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autoCompressPictures="0"/>
  <mc:AlternateContent xmlns:mc="http://schemas.openxmlformats.org/markup-compatibility/2006">
    <mc:Choice Requires="x15">
      <x15ac:absPath xmlns:x15ac="http://schemas.microsoft.com/office/spreadsheetml/2010/11/ac" url="https://anionline-my.sharepoint.com/personal/cferro_ani_gov_co/Documents/2017/selecccion abreviada/evaluaciones/carretero 1/EVALUACIÓN/DEFINITIVOS/"/>
    </mc:Choice>
  </mc:AlternateContent>
  <bookViews>
    <workbookView xWindow="0" yWindow="0" windowWidth="20730" windowHeight="9135" tabRatio="675" activeTab="2"/>
  </bookViews>
  <sheets>
    <sheet name="PARAMETROS" sheetId="26" r:id="rId1"/>
    <sheet name="PROPONENTES" sheetId="30" r:id="rId2"/>
    <sheet name="CONSOLIDADO" sheetId="6" r:id="rId3"/>
    <sheet name="EXP GEN." sheetId="11" r:id="rId4"/>
    <sheet name="DESEMPATE 1" sheetId="14" state="hidden" r:id="rId5"/>
    <sheet name="ECONOMICA" sheetId="33" r:id="rId6"/>
    <sheet name="SH TRM" sheetId="34" r:id="rId7"/>
    <sheet name="PROM TRM MES" sheetId="28" r:id="rId8"/>
    <sheet name="SH EURO" sheetId="31" r:id="rId9"/>
    <sheet name="PROM EUR MES" sheetId="32" r:id="rId10"/>
  </sheets>
  <definedNames>
    <definedName name="_xlnm._FilterDatabase" localSheetId="2" hidden="1">CONSOLIDADO!$A$4:$T$4</definedName>
    <definedName name="_xlnm._FilterDatabase" localSheetId="3" hidden="1">'EXP GEN.'!$A$1:$AG$23</definedName>
    <definedName name="data" localSheetId="9">'PROM EUR MES'!$A$1:$K$217</definedName>
    <definedName name="Datos" localSheetId="8">'SH EURO'!$A$1:$K$6342</definedName>
    <definedName name="FCALIDAD">PROPONENTES!$P$1:$Q$1</definedName>
    <definedName name="SAMC011">PARAMETROS!$G$9</definedName>
  </definedNames>
  <calcPr calcId="152511" concurrentCalc="0"/>
</workbook>
</file>

<file path=xl/calcChain.xml><?xml version="1.0" encoding="utf-8"?>
<calcChain xmlns="http://schemas.openxmlformats.org/spreadsheetml/2006/main">
  <c r="G12" i="6" l="1"/>
  <c r="L12" i="6"/>
  <c r="G13" i="6"/>
  <c r="L13" i="6"/>
  <c r="G14" i="6"/>
  <c r="L14" i="6"/>
  <c r="G15" i="6"/>
  <c r="L15" i="6"/>
  <c r="AE65" i="11"/>
  <c r="AE64" i="11"/>
  <c r="AE63" i="11"/>
  <c r="H13" i="6"/>
  <c r="B23" i="33"/>
  <c r="D23" i="33"/>
  <c r="H15" i="6"/>
  <c r="B25" i="33"/>
  <c r="D25" i="33"/>
  <c r="H12" i="6"/>
  <c r="B22" i="33"/>
  <c r="D22" i="33"/>
  <c r="G16" i="6"/>
  <c r="B15" i="33"/>
  <c r="B16" i="33"/>
  <c r="B17" i="33"/>
  <c r="B18" i="33"/>
  <c r="B5" i="6"/>
  <c r="C15" i="33"/>
  <c r="G5" i="6"/>
  <c r="H5" i="6"/>
  <c r="D15" i="33"/>
  <c r="G10" i="33"/>
  <c r="E10" i="33"/>
  <c r="F11" i="33"/>
  <c r="E15" i="33"/>
  <c r="G6" i="6"/>
  <c r="D16" i="33"/>
  <c r="E16" i="33"/>
  <c r="G7" i="6"/>
  <c r="H7" i="6"/>
  <c r="D17" i="33"/>
  <c r="K10" i="33"/>
  <c r="J11" i="33"/>
  <c r="E17" i="33"/>
  <c r="G8" i="6"/>
  <c r="H8" i="6"/>
  <c r="D18" i="33"/>
  <c r="M10" i="33"/>
  <c r="L11" i="33"/>
  <c r="E18" i="33"/>
  <c r="B19" i="33"/>
  <c r="G9" i="6"/>
  <c r="H9" i="6"/>
  <c r="D19" i="33"/>
  <c r="O10" i="33"/>
  <c r="N11" i="33"/>
  <c r="E19" i="33"/>
  <c r="B20" i="33"/>
  <c r="G10" i="6"/>
  <c r="H10" i="6"/>
  <c r="D20" i="33"/>
  <c r="Q10" i="33"/>
  <c r="P11" i="33"/>
  <c r="E20" i="33"/>
  <c r="B21" i="33"/>
  <c r="G11" i="6"/>
  <c r="H11" i="6"/>
  <c r="D21" i="33"/>
  <c r="S10" i="33"/>
  <c r="R11" i="33"/>
  <c r="E21" i="33"/>
  <c r="U10" i="33"/>
  <c r="T11" i="33"/>
  <c r="E22" i="33"/>
  <c r="W10" i="33"/>
  <c r="V11" i="33"/>
  <c r="E23" i="33"/>
  <c r="B24" i="33"/>
  <c r="H14" i="6"/>
  <c r="D24" i="33"/>
  <c r="Y10" i="33"/>
  <c r="X11" i="33"/>
  <c r="E24" i="33"/>
  <c r="AA10" i="33"/>
  <c r="Z11" i="33"/>
  <c r="E25" i="33"/>
  <c r="B26" i="33"/>
  <c r="H16" i="6"/>
  <c r="D26" i="33"/>
  <c r="AC10" i="33"/>
  <c r="AB11" i="33"/>
  <c r="E26" i="33"/>
  <c r="C32" i="33"/>
  <c r="C28" i="33"/>
  <c r="C29" i="33"/>
  <c r="C30" i="33"/>
  <c r="F15" i="33"/>
  <c r="G15" i="33"/>
  <c r="F16" i="33"/>
  <c r="G16" i="33"/>
  <c r="F17" i="33"/>
  <c r="G17" i="33"/>
  <c r="F18" i="33"/>
  <c r="G18" i="33"/>
  <c r="F19" i="33"/>
  <c r="G19" i="33"/>
  <c r="F20" i="33"/>
  <c r="G20" i="33"/>
  <c r="F21" i="33"/>
  <c r="G21" i="33"/>
  <c r="F22" i="33"/>
  <c r="G22" i="33"/>
  <c r="F23" i="33"/>
  <c r="G23" i="33"/>
  <c r="F24" i="33"/>
  <c r="G24" i="33"/>
  <c r="F25" i="33"/>
  <c r="G25" i="33"/>
  <c r="F26" i="33"/>
  <c r="G26" i="33"/>
  <c r="H15" i="33"/>
  <c r="I15" i="33"/>
  <c r="B6" i="6"/>
  <c r="C16" i="33"/>
  <c r="H16" i="33"/>
  <c r="I16" i="33"/>
  <c r="B7" i="6"/>
  <c r="C17" i="33"/>
  <c r="H17" i="33"/>
  <c r="I17" i="33"/>
  <c r="B8" i="6"/>
  <c r="C18" i="33"/>
  <c r="H18" i="33"/>
  <c r="I18" i="33"/>
  <c r="B9" i="6"/>
  <c r="C19" i="33"/>
  <c r="H19" i="33"/>
  <c r="I19" i="33"/>
  <c r="B10" i="6"/>
  <c r="C20" i="33"/>
  <c r="H20" i="33"/>
  <c r="I20" i="33"/>
  <c r="B11" i="6"/>
  <c r="C21" i="33"/>
  <c r="H21" i="33"/>
  <c r="I21" i="33"/>
  <c r="B12" i="6"/>
  <c r="C22" i="33"/>
  <c r="H22" i="33"/>
  <c r="I22" i="33"/>
  <c r="B13" i="6"/>
  <c r="C23" i="33"/>
  <c r="H23" i="33"/>
  <c r="I23" i="33"/>
  <c r="B14" i="6"/>
  <c r="C24" i="33"/>
  <c r="H24" i="33"/>
  <c r="I24" i="33"/>
  <c r="B15" i="6"/>
  <c r="C25" i="33"/>
  <c r="H25" i="33"/>
  <c r="I25" i="33"/>
  <c r="B16" i="6"/>
  <c r="C26" i="33"/>
  <c r="H26" i="33"/>
  <c r="I26" i="33"/>
  <c r="I16" i="6"/>
  <c r="J16" i="6"/>
  <c r="L16" i="6"/>
  <c r="J10" i="6"/>
  <c r="AE50" i="11"/>
  <c r="AE49" i="11"/>
  <c r="AE48" i="11"/>
  <c r="AE47" i="11"/>
  <c r="AE46" i="11"/>
  <c r="AE45" i="11"/>
  <c r="AE44" i="11"/>
  <c r="AE43" i="11"/>
  <c r="AE42" i="11"/>
  <c r="AE41" i="11"/>
  <c r="AE40" i="11"/>
  <c r="AE39" i="11"/>
  <c r="AE38" i="11"/>
  <c r="AE37" i="11"/>
  <c r="AE36" i="11"/>
  <c r="AE35" i="11"/>
  <c r="AE34" i="11"/>
  <c r="AE33" i="11"/>
  <c r="AE32" i="11"/>
  <c r="AE31" i="11"/>
  <c r="AE30" i="11"/>
  <c r="AE29" i="11"/>
  <c r="AE28" i="11"/>
  <c r="AE27" i="11"/>
  <c r="R33" i="11"/>
  <c r="P51" i="11"/>
  <c r="Q51" i="11"/>
  <c r="AE74" i="11"/>
  <c r="AE73" i="11"/>
  <c r="AE72" i="11"/>
  <c r="AE71" i="11"/>
  <c r="AE70" i="11"/>
  <c r="AE69" i="11"/>
  <c r="AE68" i="11"/>
  <c r="AE67" i="11"/>
  <c r="AE66" i="11"/>
  <c r="AE62" i="11"/>
  <c r="AE61" i="11"/>
  <c r="AE60" i="11"/>
  <c r="AE59" i="11"/>
  <c r="AE58" i="11"/>
  <c r="AE57" i="11"/>
  <c r="AE56" i="11"/>
  <c r="AE55" i="11"/>
  <c r="AE54" i="11"/>
  <c r="AE53" i="11"/>
  <c r="AE52" i="11"/>
  <c r="AE51" i="11"/>
  <c r="V71" i="11"/>
  <c r="W71" i="11"/>
  <c r="P71" i="11"/>
  <c r="Q71" i="11"/>
  <c r="X71" i="11"/>
  <c r="Y71" i="11"/>
  <c r="V70" i="11"/>
  <c r="W70" i="11"/>
  <c r="P70" i="11"/>
  <c r="Q70" i="11"/>
  <c r="X70" i="11"/>
  <c r="Y70" i="11"/>
  <c r="V69" i="11"/>
  <c r="W69" i="11"/>
  <c r="P69" i="11"/>
  <c r="Q69" i="11"/>
  <c r="X69" i="11"/>
  <c r="Y69" i="11"/>
  <c r="V65" i="11"/>
  <c r="W65" i="11"/>
  <c r="P65" i="11"/>
  <c r="Q65" i="11"/>
  <c r="X65" i="11"/>
  <c r="Y65" i="11"/>
  <c r="V64" i="11"/>
  <c r="W64" i="11"/>
  <c r="P64" i="11"/>
  <c r="Q64" i="11"/>
  <c r="X64" i="11"/>
  <c r="Y64" i="11"/>
  <c r="V63" i="11"/>
  <c r="W63" i="11"/>
  <c r="P63" i="11"/>
  <c r="Q63" i="11"/>
  <c r="X63" i="11"/>
  <c r="Y63" i="11"/>
  <c r="T59" i="11"/>
  <c r="V59" i="11"/>
  <c r="U59" i="11"/>
  <c r="W59" i="11"/>
  <c r="P59" i="11"/>
  <c r="Q59" i="11"/>
  <c r="X59" i="11"/>
  <c r="Y59" i="11"/>
  <c r="T58" i="11"/>
  <c r="V58" i="11"/>
  <c r="U58" i="11"/>
  <c r="W58" i="11"/>
  <c r="P58" i="11"/>
  <c r="Q58" i="11"/>
  <c r="X58" i="11"/>
  <c r="Y58" i="11"/>
  <c r="Y57" i="11"/>
  <c r="AE20" i="11"/>
  <c r="AE19" i="11"/>
  <c r="AE18" i="11"/>
  <c r="AE17" i="11"/>
  <c r="AE16" i="11"/>
  <c r="AE15" i="11"/>
  <c r="AE14" i="11"/>
  <c r="AE13" i="11"/>
  <c r="AE12" i="11"/>
  <c r="AE11" i="11"/>
  <c r="AE10" i="11"/>
  <c r="AE9" i="11"/>
  <c r="AE8" i="11"/>
  <c r="AE7" i="11"/>
  <c r="AE6" i="11"/>
  <c r="AE5" i="11"/>
  <c r="AE4" i="11"/>
  <c r="AE3" i="11"/>
  <c r="D3" i="30"/>
  <c r="D3" i="11"/>
  <c r="D4" i="11"/>
  <c r="D5" i="11"/>
  <c r="D6" i="11"/>
  <c r="D7" i="11"/>
  <c r="D8" i="11"/>
  <c r="D4" i="30"/>
  <c r="D9" i="11"/>
  <c r="D10" i="11"/>
  <c r="D11" i="11"/>
  <c r="D12" i="11"/>
  <c r="D13" i="11"/>
  <c r="D14" i="11"/>
  <c r="D15" i="11"/>
  <c r="D16" i="11"/>
  <c r="D17" i="11"/>
  <c r="D18" i="11"/>
  <c r="D19" i="11"/>
  <c r="D20" i="11"/>
  <c r="D7" i="30"/>
  <c r="D21" i="11"/>
  <c r="D22" i="11"/>
  <c r="D23" i="11"/>
  <c r="D24" i="11"/>
  <c r="D25" i="11"/>
  <c r="D26" i="11"/>
  <c r="D27" i="11"/>
  <c r="D28" i="11"/>
  <c r="D29" i="11"/>
  <c r="D30" i="11"/>
  <c r="D31" i="11"/>
  <c r="D32" i="11"/>
  <c r="D10" i="30"/>
  <c r="D33" i="11"/>
  <c r="D34" i="11"/>
  <c r="D35" i="11"/>
  <c r="D36" i="11"/>
  <c r="D37" i="11"/>
  <c r="D38" i="11"/>
  <c r="D39" i="11"/>
  <c r="D40" i="11"/>
  <c r="D41" i="11"/>
  <c r="D42" i="11"/>
  <c r="D43" i="11"/>
  <c r="D44" i="11"/>
  <c r="D13" i="30"/>
  <c r="D45" i="11"/>
  <c r="D46" i="11"/>
  <c r="D47" i="11"/>
  <c r="D48" i="11"/>
  <c r="D49" i="11"/>
  <c r="D50" i="11"/>
  <c r="D14" i="30"/>
  <c r="D51" i="11"/>
  <c r="D52" i="11"/>
  <c r="D53" i="11"/>
  <c r="D54" i="11"/>
  <c r="D55" i="11"/>
  <c r="D56" i="11"/>
  <c r="D57" i="11"/>
  <c r="D58" i="11"/>
  <c r="D59" i="11"/>
  <c r="D60" i="11"/>
  <c r="D61" i="11"/>
  <c r="D62" i="11"/>
  <c r="D63" i="11"/>
  <c r="D64" i="11"/>
  <c r="D65" i="11"/>
  <c r="D66" i="11"/>
  <c r="D67" i="11"/>
  <c r="D68" i="11"/>
  <c r="D19" i="30"/>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V3" i="11"/>
  <c r="W3" i="11"/>
  <c r="P3" i="11"/>
  <c r="Q3" i="11"/>
  <c r="X3" i="11"/>
  <c r="Y3" i="11"/>
  <c r="V4" i="11"/>
  <c r="W4" i="11"/>
  <c r="P4" i="11"/>
  <c r="Q4" i="11"/>
  <c r="X4" i="11"/>
  <c r="Y4" i="11"/>
  <c r="V5" i="11"/>
  <c r="W5" i="11"/>
  <c r="P5" i="11"/>
  <c r="Q5" i="11"/>
  <c r="X5" i="11"/>
  <c r="Y5" i="11"/>
  <c r="I3" i="30"/>
  <c r="J3" i="30"/>
  <c r="V9" i="11"/>
  <c r="W9" i="11"/>
  <c r="P9" i="11"/>
  <c r="Q9" i="11"/>
  <c r="X9" i="11"/>
  <c r="Y9" i="11"/>
  <c r="V10" i="11"/>
  <c r="W10" i="11"/>
  <c r="P10" i="11"/>
  <c r="Q10" i="11"/>
  <c r="X10" i="11"/>
  <c r="Y10" i="11"/>
  <c r="V11" i="11"/>
  <c r="W11" i="11"/>
  <c r="P11" i="11"/>
  <c r="Q11" i="11"/>
  <c r="X11" i="11"/>
  <c r="Y11" i="11"/>
  <c r="I4" i="30"/>
  <c r="J4" i="30"/>
  <c r="T15" i="11"/>
  <c r="V15" i="11"/>
  <c r="U15" i="11"/>
  <c r="W15" i="11"/>
  <c r="P15" i="11"/>
  <c r="Q15" i="11"/>
  <c r="X15" i="11"/>
  <c r="Y15" i="11"/>
  <c r="I5" i="30"/>
  <c r="J5" i="30"/>
  <c r="T16" i="11"/>
  <c r="V16" i="11"/>
  <c r="U16" i="11"/>
  <c r="W16" i="11"/>
  <c r="P16" i="11"/>
  <c r="Q16" i="11"/>
  <c r="X16" i="11"/>
  <c r="Y16" i="11"/>
  <c r="I6" i="30"/>
  <c r="J6" i="30"/>
  <c r="V21" i="11"/>
  <c r="W21" i="11"/>
  <c r="P21" i="11"/>
  <c r="Q21" i="11"/>
  <c r="X21" i="11"/>
  <c r="Y21" i="11"/>
  <c r="V22" i="11"/>
  <c r="W22" i="11"/>
  <c r="P22" i="11"/>
  <c r="Q22" i="11"/>
  <c r="X22" i="11"/>
  <c r="Y22" i="11"/>
  <c r="I7" i="30"/>
  <c r="J7" i="30"/>
  <c r="I8" i="30"/>
  <c r="J8" i="30"/>
  <c r="V27" i="11"/>
  <c r="W27" i="11"/>
  <c r="P27" i="11"/>
  <c r="Q27" i="11"/>
  <c r="X27" i="11"/>
  <c r="Y27" i="11"/>
  <c r="V28" i="11"/>
  <c r="W28" i="11"/>
  <c r="P28" i="11"/>
  <c r="Q28" i="11"/>
  <c r="X28" i="11"/>
  <c r="Y28" i="11"/>
  <c r="I9" i="30"/>
  <c r="J9" i="30"/>
  <c r="V33" i="11"/>
  <c r="W33" i="11"/>
  <c r="P33" i="11"/>
  <c r="Q33" i="11"/>
  <c r="X33" i="11"/>
  <c r="Y33" i="11"/>
  <c r="V34" i="11"/>
  <c r="W34" i="11"/>
  <c r="P34" i="11"/>
  <c r="Q34" i="11"/>
  <c r="X34" i="11"/>
  <c r="Y34" i="11"/>
  <c r="I10" i="30"/>
  <c r="J10" i="30"/>
  <c r="V39" i="11"/>
  <c r="W39" i="11"/>
  <c r="P39" i="11"/>
  <c r="Q39" i="11"/>
  <c r="X39" i="11"/>
  <c r="Y39" i="11"/>
  <c r="I11" i="30"/>
  <c r="J11" i="30"/>
  <c r="V40" i="11"/>
  <c r="W40" i="11"/>
  <c r="P40" i="11"/>
  <c r="Q40" i="11"/>
  <c r="X40" i="11"/>
  <c r="Y40" i="11"/>
  <c r="I12" i="30"/>
  <c r="J12" i="30"/>
  <c r="V45" i="11"/>
  <c r="W45" i="11"/>
  <c r="P45" i="11"/>
  <c r="Q45" i="11"/>
  <c r="X45" i="11"/>
  <c r="Y45" i="11"/>
  <c r="V46" i="11"/>
  <c r="W46" i="11"/>
  <c r="P46" i="11"/>
  <c r="Q46" i="11"/>
  <c r="X46" i="11"/>
  <c r="Y46" i="11"/>
  <c r="I13" i="30"/>
  <c r="J13" i="30"/>
  <c r="Y51" i="11"/>
  <c r="Y52" i="11"/>
  <c r="I14" i="30"/>
  <c r="J14" i="30"/>
  <c r="I15" i="30"/>
  <c r="J15" i="30"/>
  <c r="I16" i="30"/>
  <c r="J16" i="30"/>
  <c r="I17" i="30"/>
  <c r="I18" i="30"/>
  <c r="I19" i="30"/>
  <c r="D23" i="30"/>
  <c r="I23" i="30"/>
  <c r="D24" i="30"/>
  <c r="I24" i="30"/>
  <c r="D25" i="30"/>
  <c r="I25" i="30"/>
  <c r="D26" i="30"/>
  <c r="I26" i="30"/>
  <c r="D27" i="30"/>
  <c r="I27" i="30"/>
  <c r="D28" i="30"/>
  <c r="I28" i="30"/>
  <c r="D29" i="30"/>
  <c r="I29" i="30"/>
  <c r="D30" i="30"/>
  <c r="I30" i="30"/>
  <c r="D31" i="30"/>
  <c r="I31" i="30"/>
  <c r="J5" i="6"/>
  <c r="AD11" i="33"/>
  <c r="AF11" i="33"/>
  <c r="AH11" i="33"/>
  <c r="AJ11" i="33"/>
  <c r="AL11" i="33"/>
  <c r="AM10" i="33"/>
  <c r="AK10" i="33"/>
  <c r="AI10" i="33"/>
  <c r="AG10" i="33"/>
  <c r="AE10" i="33"/>
  <c r="I15" i="6"/>
  <c r="I14" i="6"/>
  <c r="I13" i="6"/>
  <c r="I12" i="6"/>
  <c r="I11" i="6"/>
  <c r="I10" i="6"/>
  <c r="I9" i="6"/>
  <c r="I8" i="6"/>
  <c r="I7" i="6"/>
  <c r="I5" i="6"/>
  <c r="E9" i="26"/>
  <c r="H28" i="6"/>
  <c r="H27" i="6"/>
  <c r="H26" i="6"/>
  <c r="H25" i="6"/>
  <c r="H24" i="6"/>
  <c r="H23" i="6"/>
  <c r="H22" i="6"/>
  <c r="K26" i="33"/>
  <c r="K25" i="33"/>
  <c r="K24" i="33"/>
  <c r="K23" i="33"/>
  <c r="K22" i="33"/>
  <c r="K21" i="33"/>
  <c r="K20" i="33"/>
  <c r="K19" i="33"/>
  <c r="K18" i="33"/>
  <c r="K17" i="33"/>
  <c r="K16" i="33"/>
  <c r="K15" i="33"/>
  <c r="I28" i="6"/>
  <c r="J28" i="6"/>
  <c r="L28" i="6"/>
  <c r="I27" i="6"/>
  <c r="I26" i="6"/>
  <c r="I25" i="6"/>
  <c r="I24" i="6"/>
  <c r="I23" i="6"/>
  <c r="I22" i="6"/>
  <c r="B28" i="6"/>
  <c r="B27" i="6"/>
  <c r="B26" i="6"/>
  <c r="B25" i="6"/>
  <c r="B24" i="6"/>
  <c r="B23" i="6"/>
  <c r="B22" i="6"/>
  <c r="B21" i="6"/>
  <c r="B20" i="6"/>
  <c r="B19" i="6"/>
  <c r="B18" i="6"/>
  <c r="B17" i="6"/>
  <c r="J7" i="6"/>
  <c r="L7" i="6"/>
  <c r="J8" i="6"/>
  <c r="L8" i="6"/>
  <c r="J9" i="6"/>
  <c r="L9" i="6"/>
  <c r="L10" i="6"/>
  <c r="J11" i="6"/>
  <c r="L11" i="6"/>
  <c r="J12" i="6"/>
  <c r="J13" i="6"/>
  <c r="J14" i="6"/>
  <c r="J15" i="6"/>
  <c r="J22" i="6"/>
  <c r="L22" i="6"/>
  <c r="J23" i="6"/>
  <c r="L23" i="6"/>
  <c r="J24" i="6"/>
  <c r="L24" i="6"/>
  <c r="J25" i="6"/>
  <c r="L25" i="6"/>
  <c r="J26" i="6"/>
  <c r="L26" i="6"/>
  <c r="J27" i="6"/>
  <c r="L27" i="6"/>
  <c r="AE143" i="11"/>
  <c r="AE142" i="11"/>
  <c r="AE141" i="11"/>
  <c r="AE140" i="11"/>
  <c r="AE139" i="11"/>
  <c r="AE138" i="11"/>
  <c r="AE137" i="11"/>
  <c r="AE136" i="11"/>
  <c r="AE135" i="11"/>
  <c r="AE134" i="11"/>
  <c r="AE133" i="11"/>
  <c r="AE132" i="11"/>
  <c r="AE131" i="11"/>
  <c r="AE130" i="11"/>
  <c r="AE129" i="11"/>
  <c r="AE128" i="11"/>
  <c r="AE127" i="11"/>
  <c r="AE126" i="11"/>
  <c r="AE125" i="11"/>
  <c r="AE124" i="11"/>
  <c r="AE123" i="11"/>
  <c r="AE122" i="11"/>
  <c r="AE121" i="11"/>
  <c r="AE120" i="11"/>
  <c r="AE119" i="11"/>
  <c r="AE118" i="11"/>
  <c r="AE117" i="11"/>
  <c r="AE116" i="11"/>
  <c r="AE115" i="11"/>
  <c r="AE114" i="11"/>
  <c r="AE113" i="11"/>
  <c r="AE112" i="11"/>
  <c r="AE111" i="11"/>
  <c r="AE110" i="11"/>
  <c r="AE109" i="11"/>
  <c r="AE108" i="11"/>
  <c r="AE107" i="11"/>
  <c r="AE106" i="11"/>
  <c r="AE105" i="11"/>
  <c r="AE104" i="11"/>
  <c r="AE103" i="11"/>
  <c r="AE102" i="11"/>
  <c r="AE101" i="11"/>
  <c r="AE100" i="11"/>
  <c r="AE99" i="11"/>
  <c r="AE98" i="11"/>
  <c r="AE97" i="11"/>
  <c r="AE96" i="11"/>
  <c r="AE95" i="11"/>
  <c r="AE94" i="11"/>
  <c r="AE93" i="11"/>
  <c r="AE92" i="11"/>
  <c r="AE91" i="11"/>
  <c r="AE90" i="11"/>
  <c r="AE89" i="11"/>
  <c r="AE88" i="11"/>
  <c r="AE87" i="11"/>
  <c r="AE86" i="11"/>
  <c r="AE85" i="11"/>
  <c r="AE84" i="11"/>
  <c r="AE83" i="11"/>
  <c r="AE82" i="11"/>
  <c r="AE81" i="11"/>
  <c r="AE80" i="11"/>
  <c r="AE79" i="11"/>
  <c r="AE78" i="11"/>
  <c r="AE77" i="11"/>
  <c r="AE76" i="11"/>
  <c r="AE75" i="11"/>
  <c r="AE26" i="11"/>
  <c r="AE25" i="11"/>
  <c r="AE24" i="11"/>
  <c r="AE23" i="11"/>
  <c r="AE22" i="11"/>
  <c r="AE21" i="11"/>
  <c r="Y141" i="11"/>
  <c r="Y142" i="11"/>
  <c r="Y143" i="11"/>
  <c r="Z141" i="11"/>
  <c r="Y135" i="11"/>
  <c r="Y136" i="11"/>
  <c r="Y137" i="11"/>
  <c r="Y138" i="11"/>
  <c r="Y139" i="11"/>
  <c r="Y140" i="11"/>
  <c r="Z135" i="11"/>
  <c r="Y129" i="11"/>
  <c r="Y130" i="11"/>
  <c r="Y131" i="11"/>
  <c r="Y132" i="11"/>
  <c r="Y133" i="11"/>
  <c r="Y134" i="11"/>
  <c r="Z129" i="11"/>
  <c r="Y123" i="11"/>
  <c r="Y124" i="11"/>
  <c r="Y125" i="11"/>
  <c r="Y126" i="11"/>
  <c r="Y127" i="11"/>
  <c r="Y128" i="11"/>
  <c r="Z123" i="11"/>
  <c r="Y117" i="11"/>
  <c r="Y118" i="11"/>
  <c r="Y119" i="11"/>
  <c r="Y120" i="11"/>
  <c r="Y121" i="11"/>
  <c r="Y122" i="11"/>
  <c r="Z117" i="11"/>
  <c r="Y111" i="11"/>
  <c r="Y112" i="11"/>
  <c r="Y113" i="11"/>
  <c r="Y114" i="11"/>
  <c r="Y115" i="11"/>
  <c r="Y116" i="11"/>
  <c r="Z111" i="11"/>
  <c r="Y105" i="11"/>
  <c r="Y106" i="11"/>
  <c r="Y107" i="11"/>
  <c r="Y108" i="11"/>
  <c r="Y109" i="11"/>
  <c r="Y110" i="11"/>
  <c r="Z105" i="11"/>
  <c r="Y99" i="11"/>
  <c r="Y100" i="11"/>
  <c r="Y101" i="11"/>
  <c r="Y102" i="11"/>
  <c r="Y103" i="11"/>
  <c r="Y104" i="11"/>
  <c r="Z99" i="11"/>
  <c r="Y93" i="11"/>
  <c r="Y94" i="11"/>
  <c r="Y95" i="11"/>
  <c r="Y96" i="11"/>
  <c r="Y97" i="11"/>
  <c r="Y98" i="11"/>
  <c r="Z93" i="11"/>
  <c r="Y87" i="11"/>
  <c r="Y88" i="11"/>
  <c r="Y89" i="11"/>
  <c r="Y90" i="11"/>
  <c r="Y91" i="11"/>
  <c r="Y92" i="11"/>
  <c r="Z87" i="11"/>
  <c r="Y81" i="11"/>
  <c r="Y82" i="11"/>
  <c r="Y83" i="11"/>
  <c r="Y84" i="11"/>
  <c r="Y85" i="11"/>
  <c r="Y86" i="11"/>
  <c r="Z81" i="11"/>
  <c r="Y75" i="11"/>
  <c r="Y76" i="11"/>
  <c r="Y77" i="11"/>
  <c r="Y78" i="11"/>
  <c r="Y79" i="11"/>
  <c r="Y80" i="11"/>
  <c r="Z75" i="11"/>
  <c r="Y72" i="11"/>
  <c r="Y73" i="11"/>
  <c r="Y74" i="11"/>
  <c r="G9" i="26"/>
  <c r="Z69" i="11"/>
  <c r="Y66" i="11"/>
  <c r="Y67" i="11"/>
  <c r="Y68" i="11"/>
  <c r="Z63" i="11"/>
  <c r="Y60" i="11"/>
  <c r="Y61" i="11"/>
  <c r="Y62" i="11"/>
  <c r="Z57" i="11"/>
  <c r="Y53" i="11"/>
  <c r="Y54" i="11"/>
  <c r="Y55" i="11"/>
  <c r="Y56" i="11"/>
  <c r="Z51" i="11"/>
  <c r="Y47" i="11"/>
  <c r="Y48" i="11"/>
  <c r="Y49" i="11"/>
  <c r="Y50" i="11"/>
  <c r="Z45" i="11"/>
  <c r="Y41" i="11"/>
  <c r="Y42" i="11"/>
  <c r="Y43" i="11"/>
  <c r="Y44" i="11"/>
  <c r="Z39" i="11"/>
  <c r="Y35" i="11"/>
  <c r="Y36" i="11"/>
  <c r="Y37" i="11"/>
  <c r="Y38" i="11"/>
  <c r="Z33" i="11"/>
  <c r="Y29" i="11"/>
  <c r="Y30" i="11"/>
  <c r="Y31" i="11"/>
  <c r="Y32" i="11"/>
  <c r="Z27" i="11"/>
  <c r="Y23" i="11"/>
  <c r="Y24" i="11"/>
  <c r="Y25" i="11"/>
  <c r="Y26" i="11"/>
  <c r="Z21" i="11"/>
  <c r="Y17" i="11"/>
  <c r="Y18" i="11"/>
  <c r="Y19" i="11"/>
  <c r="Y20" i="11"/>
  <c r="Z15" i="11"/>
  <c r="Y12" i="11"/>
  <c r="Y13" i="11"/>
  <c r="Y14" i="11"/>
  <c r="Z9" i="11"/>
  <c r="Y6" i="11"/>
  <c r="Y7" i="11"/>
  <c r="Y8" i="11"/>
  <c r="Z3" i="11"/>
  <c r="V143" i="11"/>
  <c r="W143" i="11"/>
  <c r="P143" i="11"/>
  <c r="Q143" i="11"/>
  <c r="X143" i="11"/>
  <c r="V142" i="11"/>
  <c r="W142" i="11"/>
  <c r="P142" i="11"/>
  <c r="Q142" i="11"/>
  <c r="X142" i="11"/>
  <c r="V141" i="11"/>
  <c r="W141" i="11"/>
  <c r="P141" i="11"/>
  <c r="Q141" i="11"/>
  <c r="X141" i="11"/>
  <c r="V140" i="11"/>
  <c r="W140" i="11"/>
  <c r="P140" i="11"/>
  <c r="Q140" i="11"/>
  <c r="X140" i="11"/>
  <c r="V139" i="11"/>
  <c r="W139" i="11"/>
  <c r="P139" i="11"/>
  <c r="Q139" i="11"/>
  <c r="X139" i="11"/>
  <c r="V138" i="11"/>
  <c r="W138" i="11"/>
  <c r="P138" i="11"/>
  <c r="Q138" i="11"/>
  <c r="X138" i="11"/>
  <c r="V137" i="11"/>
  <c r="W137" i="11"/>
  <c r="P137" i="11"/>
  <c r="Q137" i="11"/>
  <c r="X137" i="11"/>
  <c r="V136" i="11"/>
  <c r="W136" i="11"/>
  <c r="P136" i="11"/>
  <c r="Q136" i="11"/>
  <c r="X136" i="11"/>
  <c r="V135" i="11"/>
  <c r="W135" i="11"/>
  <c r="P135" i="11"/>
  <c r="Q135" i="11"/>
  <c r="X135" i="11"/>
  <c r="V134" i="11"/>
  <c r="W134" i="11"/>
  <c r="P134" i="11"/>
  <c r="Q134" i="11"/>
  <c r="X134" i="11"/>
  <c r="V133" i="11"/>
  <c r="W133" i="11"/>
  <c r="P133" i="11"/>
  <c r="Q133" i="11"/>
  <c r="X133" i="11"/>
  <c r="V132" i="11"/>
  <c r="W132" i="11"/>
  <c r="P132" i="11"/>
  <c r="Q132" i="11"/>
  <c r="X132" i="11"/>
  <c r="V131" i="11"/>
  <c r="W131" i="11"/>
  <c r="P131" i="11"/>
  <c r="Q131" i="11"/>
  <c r="X131" i="11"/>
  <c r="V130" i="11"/>
  <c r="W130" i="11"/>
  <c r="P130" i="11"/>
  <c r="Q130" i="11"/>
  <c r="X130" i="11"/>
  <c r="V129" i="11"/>
  <c r="W129" i="11"/>
  <c r="P129" i="11"/>
  <c r="Q129" i="11"/>
  <c r="X129" i="11"/>
  <c r="V128" i="11"/>
  <c r="W128" i="11"/>
  <c r="P128" i="11"/>
  <c r="Q128" i="11"/>
  <c r="X128" i="11"/>
  <c r="V127" i="11"/>
  <c r="W127" i="11"/>
  <c r="P127" i="11"/>
  <c r="Q127" i="11"/>
  <c r="X127" i="11"/>
  <c r="V126" i="11"/>
  <c r="W126" i="11"/>
  <c r="P126" i="11"/>
  <c r="Q126" i="11"/>
  <c r="X126" i="11"/>
  <c r="V125" i="11"/>
  <c r="W125" i="11"/>
  <c r="P125" i="11"/>
  <c r="Q125" i="11"/>
  <c r="X125" i="11"/>
  <c r="V124" i="11"/>
  <c r="W124" i="11"/>
  <c r="P124" i="11"/>
  <c r="Q124" i="11"/>
  <c r="X124" i="11"/>
  <c r="V123" i="11"/>
  <c r="W123" i="11"/>
  <c r="P123" i="11"/>
  <c r="Q123" i="11"/>
  <c r="X123" i="11"/>
  <c r="V122" i="11"/>
  <c r="W122" i="11"/>
  <c r="P122" i="11"/>
  <c r="Q122" i="11"/>
  <c r="X122" i="11"/>
  <c r="V121" i="11"/>
  <c r="W121" i="11"/>
  <c r="P121" i="11"/>
  <c r="Q121" i="11"/>
  <c r="X121" i="11"/>
  <c r="V120" i="11"/>
  <c r="W120" i="11"/>
  <c r="P120" i="11"/>
  <c r="Q120" i="11"/>
  <c r="X120" i="11"/>
  <c r="V119" i="11"/>
  <c r="W119" i="11"/>
  <c r="P119" i="11"/>
  <c r="Q119" i="11"/>
  <c r="X119" i="11"/>
  <c r="V118" i="11"/>
  <c r="W118" i="11"/>
  <c r="P118" i="11"/>
  <c r="Q118" i="11"/>
  <c r="X118" i="11"/>
  <c r="V117" i="11"/>
  <c r="W117" i="11"/>
  <c r="P117" i="11"/>
  <c r="Q117" i="11"/>
  <c r="X117" i="11"/>
  <c r="V116" i="11"/>
  <c r="W116" i="11"/>
  <c r="P116" i="11"/>
  <c r="Q116" i="11"/>
  <c r="X116" i="11"/>
  <c r="V115" i="11"/>
  <c r="W115" i="11"/>
  <c r="P115" i="11"/>
  <c r="Q115" i="11"/>
  <c r="X115" i="11"/>
  <c r="V114" i="11"/>
  <c r="W114" i="11"/>
  <c r="P114" i="11"/>
  <c r="Q114" i="11"/>
  <c r="X114" i="11"/>
  <c r="V113" i="11"/>
  <c r="W113" i="11"/>
  <c r="P113" i="11"/>
  <c r="Q113" i="11"/>
  <c r="X113" i="11"/>
  <c r="V112" i="11"/>
  <c r="W112" i="11"/>
  <c r="P112" i="11"/>
  <c r="Q112" i="11"/>
  <c r="X112" i="11"/>
  <c r="V111" i="11"/>
  <c r="W111" i="11"/>
  <c r="P111" i="11"/>
  <c r="Q111" i="11"/>
  <c r="X111" i="11"/>
  <c r="V110" i="11"/>
  <c r="W110" i="11"/>
  <c r="P110" i="11"/>
  <c r="Q110" i="11"/>
  <c r="X110" i="11"/>
  <c r="V109" i="11"/>
  <c r="W109" i="11"/>
  <c r="P109" i="11"/>
  <c r="Q109" i="11"/>
  <c r="X109" i="11"/>
  <c r="V108" i="11"/>
  <c r="W108" i="11"/>
  <c r="P108" i="11"/>
  <c r="Q108" i="11"/>
  <c r="X108" i="11"/>
  <c r="V107" i="11"/>
  <c r="W107" i="11"/>
  <c r="P107" i="11"/>
  <c r="Q107" i="11"/>
  <c r="X107" i="11"/>
  <c r="V106" i="11"/>
  <c r="W106" i="11"/>
  <c r="P106" i="11"/>
  <c r="Q106" i="11"/>
  <c r="X106" i="11"/>
  <c r="V105" i="11"/>
  <c r="W105" i="11"/>
  <c r="P105" i="11"/>
  <c r="Q105" i="11"/>
  <c r="X105" i="11"/>
  <c r="V104" i="11"/>
  <c r="W104" i="11"/>
  <c r="P104" i="11"/>
  <c r="Q104" i="11"/>
  <c r="X104" i="11"/>
  <c r="V103" i="11"/>
  <c r="W103" i="11"/>
  <c r="P103" i="11"/>
  <c r="Q103" i="11"/>
  <c r="X103" i="11"/>
  <c r="V102" i="11"/>
  <c r="W102" i="11"/>
  <c r="P102" i="11"/>
  <c r="Q102" i="11"/>
  <c r="X102" i="11"/>
  <c r="V101" i="11"/>
  <c r="W101" i="11"/>
  <c r="P101" i="11"/>
  <c r="Q101" i="11"/>
  <c r="X101" i="11"/>
  <c r="V100" i="11"/>
  <c r="W100" i="11"/>
  <c r="P100" i="11"/>
  <c r="Q100" i="11"/>
  <c r="X100" i="11"/>
  <c r="V99" i="11"/>
  <c r="W99" i="11"/>
  <c r="P99" i="11"/>
  <c r="Q99" i="11"/>
  <c r="X99" i="11"/>
  <c r="V98" i="11"/>
  <c r="W98" i="11"/>
  <c r="P98" i="11"/>
  <c r="Q98" i="11"/>
  <c r="X98" i="11"/>
  <c r="V97" i="11"/>
  <c r="W97" i="11"/>
  <c r="P97" i="11"/>
  <c r="Q97" i="11"/>
  <c r="X97" i="11"/>
  <c r="V96" i="11"/>
  <c r="W96" i="11"/>
  <c r="P96" i="11"/>
  <c r="Q96" i="11"/>
  <c r="X96" i="11"/>
  <c r="V95" i="11"/>
  <c r="W95" i="11"/>
  <c r="P95" i="11"/>
  <c r="Q95" i="11"/>
  <c r="X95" i="11"/>
  <c r="V94" i="11"/>
  <c r="W94" i="11"/>
  <c r="P94" i="11"/>
  <c r="Q94" i="11"/>
  <c r="X94" i="11"/>
  <c r="V93" i="11"/>
  <c r="W93" i="11"/>
  <c r="P93" i="11"/>
  <c r="Q93" i="11"/>
  <c r="X93" i="11"/>
  <c r="V92" i="11"/>
  <c r="W92" i="11"/>
  <c r="P92" i="11"/>
  <c r="Q92" i="11"/>
  <c r="X92" i="11"/>
  <c r="V91" i="11"/>
  <c r="W91" i="11"/>
  <c r="P91" i="11"/>
  <c r="Q91" i="11"/>
  <c r="X91" i="11"/>
  <c r="V90" i="11"/>
  <c r="W90" i="11"/>
  <c r="P90" i="11"/>
  <c r="Q90" i="11"/>
  <c r="X90" i="11"/>
  <c r="V89" i="11"/>
  <c r="W89" i="11"/>
  <c r="P89" i="11"/>
  <c r="Q89" i="11"/>
  <c r="X89" i="11"/>
  <c r="V88" i="11"/>
  <c r="W88" i="11"/>
  <c r="P88" i="11"/>
  <c r="Q88" i="11"/>
  <c r="X88" i="11"/>
  <c r="V87" i="11"/>
  <c r="W87" i="11"/>
  <c r="P87" i="11"/>
  <c r="Q87" i="11"/>
  <c r="X87" i="11"/>
  <c r="V86" i="11"/>
  <c r="W86" i="11"/>
  <c r="P86" i="11"/>
  <c r="Q86" i="11"/>
  <c r="X86" i="11"/>
  <c r="V85" i="11"/>
  <c r="W85" i="11"/>
  <c r="P85" i="11"/>
  <c r="Q85" i="11"/>
  <c r="X85" i="11"/>
  <c r="V84" i="11"/>
  <c r="W84" i="11"/>
  <c r="P84" i="11"/>
  <c r="Q84" i="11"/>
  <c r="X84" i="11"/>
  <c r="V83" i="11"/>
  <c r="W83" i="11"/>
  <c r="P83" i="11"/>
  <c r="Q83" i="11"/>
  <c r="X83" i="11"/>
  <c r="V82" i="11"/>
  <c r="W82" i="11"/>
  <c r="P82" i="11"/>
  <c r="Q82" i="11"/>
  <c r="X82" i="11"/>
  <c r="V81" i="11"/>
  <c r="W81" i="11"/>
  <c r="P81" i="11"/>
  <c r="Q81" i="11"/>
  <c r="X81" i="11"/>
  <c r="V80" i="11"/>
  <c r="W80" i="11"/>
  <c r="P80" i="11"/>
  <c r="Q80" i="11"/>
  <c r="X80" i="11"/>
  <c r="V79" i="11"/>
  <c r="W79" i="11"/>
  <c r="P79" i="11"/>
  <c r="Q79" i="11"/>
  <c r="X79" i="11"/>
  <c r="V78" i="11"/>
  <c r="W78" i="11"/>
  <c r="P78" i="11"/>
  <c r="Q78" i="11"/>
  <c r="X78" i="11"/>
  <c r="V77" i="11"/>
  <c r="W77" i="11"/>
  <c r="P77" i="11"/>
  <c r="Q77" i="11"/>
  <c r="X77" i="11"/>
  <c r="V76" i="11"/>
  <c r="W76" i="11"/>
  <c r="P76" i="11"/>
  <c r="Q76" i="11"/>
  <c r="X76" i="11"/>
  <c r="V75" i="11"/>
  <c r="W75" i="11"/>
  <c r="P75" i="11"/>
  <c r="Q75" i="11"/>
  <c r="X75" i="11"/>
  <c r="V74" i="11"/>
  <c r="W74" i="11"/>
  <c r="P74" i="11"/>
  <c r="Q74" i="11"/>
  <c r="X74" i="11"/>
  <c r="V73" i="11"/>
  <c r="W73" i="11"/>
  <c r="P73" i="11"/>
  <c r="Q73" i="11"/>
  <c r="X73" i="11"/>
  <c r="V72" i="11"/>
  <c r="W72" i="11"/>
  <c r="P72" i="11"/>
  <c r="Q72" i="11"/>
  <c r="X72" i="11"/>
  <c r="V68" i="11"/>
  <c r="W68" i="11"/>
  <c r="P68" i="11"/>
  <c r="Q68" i="11"/>
  <c r="X68" i="11"/>
  <c r="V67" i="11"/>
  <c r="W67" i="11"/>
  <c r="P67" i="11"/>
  <c r="Q67" i="11"/>
  <c r="X67" i="11"/>
  <c r="V66" i="11"/>
  <c r="W66" i="11"/>
  <c r="P66" i="11"/>
  <c r="Q66" i="11"/>
  <c r="X66" i="11"/>
  <c r="V62" i="11"/>
  <c r="W62" i="11"/>
  <c r="P62" i="11"/>
  <c r="Q62" i="11"/>
  <c r="X62" i="11"/>
  <c r="V61" i="11"/>
  <c r="W61" i="11"/>
  <c r="P61" i="11"/>
  <c r="Q61" i="11"/>
  <c r="X61" i="11"/>
  <c r="V60" i="11"/>
  <c r="W60" i="11"/>
  <c r="P60" i="11"/>
  <c r="Q60" i="11"/>
  <c r="X60" i="11"/>
  <c r="T57" i="11"/>
  <c r="V57" i="11"/>
  <c r="U57" i="11"/>
  <c r="W57" i="11"/>
  <c r="P57" i="11"/>
  <c r="Q57" i="11"/>
  <c r="X57" i="11"/>
  <c r="V56" i="11"/>
  <c r="W56" i="11"/>
  <c r="P56" i="11"/>
  <c r="Q56" i="11"/>
  <c r="X56" i="11"/>
  <c r="V55" i="11"/>
  <c r="W55" i="11"/>
  <c r="P55" i="11"/>
  <c r="Q55" i="11"/>
  <c r="X55" i="11"/>
  <c r="V54" i="11"/>
  <c r="W54" i="11"/>
  <c r="P54" i="11"/>
  <c r="Q54" i="11"/>
  <c r="X54" i="11"/>
  <c r="V53" i="11"/>
  <c r="W53" i="11"/>
  <c r="P53" i="11"/>
  <c r="Q53" i="11"/>
  <c r="X53" i="11"/>
  <c r="V52" i="11"/>
  <c r="W52" i="11"/>
  <c r="P52" i="11"/>
  <c r="Q52" i="11"/>
  <c r="X52" i="11"/>
  <c r="V51" i="11"/>
  <c r="W51" i="11"/>
  <c r="X51" i="11"/>
  <c r="V50" i="11"/>
  <c r="W50" i="11"/>
  <c r="P50" i="11"/>
  <c r="Q50" i="11"/>
  <c r="X50" i="11"/>
  <c r="V49" i="11"/>
  <c r="W49" i="11"/>
  <c r="P49" i="11"/>
  <c r="Q49" i="11"/>
  <c r="X49" i="11"/>
  <c r="V48" i="11"/>
  <c r="W48" i="11"/>
  <c r="P48" i="11"/>
  <c r="Q48" i="11"/>
  <c r="X48" i="11"/>
  <c r="V47" i="11"/>
  <c r="W47" i="11"/>
  <c r="P47" i="11"/>
  <c r="Q47" i="11"/>
  <c r="X47" i="11"/>
  <c r="V44" i="11"/>
  <c r="W44" i="11"/>
  <c r="P44" i="11"/>
  <c r="Q44" i="11"/>
  <c r="X44" i="11"/>
  <c r="V43" i="11"/>
  <c r="W43" i="11"/>
  <c r="P43" i="11"/>
  <c r="Q43" i="11"/>
  <c r="X43" i="11"/>
  <c r="V42" i="11"/>
  <c r="W42" i="11"/>
  <c r="P42" i="11"/>
  <c r="Q42" i="11"/>
  <c r="X42" i="11"/>
  <c r="V41" i="11"/>
  <c r="W41" i="11"/>
  <c r="P41" i="11"/>
  <c r="Q41" i="11"/>
  <c r="X41" i="11"/>
  <c r="V38" i="11"/>
  <c r="W38" i="11"/>
  <c r="P38" i="11"/>
  <c r="Q38" i="11"/>
  <c r="X38" i="11"/>
  <c r="V37" i="11"/>
  <c r="W37" i="11"/>
  <c r="P37" i="11"/>
  <c r="Q37" i="11"/>
  <c r="X37" i="11"/>
  <c r="V36" i="11"/>
  <c r="W36" i="11"/>
  <c r="P36" i="11"/>
  <c r="Q36" i="11"/>
  <c r="X36" i="11"/>
  <c r="V35" i="11"/>
  <c r="W35" i="11"/>
  <c r="P35" i="11"/>
  <c r="Q35" i="11"/>
  <c r="X35" i="11"/>
  <c r="V32" i="11"/>
  <c r="W32" i="11"/>
  <c r="P32" i="11"/>
  <c r="Q32" i="11"/>
  <c r="X32" i="11"/>
  <c r="V31" i="11"/>
  <c r="W31" i="11"/>
  <c r="P31" i="11"/>
  <c r="Q31" i="11"/>
  <c r="X31" i="11"/>
  <c r="V30" i="11"/>
  <c r="W30" i="11"/>
  <c r="P30" i="11"/>
  <c r="Q30" i="11"/>
  <c r="X30" i="11"/>
  <c r="V29" i="11"/>
  <c r="W29" i="11"/>
  <c r="P29" i="11"/>
  <c r="Q29" i="11"/>
  <c r="X29" i="11"/>
  <c r="V26" i="11"/>
  <c r="W26" i="11"/>
  <c r="P26" i="11"/>
  <c r="Q26" i="11"/>
  <c r="X26" i="11"/>
  <c r="V25" i="11"/>
  <c r="W25" i="11"/>
  <c r="P25" i="11"/>
  <c r="Q25" i="11"/>
  <c r="X25" i="11"/>
  <c r="V24" i="11"/>
  <c r="W24" i="11"/>
  <c r="P24" i="11"/>
  <c r="Q24" i="11"/>
  <c r="X24" i="11"/>
  <c r="V23" i="11"/>
  <c r="W23" i="11"/>
  <c r="P23" i="11"/>
  <c r="Q23" i="11"/>
  <c r="X23" i="11"/>
  <c r="V20" i="11"/>
  <c r="W20" i="11"/>
  <c r="P20" i="11"/>
  <c r="Q20" i="11"/>
  <c r="X20" i="11"/>
  <c r="V19" i="11"/>
  <c r="W19" i="11"/>
  <c r="P19" i="11"/>
  <c r="Q19" i="11"/>
  <c r="X19" i="11"/>
  <c r="V18" i="11"/>
  <c r="W18" i="11"/>
  <c r="P18" i="11"/>
  <c r="Q18" i="11"/>
  <c r="X18" i="11"/>
  <c r="V17" i="11"/>
  <c r="W17" i="11"/>
  <c r="P17" i="11"/>
  <c r="Q17" i="11"/>
  <c r="X17" i="11"/>
  <c r="V14" i="11"/>
  <c r="W14" i="11"/>
  <c r="P14" i="11"/>
  <c r="Q14" i="11"/>
  <c r="X14" i="11"/>
  <c r="V13" i="11"/>
  <c r="W13" i="11"/>
  <c r="P13" i="11"/>
  <c r="Q13" i="11"/>
  <c r="X13" i="11"/>
  <c r="V12" i="11"/>
  <c r="W12" i="11"/>
  <c r="P12" i="11"/>
  <c r="Q12" i="11"/>
  <c r="X12" i="11"/>
  <c r="V8" i="11"/>
  <c r="W8" i="11"/>
  <c r="P8" i="11"/>
  <c r="Q8" i="11"/>
  <c r="X8" i="11"/>
  <c r="V7" i="11"/>
  <c r="W7" i="11"/>
  <c r="P7" i="11"/>
  <c r="Q7" i="11"/>
  <c r="X7" i="11"/>
  <c r="V6" i="11"/>
  <c r="W6" i="11"/>
  <c r="P6" i="11"/>
  <c r="Q6" i="11"/>
  <c r="X6" i="11"/>
  <c r="U143" i="11"/>
  <c r="U142" i="11"/>
  <c r="U141" i="11"/>
  <c r="U140" i="11"/>
  <c r="U139" i="11"/>
  <c r="U138" i="11"/>
  <c r="U137" i="11"/>
  <c r="U136" i="11"/>
  <c r="U135" i="11"/>
  <c r="U134" i="11"/>
  <c r="U133" i="11"/>
  <c r="U132" i="11"/>
  <c r="U131" i="11"/>
  <c r="U130" i="11"/>
  <c r="U129" i="11"/>
  <c r="U128" i="11"/>
  <c r="U127" i="11"/>
  <c r="U126" i="11"/>
  <c r="U125" i="11"/>
  <c r="U124" i="11"/>
  <c r="U123" i="11"/>
  <c r="U122" i="11"/>
  <c r="U121" i="11"/>
  <c r="U120" i="11"/>
  <c r="U119" i="11"/>
  <c r="U118" i="11"/>
  <c r="U117" i="11"/>
  <c r="U116" i="11"/>
  <c r="U115" i="11"/>
  <c r="U114" i="11"/>
  <c r="U113" i="11"/>
  <c r="U112" i="11"/>
  <c r="U111" i="11"/>
  <c r="U110" i="11"/>
  <c r="U109" i="11"/>
  <c r="U108" i="11"/>
  <c r="U107" i="11"/>
  <c r="U106" i="11"/>
  <c r="U105" i="11"/>
  <c r="U104" i="11"/>
  <c r="U103" i="11"/>
  <c r="U102" i="11"/>
  <c r="U101" i="11"/>
  <c r="U100" i="11"/>
  <c r="U99" i="11"/>
  <c r="U98" i="11"/>
  <c r="U97" i="11"/>
  <c r="U96" i="11"/>
  <c r="U95" i="11"/>
  <c r="U94" i="11"/>
  <c r="U93" i="11"/>
  <c r="U92" i="11"/>
  <c r="U91" i="11"/>
  <c r="U90" i="11"/>
  <c r="U89" i="11"/>
  <c r="U88" i="11"/>
  <c r="U87" i="11"/>
  <c r="U86" i="11"/>
  <c r="U85" i="11"/>
  <c r="U84" i="11"/>
  <c r="U83" i="11"/>
  <c r="U82" i="11"/>
  <c r="U81" i="11"/>
  <c r="U80" i="11"/>
  <c r="U79" i="11"/>
  <c r="U78" i="11"/>
  <c r="U77" i="11"/>
  <c r="U76" i="11"/>
  <c r="U75" i="11"/>
  <c r="U74" i="11"/>
  <c r="U73" i="11"/>
  <c r="U72" i="11"/>
  <c r="T71" i="11"/>
  <c r="U71" i="11"/>
  <c r="T70" i="11"/>
  <c r="U70" i="11"/>
  <c r="T69" i="11"/>
  <c r="U69" i="11"/>
  <c r="U68" i="11"/>
  <c r="U67" i="11"/>
  <c r="U66" i="11"/>
  <c r="T65" i="11"/>
  <c r="U65" i="11"/>
  <c r="T64" i="11"/>
  <c r="U64" i="11"/>
  <c r="T63" i="11"/>
  <c r="U63" i="11"/>
  <c r="U62" i="11"/>
  <c r="U61" i="11"/>
  <c r="U60" i="11"/>
  <c r="U56" i="11"/>
  <c r="U55" i="11"/>
  <c r="U54" i="11"/>
  <c r="U53" i="11"/>
  <c r="T52" i="11"/>
  <c r="U52" i="11"/>
  <c r="T51" i="11"/>
  <c r="U51" i="11"/>
  <c r="U50" i="11"/>
  <c r="U49" i="11"/>
  <c r="U48" i="11"/>
  <c r="U47" i="11"/>
  <c r="T46" i="11"/>
  <c r="U46" i="11"/>
  <c r="T45" i="11"/>
  <c r="U45" i="11"/>
  <c r="U44" i="11"/>
  <c r="U43" i="11"/>
  <c r="U42" i="11"/>
  <c r="U41" i="11"/>
  <c r="T40" i="11"/>
  <c r="U40" i="11"/>
  <c r="T39" i="11"/>
  <c r="U39" i="11"/>
  <c r="U38" i="11"/>
  <c r="U37" i="11"/>
  <c r="U36" i="11"/>
  <c r="U35" i="11"/>
  <c r="T34" i="11"/>
  <c r="U34" i="11"/>
  <c r="T33" i="11"/>
  <c r="U33" i="11"/>
  <c r="U32" i="11"/>
  <c r="U31" i="11"/>
  <c r="U30" i="11"/>
  <c r="U29" i="11"/>
  <c r="T28" i="11"/>
  <c r="U28" i="11"/>
  <c r="T27" i="11"/>
  <c r="U27" i="11"/>
  <c r="U26" i="11"/>
  <c r="U25" i="11"/>
  <c r="U24" i="11"/>
  <c r="U23" i="11"/>
  <c r="T22" i="11"/>
  <c r="U22" i="11"/>
  <c r="T21" i="11"/>
  <c r="U21" i="11"/>
  <c r="U20" i="11"/>
  <c r="U19" i="11"/>
  <c r="U18" i="11"/>
  <c r="U17" i="11"/>
  <c r="U14" i="11"/>
  <c r="U13" i="11"/>
  <c r="U12" i="11"/>
  <c r="T11" i="11"/>
  <c r="U11" i="11"/>
  <c r="T10" i="11"/>
  <c r="U10" i="11"/>
  <c r="T9" i="11"/>
  <c r="U9" i="11"/>
  <c r="U8" i="11"/>
  <c r="U7" i="11"/>
  <c r="U6" i="11"/>
  <c r="T5" i="11"/>
  <c r="U5" i="11"/>
  <c r="T4" i="11"/>
  <c r="U4" i="11"/>
  <c r="T143" i="11"/>
  <c r="T142" i="11"/>
  <c r="T141" i="11"/>
  <c r="T140" i="11"/>
  <c r="T139" i="11"/>
  <c r="T138" i="11"/>
  <c r="T137" i="11"/>
  <c r="T136" i="11"/>
  <c r="T135" i="11"/>
  <c r="T134" i="11"/>
  <c r="T133" i="11"/>
  <c r="T132" i="11"/>
  <c r="T131" i="11"/>
  <c r="T130" i="11"/>
  <c r="T129" i="11"/>
  <c r="T128" i="11"/>
  <c r="T127" i="11"/>
  <c r="T126" i="11"/>
  <c r="T125" i="11"/>
  <c r="T124" i="11"/>
  <c r="T123" i="11"/>
  <c r="T122" i="11"/>
  <c r="T121" i="11"/>
  <c r="T120" i="11"/>
  <c r="T119" i="11"/>
  <c r="T118" i="11"/>
  <c r="T117" i="11"/>
  <c r="T116" i="11"/>
  <c r="T115" i="11"/>
  <c r="T114" i="11"/>
  <c r="T113" i="11"/>
  <c r="T112" i="11"/>
  <c r="T111" i="11"/>
  <c r="T110" i="11"/>
  <c r="T109" i="11"/>
  <c r="T108" i="11"/>
  <c r="T107" i="11"/>
  <c r="T106" i="11"/>
  <c r="T105" i="11"/>
  <c r="T104" i="11"/>
  <c r="T103" i="11"/>
  <c r="T102" i="11"/>
  <c r="T101" i="11"/>
  <c r="T100" i="11"/>
  <c r="T99" i="11"/>
  <c r="T98" i="11"/>
  <c r="T97" i="11"/>
  <c r="T96" i="11"/>
  <c r="T95" i="11"/>
  <c r="T94" i="11"/>
  <c r="T93" i="11"/>
  <c r="T92" i="11"/>
  <c r="T91" i="11"/>
  <c r="T90" i="11"/>
  <c r="T89" i="11"/>
  <c r="T88" i="11"/>
  <c r="T87" i="11"/>
  <c r="T86" i="11"/>
  <c r="T85" i="11"/>
  <c r="T84" i="11"/>
  <c r="T83" i="11"/>
  <c r="T82" i="11"/>
  <c r="T81" i="11"/>
  <c r="T80" i="11"/>
  <c r="T79" i="11"/>
  <c r="T78" i="11"/>
  <c r="T77" i="11"/>
  <c r="T76" i="11"/>
  <c r="T75" i="11"/>
  <c r="T74" i="11"/>
  <c r="T73" i="11"/>
  <c r="T72" i="11"/>
  <c r="T68" i="11"/>
  <c r="T67" i="11"/>
  <c r="T66" i="11"/>
  <c r="T62" i="11"/>
  <c r="T61" i="11"/>
  <c r="T60" i="11"/>
  <c r="T56" i="11"/>
  <c r="T55" i="11"/>
  <c r="T54" i="11"/>
  <c r="T53" i="11"/>
  <c r="T50" i="11"/>
  <c r="T49" i="11"/>
  <c r="T48" i="11"/>
  <c r="T47" i="11"/>
  <c r="T44" i="11"/>
  <c r="T43" i="11"/>
  <c r="T42" i="11"/>
  <c r="T41" i="11"/>
  <c r="T38" i="11"/>
  <c r="T37" i="11"/>
  <c r="T36" i="11"/>
  <c r="T35" i="11"/>
  <c r="T32" i="11"/>
  <c r="T31" i="11"/>
  <c r="T30" i="11"/>
  <c r="T29" i="11"/>
  <c r="T26" i="11"/>
  <c r="T25" i="11"/>
  <c r="T24" i="11"/>
  <c r="T23" i="11"/>
  <c r="T20" i="11"/>
  <c r="T19" i="11"/>
  <c r="T18" i="11"/>
  <c r="T17" i="11"/>
  <c r="T14" i="11"/>
  <c r="T13" i="11"/>
  <c r="T12" i="11"/>
  <c r="T8" i="11"/>
  <c r="T7" i="11"/>
  <c r="T6" i="11"/>
  <c r="L5" i="6"/>
  <c r="M15" i="30"/>
  <c r="M14" i="30"/>
  <c r="M13" i="30"/>
  <c r="M11" i="30"/>
  <c r="M10" i="30"/>
  <c r="M8" i="30"/>
  <c r="M7" i="30"/>
  <c r="M5" i="30"/>
  <c r="M4" i="30"/>
  <c r="M3" i="30"/>
  <c r="T3" i="11"/>
  <c r="U3" i="11"/>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B72" i="6"/>
  <c r="B73" i="6"/>
  <c r="B74" i="6"/>
  <c r="E13" i="26"/>
  <c r="E12" i="26"/>
  <c r="E11" i="26"/>
  <c r="G13" i="26"/>
  <c r="G12" i="26"/>
  <c r="G11" i="26"/>
  <c r="I13" i="26"/>
  <c r="I12" i="26"/>
  <c r="I11" i="26"/>
  <c r="P1" i="14"/>
  <c r="L4" i="14"/>
  <c r="K11" i="14"/>
  <c r="E6" i="26"/>
  <c r="I6" i="26"/>
  <c r="E7" i="26"/>
  <c r="I7" i="26"/>
  <c r="E8" i="26"/>
  <c r="I8" i="26"/>
  <c r="E5" i="26"/>
  <c r="I5" i="26"/>
  <c r="G5" i="26"/>
  <c r="G6" i="26"/>
  <c r="G7" i="26"/>
  <c r="G8" i="26"/>
  <c r="M109" i="14"/>
  <c r="M107" i="14"/>
  <c r="M106" i="14"/>
  <c r="M104" i="14"/>
  <c r="K103" i="14"/>
  <c r="M103" i="14"/>
  <c r="M102" i="14"/>
  <c r="K101" i="14"/>
  <c r="M101" i="14"/>
  <c r="K100" i="14"/>
  <c r="M100" i="14"/>
  <c r="M99" i="14"/>
  <c r="K99" i="14"/>
  <c r="M98" i="14"/>
  <c r="K98" i="14"/>
  <c r="M97" i="14"/>
  <c r="K97" i="14"/>
  <c r="K96" i="14"/>
  <c r="M96" i="14"/>
  <c r="M95" i="14"/>
  <c r="K94" i="14"/>
  <c r="M94" i="14"/>
  <c r="K93" i="14"/>
  <c r="M93" i="14"/>
  <c r="M91" i="14"/>
  <c r="M90" i="14"/>
  <c r="K90" i="14"/>
  <c r="M87" i="14"/>
  <c r="M86" i="14"/>
  <c r="M84" i="14"/>
  <c r="M81" i="14"/>
  <c r="M79" i="14"/>
  <c r="K79" i="14"/>
  <c r="M78" i="14"/>
  <c r="K78" i="14"/>
  <c r="M76" i="14"/>
  <c r="K76" i="14"/>
  <c r="M74" i="14"/>
  <c r="M72" i="14"/>
  <c r="K71" i="14"/>
  <c r="M71" i="14"/>
  <c r="M70" i="14"/>
  <c r="K70" i="14"/>
  <c r="K69" i="14"/>
  <c r="M69" i="14"/>
  <c r="M68" i="14"/>
  <c r="K68" i="14"/>
  <c r="M67" i="14"/>
  <c r="K67" i="14"/>
  <c r="M66" i="14"/>
  <c r="K66" i="14"/>
  <c r="M65" i="14"/>
  <c r="K65" i="14"/>
  <c r="M64" i="14"/>
  <c r="K64" i="14"/>
  <c r="M63" i="14"/>
  <c r="K63" i="14"/>
  <c r="M62" i="14"/>
  <c r="K62" i="14"/>
  <c r="M61" i="14"/>
  <c r="K61" i="14"/>
  <c r="M60" i="14"/>
  <c r="K60" i="14"/>
  <c r="K59" i="14"/>
  <c r="M59" i="14"/>
  <c r="M58" i="14"/>
  <c r="K58" i="14"/>
  <c r="M57" i="14"/>
  <c r="K57" i="14"/>
  <c r="K56" i="14"/>
  <c r="M56" i="14"/>
  <c r="K55" i="14"/>
  <c r="M55" i="14"/>
  <c r="M53" i="14"/>
  <c r="K53" i="14"/>
  <c r="K52" i="14"/>
  <c r="M52" i="14"/>
  <c r="M51" i="14"/>
  <c r="K51" i="14"/>
  <c r="K50" i="14"/>
  <c r="M50" i="14"/>
  <c r="M49" i="14"/>
  <c r="K49" i="14"/>
  <c r="M48" i="14"/>
  <c r="K48" i="14"/>
  <c r="M45" i="14"/>
  <c r="K45" i="14"/>
  <c r="M44" i="14"/>
  <c r="K44" i="14"/>
  <c r="M43" i="14"/>
  <c r="K43" i="14"/>
  <c r="M40" i="14"/>
  <c r="K40" i="14"/>
  <c r="M38" i="14"/>
  <c r="K38" i="14"/>
  <c r="K37" i="14"/>
  <c r="M37" i="14"/>
  <c r="M36" i="14"/>
  <c r="K36" i="14"/>
  <c r="K35" i="14"/>
  <c r="M35" i="14"/>
  <c r="K34" i="14"/>
  <c r="M34" i="14"/>
  <c r="M33" i="14"/>
  <c r="K33" i="14"/>
  <c r="K32" i="14"/>
  <c r="M32" i="14"/>
  <c r="M31" i="14"/>
  <c r="M29" i="14"/>
  <c r="M28" i="14"/>
  <c r="K28" i="14"/>
  <c r="K27" i="14"/>
  <c r="M27" i="14"/>
  <c r="K26" i="14"/>
  <c r="M26" i="14"/>
  <c r="M25" i="14"/>
  <c r="K24" i="14"/>
  <c r="M24" i="14"/>
  <c r="M23" i="14"/>
  <c r="M21" i="14"/>
  <c r="K21" i="14"/>
  <c r="M20" i="14"/>
  <c r="K20" i="14"/>
  <c r="K19" i="14"/>
  <c r="M19" i="14"/>
  <c r="M18" i="14"/>
  <c r="K16" i="14"/>
  <c r="M16" i="14"/>
  <c r="M15" i="14"/>
  <c r="K15" i="14"/>
  <c r="K13" i="14"/>
  <c r="L13" i="14"/>
  <c r="M13" i="14"/>
  <c r="M12" i="14"/>
  <c r="K12" i="14"/>
  <c r="K9" i="14"/>
  <c r="M9" i="14"/>
  <c r="K8" i="14"/>
  <c r="K7" i="14"/>
  <c r="M6" i="14"/>
  <c r="M5" i="14"/>
  <c r="M4" i="14"/>
  <c r="K4" i="14"/>
  <c r="K3" i="14"/>
  <c r="M3" i="14"/>
  <c r="L8" i="14"/>
  <c r="M8" i="14"/>
  <c r="K104" i="14"/>
  <c r="K107" i="14"/>
  <c r="K85" i="14"/>
  <c r="M85" i="14"/>
  <c r="K80" i="14"/>
  <c r="M80" i="14"/>
  <c r="K81" i="14"/>
  <c r="K88" i="14"/>
  <c r="M88" i="14"/>
  <c r="K75" i="14"/>
  <c r="M75" i="14"/>
  <c r="K109" i="14"/>
  <c r="K73" i="14"/>
  <c r="M73" i="14"/>
  <c r="K89" i="14"/>
  <c r="M89" i="14"/>
  <c r="K92" i="14"/>
  <c r="M92" i="14"/>
  <c r="K84" i="14"/>
  <c r="K87" i="14"/>
  <c r="K10" i="14"/>
  <c r="M14" i="14"/>
  <c r="K17" i="14"/>
  <c r="M17" i="14"/>
  <c r="K23" i="14"/>
  <c r="K30" i="14"/>
  <c r="M30" i="14"/>
  <c r="K39" i="14"/>
  <c r="M39" i="14"/>
  <c r="K42" i="14"/>
  <c r="M42" i="14"/>
  <c r="K46" i="14"/>
  <c r="M46" i="14"/>
  <c r="K74" i="14"/>
  <c r="K77" i="14"/>
  <c r="M77" i="14"/>
  <c r="K83" i="14"/>
  <c r="M83" i="14"/>
  <c r="K86" i="14"/>
  <c r="K95" i="14"/>
  <c r="K102" i="14"/>
  <c r="K105" i="14"/>
  <c r="M105" i="14"/>
  <c r="K5" i="14"/>
  <c r="K6" i="14"/>
  <c r="L7" i="14"/>
  <c r="M7" i="14"/>
  <c r="K18" i="14"/>
  <c r="K22" i="14"/>
  <c r="M22" i="14"/>
  <c r="K25" i="14"/>
  <c r="K29" i="14"/>
  <c r="K31" i="14"/>
  <c r="K41" i="14"/>
  <c r="M41" i="14"/>
  <c r="K47" i="14"/>
  <c r="M47" i="14"/>
  <c r="K54" i="14"/>
  <c r="M54" i="14"/>
  <c r="K72" i="14"/>
  <c r="K82" i="14"/>
  <c r="M82" i="14"/>
  <c r="K91" i="14"/>
  <c r="K106" i="14"/>
  <c r="K108" i="14"/>
  <c r="M108" i="14"/>
  <c r="M10" i="14"/>
  <c r="L11" i="14"/>
  <c r="M11" i="14"/>
  <c r="S3" i="14"/>
  <c r="T3" i="14"/>
  <c r="S12" i="14"/>
  <c r="T12" i="14"/>
  <c r="S11" i="14"/>
  <c r="T11" i="14"/>
  <c r="S14" i="14"/>
  <c r="T14" i="14"/>
  <c r="S7" i="14"/>
  <c r="T7" i="14"/>
  <c r="S5" i="14"/>
  <c r="T5" i="14"/>
  <c r="S10" i="14"/>
  <c r="T10" i="14"/>
  <c r="S8" i="14"/>
  <c r="T8" i="14"/>
  <c r="S6" i="14"/>
  <c r="T6" i="14"/>
  <c r="S13" i="14"/>
  <c r="T13" i="14"/>
  <c r="S4" i="14"/>
  <c r="T4" i="14"/>
  <c r="S9" i="14"/>
  <c r="T9" i="14"/>
  <c r="P8" i="14"/>
  <c r="Q8" i="14"/>
  <c r="P12" i="14"/>
  <c r="Q12" i="14"/>
  <c r="P13" i="14"/>
  <c r="Q13" i="14"/>
  <c r="L13" i="30"/>
  <c r="P14" i="14"/>
  <c r="Q14" i="14"/>
  <c r="P11" i="14"/>
  <c r="Q11" i="14"/>
  <c r="P10" i="14"/>
  <c r="Q10" i="14"/>
  <c r="P4" i="14"/>
  <c r="Q4" i="14"/>
  <c r="L14" i="30"/>
  <c r="P5" i="14"/>
  <c r="Q5" i="14"/>
  <c r="P7" i="14"/>
  <c r="Q7" i="14"/>
  <c r="L7" i="30"/>
  <c r="P3" i="14"/>
  <c r="Q3" i="14"/>
  <c r="L4" i="30"/>
  <c r="L10" i="30"/>
  <c r="L15" i="30"/>
  <c r="P9" i="14"/>
  <c r="Q9" i="14"/>
  <c r="L5" i="30"/>
  <c r="L11" i="30"/>
  <c r="P6" i="14"/>
  <c r="Q6" i="14"/>
  <c r="L3" i="30"/>
  <c r="L8" i="30"/>
</calcChain>
</file>

<file path=xl/connections.xml><?xml version="1.0" encoding="utf-8"?>
<connections xmlns="http://schemas.openxmlformats.org/spreadsheetml/2006/main">
  <connection id="1" name="data" type="6" refreshedVersion="5" background="1" saveData="1">
    <textPr codePage="65000" sourceFile="C:\Users\daramirez\Desktop\data.csv" tab="0" comma="1">
      <textFields count="11">
        <textField/>
        <textField/>
        <textField/>
        <textField/>
        <textField/>
        <textField/>
        <textField/>
        <textField/>
        <textField/>
        <textField/>
        <textField/>
      </textFields>
    </textPr>
  </connection>
  <connection id="2" name="Datos" type="6" refreshedVersion="5" background="1" saveData="1">
    <textPr codePage="65000" sourceFile="C:\Users\daramirez\Desktop\Datos.csv" tab="0" comma="1">
      <textFields count="11">
        <textField/>
        <textField/>
        <textField/>
        <textField/>
        <textField/>
        <textField/>
        <textField/>
        <textField/>
        <textField/>
        <textField/>
        <textField/>
      </textFields>
    </textPr>
  </connection>
</connections>
</file>

<file path=xl/sharedStrings.xml><?xml version="1.0" encoding="utf-8"?>
<sst xmlns="http://schemas.openxmlformats.org/spreadsheetml/2006/main" count="1046" uniqueCount="419">
  <si>
    <t>SMMLV aportado por integrante Ex Especifica</t>
  </si>
  <si>
    <t>SMMLV aportado por integrante Ex General</t>
  </si>
  <si>
    <t xml:space="preserve">ACREDITA EL INTEGRANTE EL 25% DE LA EXPERIENCIA GENERAL Y ESPECIFICA </t>
  </si>
  <si>
    <t>NOTAS</t>
  </si>
  <si>
    <t xml:space="preserve">6) 10% Nomina Discapacidad  según Pliego de Condiciones </t>
  </si>
  <si>
    <t xml:space="preserve">3) Bienes o servicios nacionales o trato nacional </t>
  </si>
  <si>
    <t>IDN2</t>
  </si>
  <si>
    <t>IDN1</t>
  </si>
  <si>
    <t>SI</t>
  </si>
  <si>
    <t>NO</t>
  </si>
  <si>
    <t>INTEGRANTE</t>
  </si>
  <si>
    <t>ENTIDAD</t>
  </si>
  <si>
    <t>OBJETO DEL CONTRATO</t>
  </si>
  <si>
    <t>Fecha de inicio del contrato</t>
  </si>
  <si>
    <t>Fecha de terminación del contrato</t>
  </si>
  <si>
    <t>Valor del contrato incluido IVA</t>
  </si>
  <si>
    <t>MONEDA</t>
  </si>
  <si>
    <t>Tasa USD</t>
  </si>
  <si>
    <t>Valor del contrato USD</t>
  </si>
  <si>
    <t>Tasa COP</t>
  </si>
  <si>
    <t>Valor del contrato en Pesos incluido IVA</t>
  </si>
  <si>
    <t xml:space="preserve">SMMLV Valor del contrato </t>
  </si>
  <si>
    <t xml:space="preserve">SERIE SMLMV </t>
  </si>
  <si>
    <t xml:space="preserve">AÑO </t>
  </si>
  <si>
    <t>VALOR (COP)</t>
  </si>
  <si>
    <t>DESEMPATE</t>
  </si>
  <si>
    <t>EVALUACIÓN CONSOLIDADA, PUNTAJE Y DESEMPATE</t>
  </si>
  <si>
    <t>N°</t>
  </si>
  <si>
    <t>PROPONENTE</t>
  </si>
  <si>
    <t>INTEGRANTES</t>
  </si>
  <si>
    <t xml:space="preserve"> CAPACIDAD JURÍDICA </t>
  </si>
  <si>
    <t>CAPACIDAD FINANCIERA</t>
  </si>
  <si>
    <t xml:space="preserve">EXPERIENCIA GENERAL </t>
  </si>
  <si>
    <t xml:space="preserve">PUNTAJE TOTAL </t>
  </si>
  <si>
    <t>Numeral 5.2 Literal 4</t>
  </si>
  <si>
    <t>Numeral 5.2 Literal 5</t>
  </si>
  <si>
    <t>Año de Finalización/ última facturación</t>
  </si>
  <si>
    <t>PARTICIPACIÓN</t>
  </si>
  <si>
    <t>COPEBA LTDA</t>
  </si>
  <si>
    <t>CONSULTORES UNIDOS S.A.</t>
  </si>
  <si>
    <t>CODIGO DE INTEGRANTE</t>
  </si>
  <si>
    <t>ICEACSA CONSULTORES SUCURSAL COLOMBIA</t>
  </si>
  <si>
    <t>INZETT S.A.S.</t>
  </si>
  <si>
    <t>CIVING INGENIEROS CONTRATISTAS S EN C</t>
  </si>
  <si>
    <t>P01-01</t>
  </si>
  <si>
    <t>P01-02</t>
  </si>
  <si>
    <t>P01-03</t>
  </si>
  <si>
    <t>P02-01</t>
  </si>
  <si>
    <t>P03-01</t>
  </si>
  <si>
    <t>P04-01</t>
  </si>
  <si>
    <t>P05-01</t>
  </si>
  <si>
    <t>P02-02</t>
  </si>
  <si>
    <t>P03-02</t>
  </si>
  <si>
    <t>P04-02</t>
  </si>
  <si>
    <t>P05-02</t>
  </si>
  <si>
    <t>FOLIO CONTRATO</t>
  </si>
  <si>
    <t>Sumatoria SMMLV aportada por Integrante</t>
  </si>
  <si>
    <t>INTEGRANTE QUE ACREDITA % NOMINA DISCAPACIDAD</t>
  </si>
  <si>
    <t>CUMPLIMIENTO NUMERAL 6. CRITERIOS DE DESEMPATE</t>
  </si>
  <si>
    <t>ACREDITA</t>
  </si>
  <si>
    <t>CUMPLE</t>
  </si>
  <si>
    <t>-</t>
  </si>
  <si>
    <t>EN PROCESO DE SUBSANACION</t>
  </si>
  <si>
    <t>NO HABIL</t>
  </si>
  <si>
    <t>NO CUMPLE</t>
  </si>
  <si>
    <t>NA</t>
  </si>
  <si>
    <t>PORCENTAJE DE PARTICIPACIÓN</t>
  </si>
  <si>
    <t>Presupuesto Oficial</t>
  </si>
  <si>
    <t>Año</t>
  </si>
  <si>
    <t>Presupuesto Oficial (SMMLV)</t>
  </si>
  <si>
    <t>Parametros</t>
  </si>
  <si>
    <t>Fecha de cierre según Adendas</t>
  </si>
  <si>
    <t>Fecha de cierre según Pliego</t>
  </si>
  <si>
    <t>Proponentes</t>
  </si>
  <si>
    <t>Adjudicatario</t>
  </si>
  <si>
    <t>Experiencia General</t>
  </si>
  <si>
    <t>Desempate</t>
  </si>
  <si>
    <t>Presentados</t>
  </si>
  <si>
    <t>Rechazados Exp. Hábilitante</t>
  </si>
  <si>
    <t>Exp. Especifica</t>
  </si>
  <si>
    <t>Proponentes a desempate</t>
  </si>
  <si>
    <t>Sumatoria Exp. General</t>
  </si>
  <si>
    <t>Criterio</t>
  </si>
  <si>
    <t>Valor</t>
  </si>
  <si>
    <t>juridico</t>
  </si>
  <si>
    <t>financiero</t>
  </si>
  <si>
    <t>técnico</t>
  </si>
  <si>
    <t>Prop. No.</t>
  </si>
  <si>
    <t>Nombre</t>
  </si>
  <si>
    <t>AUTOPISTA AL MAR 2</t>
  </si>
  <si>
    <t>VJ-VGC-CM-019-2015</t>
  </si>
  <si>
    <r>
      <rPr>
        <b/>
        <sz val="11"/>
        <color theme="1"/>
        <rFont val="Calibri"/>
        <family val="2"/>
        <scheme val="minor"/>
      </rPr>
      <t>Consorcio Interventor PEB-ET:</t>
    </r>
    <r>
      <rPr>
        <sz val="12"/>
        <color theme="1"/>
        <rFont val="Calibri"/>
        <family val="2"/>
        <scheme val="minor"/>
      </rPr>
      <t xml:space="preserve">
Pablo Emilio Consultores S.A.S.
Estudios Técnicos S.A.S.</t>
    </r>
  </si>
  <si>
    <t>VÍAS DEL NUS</t>
  </si>
  <si>
    <t xml:space="preserve"> VJ-VGC-CM-023-2015</t>
  </si>
  <si>
    <r>
      <rPr>
        <b/>
        <sz val="11"/>
        <color theme="1"/>
        <rFont val="Calibri"/>
        <family val="2"/>
        <scheme val="minor"/>
      </rPr>
      <t>Consorcio Servinc-VQM:</t>
    </r>
    <r>
      <rPr>
        <sz val="12"/>
        <color theme="1"/>
        <rFont val="Calibri"/>
        <family val="2"/>
        <scheme val="minor"/>
      </rPr>
      <t xml:space="preserve">
Servinc LTDA
VQM S.A.S.</t>
    </r>
  </si>
  <si>
    <t>ÁREA METROPOLITANA DE CÚCUTA Y NORTE DE SANTANDER</t>
  </si>
  <si>
    <t>VJ-VGC-CM-001-2016</t>
  </si>
  <si>
    <r>
      <rPr>
        <b/>
        <sz val="11"/>
        <color theme="1"/>
        <rFont val="Calibri"/>
        <family val="2"/>
        <scheme val="minor"/>
      </rPr>
      <t>Consorcio Velnec - GNC:</t>
    </r>
    <r>
      <rPr>
        <sz val="12"/>
        <color theme="1"/>
        <rFont val="Calibri"/>
        <family val="2"/>
        <scheme val="minor"/>
      </rPr>
      <t xml:space="preserve">
Velnec S.A.
GNG Ingenieria S.A.S.</t>
    </r>
  </si>
  <si>
    <t>RED FÉRREA DEL PACÍFICO</t>
  </si>
  <si>
    <t>VJ-VGC-CM-003-2016</t>
  </si>
  <si>
    <t>No. Contrato</t>
  </si>
  <si>
    <t>Porcentaje Requerido P.O.</t>
  </si>
  <si>
    <t/>
  </si>
  <si>
    <t>Cotización del dólar</t>
  </si>
  <si>
    <t>1.3.1. Serie empalmada de datos promedio por meses y fin de mes_periodicidad mensual</t>
  </si>
  <si>
    <t>Información disponible a partir de 1950.</t>
  </si>
  <si>
    <r>
      <rPr>
        <sz val="9"/>
        <color theme="1"/>
        <rFont val="Helvetica"/>
      </rPr>
      <t xml:space="preserve"> </t>
    </r>
    <r>
      <rPr>
        <i/>
        <sz val="9"/>
        <color theme="1"/>
        <rFont val="Helvetica"/>
      </rPr>
      <t>Banco de la República - Gerencia Técnica - información extraída de la bodega de datos -Serankua- el 12/04/2016 13:41:43</t>
    </r>
  </si>
  <si>
    <t>Año(aaaa)-Mes(mm)</t>
  </si>
  <si>
    <t>Promedio</t>
  </si>
  <si>
    <t>Fin de mes</t>
  </si>
  <si>
    <r>
      <rPr>
        <b/>
        <sz val="9"/>
        <color theme="1"/>
        <rFont val="Helvetica"/>
      </rPr>
      <t>Fuente</t>
    </r>
    <r>
      <rPr>
        <sz val="9"/>
        <color theme="1"/>
        <rFont val="Helvetica"/>
      </rPr>
      <t>: la tasa de cambio en Colombia fue calculada por el Banco de la República hasta noviembre de 1980 (en aquél entonces era conocida como la tasa de certificado de cambio). Luego, en acuerdo con la Junta Directiva del Banco de la República, a partir de diciembre de 1980, la tasa de cambio es calculada por la Superintendencia Financiera de Colombia (</t>
    </r>
    <r>
      <rPr>
        <u/>
        <sz val="9"/>
        <color rgb="FF0000FF"/>
        <rFont val="Helvetica"/>
      </rPr>
      <t>www.superfinanciera.gov.co</t>
    </r>
    <r>
      <rPr>
        <sz val="9"/>
        <color theme="1"/>
        <rFont val="Helvetica"/>
      </rPr>
      <t>).</t>
    </r>
  </si>
  <si>
    <t>SMMLV Finalización / última facturación</t>
  </si>
  <si>
    <t>CM003P01</t>
  </si>
  <si>
    <t>CM003P02</t>
  </si>
  <si>
    <t>CM003P03</t>
  </si>
  <si>
    <t>CM003P04</t>
  </si>
  <si>
    <t>CM003P05</t>
  </si>
  <si>
    <t>CONSORCIO FERROCARRIL DEL PACÍFICO</t>
  </si>
  <si>
    <t>PAÍS DE EJECUCIÓN</t>
  </si>
  <si>
    <t>CONSORCIO FÉRREO DEL PACÍFICO</t>
  </si>
  <si>
    <t>INTERVENTORÍAS Y DISEÑOS S.A.</t>
  </si>
  <si>
    <t>INGENOBRAS CONSTRUCCIÓN Y CONSULTORÍA S.A.S. - INGENOBRAS S.A.S.</t>
  </si>
  <si>
    <t>CONSORCIO INGEANDINA - GEOCONTROL 003-2016</t>
  </si>
  <si>
    <t>INGEANDINA CONSULTORES DE INGENIERÍA S.A.S.</t>
  </si>
  <si>
    <t>GEOCONTROL S.A. SUCURSAL COLOMBIA</t>
  </si>
  <si>
    <t>CONSORCIO RED FÉRREA DEL PACÍFICO</t>
  </si>
  <si>
    <t>P04-03</t>
  </si>
  <si>
    <t>J. FELIPE ARDILA V &amp; CIA S.A.S.</t>
  </si>
  <si>
    <t>CONSORCIO REDES FÉRREAS</t>
  </si>
  <si>
    <t>MAB INGENIERÍA DE VALOR S.A.</t>
  </si>
  <si>
    <t>OMC AMEPRO COLOMBIA</t>
  </si>
  <si>
    <t>PARA GENERAL</t>
  </si>
  <si>
    <t>PARA ESPECÍFICA</t>
  </si>
  <si>
    <t>VERIFICACIÓN</t>
  </si>
  <si>
    <t>25% (100*EG+4*30%*EE)</t>
  </si>
  <si>
    <t>SMMLV aportado por integrante Exp General</t>
  </si>
  <si>
    <t>SMMLV aportado por integrante Exp Especifica</t>
  </si>
  <si>
    <t>CRITERIO DESEMPATE</t>
  </si>
  <si>
    <t>P01</t>
  </si>
  <si>
    <t>P02</t>
  </si>
  <si>
    <t>P03</t>
  </si>
  <si>
    <t>P04</t>
  </si>
  <si>
    <t>P05</t>
  </si>
  <si>
    <t>P06</t>
  </si>
  <si>
    <t>P07</t>
  </si>
  <si>
    <t>P08</t>
  </si>
  <si>
    <t>P09</t>
  </si>
  <si>
    <t>P10</t>
  </si>
  <si>
    <t>P11</t>
  </si>
  <si>
    <t>P18</t>
  </si>
  <si>
    <t>P19</t>
  </si>
  <si>
    <t>P20</t>
  </si>
  <si>
    <t>P21</t>
  </si>
  <si>
    <t>P22</t>
  </si>
  <si>
    <t>P23</t>
  </si>
  <si>
    <t>P24</t>
  </si>
  <si>
    <t>P25</t>
  </si>
  <si>
    <t>P26</t>
  </si>
  <si>
    <t>P27</t>
  </si>
  <si>
    <t>P28</t>
  </si>
  <si>
    <t>P29</t>
  </si>
  <si>
    <t>P30</t>
  </si>
  <si>
    <t>P31</t>
  </si>
  <si>
    <t>P32</t>
  </si>
  <si>
    <t>P33</t>
  </si>
  <si>
    <t>P34</t>
  </si>
  <si>
    <t>P35</t>
  </si>
  <si>
    <t>P36</t>
  </si>
  <si>
    <t>P37</t>
  </si>
  <si>
    <t>P38</t>
  </si>
  <si>
    <t>MÓDULO 1: CONTRATOS DE CONCESIÓN PORTUARIA No. 010 DE 2007, 012 DE 1994, 010 DE 1994</t>
  </si>
  <si>
    <t>MÓDULO 2: CONTRATOS DE CONCESIÓN PORTUARIA No. 010 DE 1994, 010 DE 2010, 007 DE 1993</t>
  </si>
  <si>
    <t>MÓDULO 3: CONTRATOS DE CONCESIÓN PORTUARIA No. 001 DE 2007, 008 DE 2004, 021 DE 1997 Y 001 DE 2009</t>
  </si>
  <si>
    <t>VJ-VGC-CM-005-2016</t>
  </si>
  <si>
    <t>MÓDULO 1 (SI/NO)</t>
  </si>
  <si>
    <t>CONTRATO VÁLIDO PARA ACREDITAR EXPERIENCIA (SI/NO)</t>
  </si>
  <si>
    <t>Daily BID rates @ +/- 0%</t>
  </si>
  <si>
    <t>www.oanda.com/currency/historical-rates/</t>
  </si>
  <si>
    <t>End Date</t>
  </si>
  <si>
    <t>EUR/USD</t>
  </si>
  <si>
    <t>Period Average</t>
  </si>
  <si>
    <t>Period Low</t>
  </si>
  <si>
    <t>Period High</t>
  </si>
  <si>
    <t>Average monthly BID rates @  0%</t>
  </si>
  <si>
    <t>MÓDULO 1</t>
  </si>
  <si>
    <t>P39</t>
  </si>
  <si>
    <t>P40</t>
  </si>
  <si>
    <t>P41</t>
  </si>
  <si>
    <t>P06-01</t>
  </si>
  <si>
    <t>P07-01</t>
  </si>
  <si>
    <t>P08-01</t>
  </si>
  <si>
    <t>P09-01</t>
  </si>
  <si>
    <t>P10-01</t>
  </si>
  <si>
    <t>P42</t>
  </si>
  <si>
    <t>P43</t>
  </si>
  <si>
    <t>P44</t>
  </si>
  <si>
    <t>P45</t>
  </si>
  <si>
    <t>P46</t>
  </si>
  <si>
    <t>P47</t>
  </si>
  <si>
    <t>P48</t>
  </si>
  <si>
    <t>P49</t>
  </si>
  <si>
    <t>P50</t>
  </si>
  <si>
    <t>P51</t>
  </si>
  <si>
    <t>P52</t>
  </si>
  <si>
    <t>P53</t>
  </si>
  <si>
    <t>P54</t>
  </si>
  <si>
    <t>P55</t>
  </si>
  <si>
    <t>P56</t>
  </si>
  <si>
    <t>P57</t>
  </si>
  <si>
    <t>P58</t>
  </si>
  <si>
    <t>P59</t>
  </si>
  <si>
    <t>P60</t>
  </si>
  <si>
    <t>P61</t>
  </si>
  <si>
    <t>P62</t>
  </si>
  <si>
    <t>P63</t>
  </si>
  <si>
    <t>P64</t>
  </si>
  <si>
    <t>P65</t>
  </si>
  <si>
    <t>P66</t>
  </si>
  <si>
    <t>P67</t>
  </si>
  <si>
    <t>P68</t>
  </si>
  <si>
    <t>P69</t>
  </si>
  <si>
    <t>P70</t>
  </si>
  <si>
    <t>HÁBIL</t>
  </si>
  <si>
    <t>NO HÁBIL</t>
  </si>
  <si>
    <t>PENDIENTE</t>
  </si>
  <si>
    <t>SMMLV finalización del contrato afectado por el % de participación</t>
  </si>
  <si>
    <t>Nº CONSECUTIVO DEL  RUP</t>
  </si>
  <si>
    <t>ACTIVIDADES RUP</t>
  </si>
  <si>
    <t>CALIFICACIÓN</t>
  </si>
  <si>
    <t>Numeral 3.4 Sub num 5</t>
  </si>
  <si>
    <t>Numeral 3.4 Sub num 6</t>
  </si>
  <si>
    <t xml:space="preserve">SUMATORIA EXPERIENCIA GENERAL
</t>
  </si>
  <si>
    <t>PROPUESTA ECONÓMICA</t>
  </si>
  <si>
    <t>Tasa de cambio representativa del mercado (TRM)</t>
  </si>
  <si>
    <t>1.1.1. Serie histórica_periodicidad diaria</t>
  </si>
  <si>
    <t>Información disponible desde el 27 de noviembre de 1991.</t>
  </si>
  <si>
    <r>
      <rPr>
        <sz val="9"/>
        <color theme="1"/>
        <rFont val="Helvetica"/>
      </rPr>
      <t xml:space="preserve"> </t>
    </r>
    <r>
      <rPr>
        <i/>
        <sz val="9"/>
        <color theme="1"/>
        <rFont val="Helvetica"/>
      </rPr>
      <t>Banco de la República - Gerencia Técnica - información extraída de la bodega de datos -Serankua- el 01/03/2017 17:36:43</t>
    </r>
    <r>
      <rPr>
        <sz val="9"/>
        <color theme="1"/>
        <rFont val="Helvetica"/>
      </rPr>
      <t xml:space="preserve"> </t>
    </r>
  </si>
  <si>
    <t>Fecha (dd/mm/aaaa)</t>
  </si>
  <si>
    <r>
      <rPr>
        <b/>
        <sz val="9"/>
        <color theme="1"/>
        <rFont val="Helvetica"/>
      </rPr>
      <t>Fuente:</t>
    </r>
    <r>
      <rPr>
        <sz val="9"/>
        <color theme="1"/>
        <rFont val="Helvetica"/>
      </rPr>
      <t xml:space="preserve"> Superintendencia Financiera de Colombia ( </t>
    </r>
    <r>
      <rPr>
        <u/>
        <sz val="9"/>
        <color rgb="FF0000FF"/>
        <rFont val="Helvetica"/>
      </rPr>
      <t>www.superfinanciera.gov.co</t>
    </r>
    <r>
      <rPr>
        <sz val="9"/>
        <color theme="1"/>
        <rFont val="Helvetica"/>
      </rPr>
      <t xml:space="preserve">). </t>
    </r>
  </si>
  <si>
    <t>OFERTA TÉCNICA (CARTA DE PRESENTACIÓN DE LA PROPUESTA)</t>
  </si>
  <si>
    <t>¿Acredita el Anexo 1 – Carta de Presentación de la Propuesta?</t>
  </si>
  <si>
    <t>No.</t>
  </si>
  <si>
    <t>¿PROPONENTE HABILITADO?</t>
  </si>
  <si>
    <t>CAPACIDAD ORGANIZACIONAL</t>
  </si>
  <si>
    <t>CALIFICACIÓN DEFINITIVA</t>
  </si>
  <si>
    <t>PUNTAJE APOYO A LA INDUSTRIA NACIONAL</t>
  </si>
  <si>
    <t>PUNTAJE EVALUACIÓN ECONÓMICA (ANEXO 5)</t>
  </si>
  <si>
    <t>PUNTAJE FACTOR DE CALIDAD (ANEXO 6)</t>
  </si>
  <si>
    <t>NO ACREDITA</t>
  </si>
  <si>
    <t>Selección Abreviada de Menor Cuantía</t>
  </si>
  <si>
    <t>P12</t>
  </si>
  <si>
    <t>P13</t>
  </si>
  <si>
    <t>P14</t>
  </si>
  <si>
    <t>P15</t>
  </si>
  <si>
    <t>P16</t>
  </si>
  <si>
    <t>P17</t>
  </si>
  <si>
    <t>NN16</t>
  </si>
  <si>
    <t>NN17</t>
  </si>
  <si>
    <t>NN18</t>
  </si>
  <si>
    <t>NN19</t>
  </si>
  <si>
    <t>NN20</t>
  </si>
  <si>
    <t>NN21</t>
  </si>
  <si>
    <t>NN22</t>
  </si>
  <si>
    <t>NN23</t>
  </si>
  <si>
    <t>NN24</t>
  </si>
  <si>
    <t>P11-01</t>
  </si>
  <si>
    <t>P12-01</t>
  </si>
  <si>
    <t>P16-01</t>
  </si>
  <si>
    <t>P17-01</t>
  </si>
  <si>
    <t>P18-01</t>
  </si>
  <si>
    <t>P19-01</t>
  </si>
  <si>
    <t>P20-01</t>
  </si>
  <si>
    <t>P21-01</t>
  </si>
  <si>
    <t>P22-01</t>
  </si>
  <si>
    <t>P23-01</t>
  </si>
  <si>
    <t>P24-01</t>
  </si>
  <si>
    <t>CÓDIGO DEL PROPONENTE/INTEGRANTE</t>
  </si>
  <si>
    <t>Fecha de Expedición Acto de Adjudicación</t>
  </si>
  <si>
    <t>CONDICIÓN</t>
  </si>
  <si>
    <t>PUNTAJE POR OFERTA ECONÓMICA</t>
  </si>
  <si>
    <t>MEDIA GEOMÉTRICA</t>
  </si>
  <si>
    <t>PUNTAJE MÁXIMO</t>
  </si>
  <si>
    <t>N</t>
  </si>
  <si>
    <t>VERIFICACIÓN MG</t>
  </si>
  <si>
    <t>Proyecto</t>
  </si>
  <si>
    <t>SELECCIONAR UN CONTRATISTA QUE PRESTE SUS SERVICIOS PARA LA REVISIÓN Y EVALUACIÓN DE LOS ESTUDIOS TÉCNICOS ELABORADOS POR LOS ORIGINADORES DE TRES PROYECTOS VIALES DE ASOCIACIÓN PÚBLICO PRIVADA DE INICIATIVA PRIVADA, EN ETAPA DE FACTIBILIDAD, DE ACUERDO CON LAS OBLIGACIONES PREVISTAS EN EL ALCANCE, CON EL FIN DE DETERMINAR SU VIABILIDAD</t>
  </si>
  <si>
    <t>VJ-VE-SA-012-2017</t>
  </si>
  <si>
    <t>ACREDITACIÓN DOCUMENTACIÓN NUMERAL 3.2 FACTOR DE CALIDAD</t>
  </si>
  <si>
    <t>¿La certificación se refiere a la ejecución de interventoría o consultoría en estudios y diseños de proyectos de infraestructura vial - carreteras?</t>
  </si>
  <si>
    <t>Ingeniería Civil</t>
  </si>
  <si>
    <t>Segmento 81</t>
  </si>
  <si>
    <t>Familia
10</t>
  </si>
  <si>
    <t>Clase
15</t>
  </si>
  <si>
    <t>SELECCIÓN ABREVIADA DE MENOR CUANTÍA No. VJ-VE-SA-012-2017</t>
  </si>
  <si>
    <t>ÍTEM</t>
  </si>
  <si>
    <t>DESCRIPCIÓN SERVICIO</t>
  </si>
  <si>
    <t>VALOR POR PROYECTO INCLUIDO IVA</t>
  </si>
  <si>
    <t>VALOR TOTAL INCLUIDO IVA (3 PROYECTOS)</t>
  </si>
  <si>
    <t>VALOR TOTAL OFERTADO POR LOS 3 PROYECTOS</t>
  </si>
  <si>
    <t>VALOR OFERTA SI CUMPLE CON LOS REQUERIMIENTOS DEL PLIEGO</t>
  </si>
  <si>
    <t>FORMATO 2</t>
  </si>
  <si>
    <t>PRESUPUESTO OFICIAL</t>
  </si>
  <si>
    <t>115% MG</t>
  </si>
  <si>
    <t>85% MG</t>
  </si>
  <si>
    <t>DIFERENCIA POR DEFECTO RESPECTO A LA MG</t>
  </si>
  <si>
    <t>COMPROBACIÓN VALOR MÁS CERCANO POR DEFECTO A LA MG</t>
  </si>
  <si>
    <t>CONSULTORIAS INVERSIONES Y PROYECTOS SAS - CIP SAS</t>
  </si>
  <si>
    <t>CB INGENIEROS SAS</t>
  </si>
  <si>
    <t>VELNEC SA</t>
  </si>
  <si>
    <t>CONSORCIO PROYECTO VIAL - PROES - ECG</t>
  </si>
  <si>
    <t>ECG COLOMBIA SAS</t>
  </si>
  <si>
    <t>PROES COLOMBIA SAS</t>
  </si>
  <si>
    <t>CONSORCIO APP</t>
  </si>
  <si>
    <t>CIVILE LIMITADA</t>
  </si>
  <si>
    <t>HACE INGENIEROS SAS</t>
  </si>
  <si>
    <t>INTEGRAL SA</t>
  </si>
  <si>
    <t>CONSORCIO FANDIÑO - CIVILTEC</t>
  </si>
  <si>
    <t>P07-02</t>
  </si>
  <si>
    <t>JORGE FANDIÑO SAS</t>
  </si>
  <si>
    <t>CIVILTEC INGENIEROS LIMITADA</t>
  </si>
  <si>
    <t>NEOINGENIERIA P&amp;T SAS</t>
  </si>
  <si>
    <t>SILVA CARREÑO ASOCIADOS SAS</t>
  </si>
  <si>
    <t>CONSORCIO EVALUACION VIVEKA-AYESA</t>
  </si>
  <si>
    <t>VIVEKA SAS</t>
  </si>
  <si>
    <t>AYESA DE COLOMBIA INGENIERIA Y ARQUITECTURA SAS</t>
  </si>
  <si>
    <t>P10-02</t>
  </si>
  <si>
    <t>CONSORCIO INTER-VIAL</t>
  </si>
  <si>
    <t>P11-02</t>
  </si>
  <si>
    <t>INGENIERIA Y CONSULTORIA INGECON SAS</t>
  </si>
  <si>
    <t>ERGON INGENIERIA SAS</t>
  </si>
  <si>
    <t>TECNOCONSULTA SAS</t>
  </si>
  <si>
    <t>RECHAZADO</t>
  </si>
  <si>
    <t>INVIAS</t>
  </si>
  <si>
    <t>COLOMBIA</t>
  </si>
  <si>
    <t>2215 de 2012</t>
  </si>
  <si>
    <t>INTERVENTORÍA PARA EL MANTENIMIENTO Y REHABILITACIÓN DE LA CARRTERA SINCELEJO-CALAMAR-BARRANQUILLA. SECTOR CARRETO-CALAMAR-PR 54+000. RUTA 25 TRAMO 2515 Y 2516. DEPARTAMENTO DE BOLIVAR Y ATLANTICO</t>
  </si>
  <si>
    <t>1569 de 2009</t>
  </si>
  <si>
    <t>INTERVENTORIA TECNICA ,LEGAL,FINANCIERA,ADMINISTRATIVA,AMBIENTAL,,PREDIAL Y SOCIAL DEL PROYECTO"ESTUDIOS Y DISEÑOS ,GESTION SOCIAL,PREDIAL AMBIENTAL Y MEJORAMIENTO DEL PROYECTO CORREDOR DEL SUR Y MARGINAL DELA SELVA"</t>
  </si>
  <si>
    <t>INCO</t>
  </si>
  <si>
    <t>SGC 012 DE 2008</t>
  </si>
  <si>
    <t>INTERVENTORÍA TÉCNICA. FINANCIERA. OPERATIVA PREDIAL SOCIO AMBIENTAL Y LEGAL DEL PROYECTO DE CONCESIÓN VIAL NO. 503 DE 1994 " CARTAGENA-BARRANQUILLA"</t>
  </si>
  <si>
    <t>IDU</t>
  </si>
  <si>
    <t>IDU-139-2005</t>
  </si>
  <si>
    <t>INTERVENTORÍA TÉCNICA, AMBIENTAL, SOCIAL, ADMINISTRACIÓN, FINANCIERA Y LEGAL DE LOS ESTUDIOS Y DISEÑOS DE LA TRONCAL CALLE 26 (AVENIDA TERCERA- AEROPUERTO EL DORADO AVENIDA JOSE CELESTINO MUTIS) EN BOGOTA DC</t>
  </si>
  <si>
    <t>2890 DE 2006</t>
  </si>
  <si>
    <t>GOBERNACIÓN DE LA GUAJIRA</t>
  </si>
  <si>
    <t>174 DE 2007</t>
  </si>
  <si>
    <t>ESTUDIO TÉCNICO, FINANCIERA Y JURIDICO PARA LAS OBRAS DE REHABILITACIÓN Y MANTENIMIENTO DE LA VÍA RIOHACHA - LA FLORIDA-CUESTECITAS, EN EL DEPARTAMENTO DE LA GUAJIRA</t>
  </si>
  <si>
    <t>INTERBIAK, SA-SOCIEDAD PÚBLICA UNIPERSONAL DE LA DIPUTACIÓN FORAL DE BIZKAI</t>
  </si>
  <si>
    <t>ESPAÑA</t>
  </si>
  <si>
    <t>N/A</t>
  </si>
  <si>
    <t>DEMARCACIÓN DE CARRETERAS DEL ESTADO EN GALICIA-MINISTERIO DE FOMENTO</t>
  </si>
  <si>
    <t>REDACCIÓN PROYECTO DE CONEXIÓN VIAL DEL DISTRITO DE TETUAN CON VÍA DE CIRCUNVALACIÓN M-30 (EJE SOR ANGELA DE LA CRUZ-MARQUES VIANA) (MADRID)</t>
  </si>
  <si>
    <t>FONADE</t>
  </si>
  <si>
    <t>EJECUCIÓN POR PARTE DE LA CONSULTORÍA ESPECIALIZADA PARA EJECUTAR LA ESTRUCTURACIÓN INTEGRAL DEL PROYECTO DENOMINADO: GRUPO 4 NORTE, CORREDORES: (1) CAUCASIA - LA YE; (2) EL VIAJANO-SAN MARCOS; (3) CERETA CRUZ DEL VISO; (4) CIÉNAGA DE ORO- LA YE; (5) SAHAGÚN-SINCELEJO; (6) CRUZ DEL VISO-ARJONA (7) COROZAL-CRUZ DEL VISO; (8) PUERTA DE HIERRO-YATI (9) CARRETO-PONEDERA; (10) EL BURRO-TAMALAMEQUE; (11) CARTAGENA-BARRANQUILLA; (12) BARRANQUILLA - YE DE CIENAGA; (13) QUEBRADA EL DOCTOR -PUERTO SANTA MARTA; (14) DISTRACCIÓN - LA FLORIDA; (15) SAN ROQUE-CUESTECITAS; (16) VALLEDUPAR- LA PAZ Y; (17) VALLEDUPAR-SAN JUAN DEL CESAR</t>
  </si>
  <si>
    <t>GG-024 DE 2005</t>
  </si>
  <si>
    <t>CONSULTORÍA PARA LA "ESTRUCTURACIÓN TÉCNICA, LEGAL Y FINANCIERA DE LA CONCESIÓN VIAL " ZONA METROPOLITANA DE BUCARAMANAGA-ZMB"</t>
  </si>
  <si>
    <t>COP</t>
  </si>
  <si>
    <t>EUR</t>
  </si>
  <si>
    <t>075</t>
  </si>
  <si>
    <t>076</t>
  </si>
  <si>
    <t>015</t>
  </si>
  <si>
    <t>39</t>
  </si>
  <si>
    <t>38</t>
  </si>
  <si>
    <t>41</t>
  </si>
  <si>
    <t>15</t>
  </si>
  <si>
    <t>35</t>
  </si>
  <si>
    <t>0889-2002</t>
  </si>
  <si>
    <t>INTERVENTORIA PARA LA TERMINACIÓN DE LOS ESTUDIOS Y CONSTRUCCIÓN DEL VIADUCTO PERICOS Y SUS ACCESOS DE LA CARRETERA CAJAMARCA - IBAGUE, RUTA 40 TRAMO 4003</t>
  </si>
  <si>
    <t>146-2000</t>
  </si>
  <si>
    <t>INTERVENTORIA TECNICA, ADMINISTRATIVA Y FINANCIERA PARA LA EVALUACIÓN Y COMPLEMENTO DE LOS DISEÑOS, REHABILITACIÓN DE LAS CALZADAS DE TRAFICO MIXTO Y ADECUACIÓN PARA LA OPERACIÓN DE TRANSMILENIO DE LA AUTOPISTA NORTE DESDE LOS HEROES HASTA LA CALLE 184 EN BOGOTA</t>
  </si>
  <si>
    <t>MINISTERIO DE FOMENTO</t>
  </si>
  <si>
    <t>N.A.</t>
  </si>
  <si>
    <t xml:space="preserve">ESTUDIO INFORMATIVO AUTOVIA LINARES - ALBACETE TRAMO JAEN, CIUDAD REAL Y ALBACETE </t>
  </si>
  <si>
    <t>ESTUDIO PREVIO: CORREDOR MEDITERRANEO - VALDEALGORFA RED DE CARRETERAS DEL ESTADO</t>
  </si>
  <si>
    <t>AGENCIA DE OBRA PUBLICA DE LA JUNTA DE ANDALUCIA</t>
  </si>
  <si>
    <t>C-AA0056/PEIO</t>
  </si>
  <si>
    <t>CONTRATO DE ESTUDIO INFORMATIVO DE LA DUPLICACIÓN DE LA A-306: TORREDONJIMENO - EL CARPIO CON EXPEDIENTE C-AA0056/PEIO</t>
  </si>
  <si>
    <t>171-2005</t>
  </si>
  <si>
    <t>INTERVENTORIA TECNICA, ADMINISTRATIVA, FINANCIERA Y AMBINETAL PARA LOS ESTUDIOS Y DISEÑOS DE LA TRONCAL CARACAS DESDE LA ESTACION MOLINOS HASTA EL PATIO PORTAL USME, EN BOGOTA</t>
  </si>
  <si>
    <t>AVANTE</t>
  </si>
  <si>
    <t>2013-015</t>
  </si>
  <si>
    <t>ASESORIA E INTERVENTORIA TECNICA, ADMINISTRATIVA, FINANCIERA, AMBIENTAL Y LEGAL PARA LA COMPLEMENTACIÓN DE LOS ESTUDIOS Y DISEÑOS PARA LA REHABILITACIÓN DE 12 VIAS URBANAS, DE LA CIUDAD DE PASTO</t>
  </si>
  <si>
    <t>2951-2009</t>
  </si>
  <si>
    <t>INTERVENTORIA PARA LA REVISIÓN Y ACTUALIZACIÓN DE ESTUDIOS Y DISEÑOS, RECOSNTRUCCIÓN PAVIMENTACIÓN Y/O REPAVIMENTACIÓN DE LA VIA VEGACHI EL TIGRE SANTA ISABEL DEL K5+600 AL K5+930 Y DEL K7+300 AL K12+000 CON UNA LONGITUD DE 5,03 KM EN EL D.PTO DE ANTIOQUIA MADULO 2</t>
  </si>
  <si>
    <t>2066-2011</t>
  </si>
  <si>
    <t>ESTUDIOS Y DISEÑOS REHABILITACIÓN MORALES - PIENDAMO EN EL DEPARTAMENTO DE CAUCA</t>
  </si>
  <si>
    <t>MUNICIPIO DE MEDELLIN</t>
  </si>
  <si>
    <t>4600022925 DE 2009</t>
  </si>
  <si>
    <t>ESTUDIOS Y DISEÑOS PARA LA COSNTRUCCIÓN DE LA VARIANTE A LA CARRETERA SAN ANTONIO DE PRADO - HELICONIA</t>
  </si>
  <si>
    <t>GOBERNACIÓN DEL META</t>
  </si>
  <si>
    <t>168-2002</t>
  </si>
  <si>
    <t>INTERVENTORIA TECNICA Y ADMINISTRATIVA DE LOS ESTUDIOS, DISEÑO Y COSNTRUCCIÓN DE LA INTERSECCIÓN VEHICULAR MAIZARO, MUNICIPIO DE VILLAVICENCIO</t>
  </si>
  <si>
    <t>INSTITUTO NACIONAL DE VIAS - INVIAS</t>
  </si>
  <si>
    <t>2246 DE 2011</t>
  </si>
  <si>
    <t>INTERVENTORIA DE LOS ESTUDIOS Y DISEÑOS PARA EL MEJORAMIENTO DE LA VIA AGUACLARA-OCAÑA-SARDINATA ASTILLEROS-CUCUTA RUTA 70 NORTE DE SANTANDER</t>
  </si>
  <si>
    <t>GOBERNACIÓN DE ANTIOQUIA - SECRETARIA DE INFRAESTRUCTURA</t>
  </si>
  <si>
    <t>2007-CC-20-437</t>
  </si>
  <si>
    <t>INTERVENTORIA PARA LOS ESTUDIOS Y DISEÑOS DE LAS SIGUIENTES VIAS: MANTENIMIENTO PERIODICO: GUATAPE-SAN RAFAEL (26 KM), PUENTE GAVINO - GOMEZ PLATA - CAROLINA DEL PRINCIPE (36 KM), LA FABIANA - VALPARAISO (9KM), MONTENEGRO - LA FABIANA - EL LIBANO - TAMESIS (30 KM), AUTOPISTA - COCORNA (7 KM), AUTOPIST A- SAN LUIS (7 KM), SAN PEDRO DE LOS MILAGROS - ENTRERRIOS (22 KM) REHABILITACION: FRONTINO - ABRIAQUI (30 KM), GRANADA - SAN CARLOS (36 KM), SANTIAGO BERRIO - LA ARGELIA - PUERTO NARE (30 KM), TOLEDO - SAN JOSE DE LA MONTAÑA (32 KM)</t>
  </si>
  <si>
    <t>CONCESION TUNEL ABURRA-ORIENTE S.A.</t>
  </si>
  <si>
    <t>ESTUDIOS Y DISEÑOS, A NIVEL DE FASE III, DE LA INGENIERIA PARA LA COMUNICACIÓN VIAL ENTRE LOS VALLES DE ABURRA Y SAN NICOLAS</t>
  </si>
  <si>
    <t>0913 DE 2002</t>
  </si>
  <si>
    <t>ESTUDIOS DE FASE III PARA LA CONSTRUCION DE LA VARIANTE EL ENCANO - SANTIAGO DE LA CARRETERA PASTO - MOCOA, RUTA 10, TRAMO 1003</t>
  </si>
  <si>
    <t>2200 DE 2011</t>
  </si>
  <si>
    <t>COMPLEMENTACIÓN DE LOS ESTUDIOS Y DISEÑOS DEFINITIVOS (FASE III) PARA LA SOLUCION INTEGRAL DEL PASO SOBRE EL RIO MAGDALENA EN BARRANQUILLA</t>
  </si>
  <si>
    <t>INSTITUTO DE DESARROLLO URBANO - IDU</t>
  </si>
  <si>
    <t>032/98</t>
  </si>
  <si>
    <t>ESTUDIOS Y DISEÑOS DE LA VIA TRONCAL DESAROLLADA SOBRE EL CORREDOR EXISTENTE EN LA AV. BOYACA DESDE LA INTERSECCION CON LA AV. CIUDAD DE VILLAVICENCIO AL SUR, HASTA LA INTERSECCION CON LA FUTURA AV. TRONCAL CALLE 170 EN EL NORTE DE LA CIUDAD DE SANTAFE DE BOGOOTA D.C.</t>
  </si>
  <si>
    <t>CONSORCIO CONSTRUCTOR PACIFICO 3</t>
  </si>
  <si>
    <t>D-001 DE 2014</t>
  </si>
  <si>
    <t>ACTUALIZACION DE LOS ESTUDIOS Y DISEÑOS A FASE III QUE INCLUYE: GEODESIA, DISEÑO GEOMETRICO, DISEÑO DE SEGURIDAD Y SEÑALIZACION PARA EL CONTRATO DE CONCESION NO. 005 DE 2014 DEL PROYECTO PACIFICO TRES S.A.S.</t>
  </si>
  <si>
    <t>VIAS DE LAS AMERICAS S.A.S.</t>
  </si>
  <si>
    <t>048 DE 2012</t>
  </si>
  <si>
    <t>ESTUDIOS Y DISEÑOS DE TRAZADO Y DISEÑO GEOMETRICO Y ESTUDIO DE SEÑALIZACION DEL TRAMO TURBO - EL TIGRE. ESTUDIOS QUE REALIZARA DE ACUERDO A LO ESTABLECIDO EN EL CONTRATO DE CONCESION 08 DE 2010</t>
  </si>
  <si>
    <t>NO SE ENCUENTRA REGISTRADO EN EL RUP</t>
  </si>
  <si>
    <t>INTERVENTORÍA PARA LA ELABORACIÓN DE LOS ESTUDIOS DE ACTUALIZACIÓN Y COMPLEMENTACIÓN A NIVEL DE FASE III, DE LA VARIANTE SAN FRANCISCO-MOCOA. DEPARTAMENTO DE PUTUMAYO</t>
  </si>
  <si>
    <t>REDACCIÓN (ELABORACCIÓN DEL ESTUDIO DEFINITIVO DE INGENIERÍA) DE LOS PROYECTOS DE CONSTRUCCIÓN, VIABILIZARÍAN Y DEFINICIONES DE LAS CONDICIONES DE EXPLOTACIÓN DE LOS TRAMOS DE CARRETERA AMOREBIETA-MUXIKA Y BOROA-IGORRE</t>
  </si>
  <si>
    <t>OFERTA ECONOMICA SIN FIRMA DEL REPRESENTANTE LEGAL</t>
  </si>
  <si>
    <t>P.JURIDICA</t>
  </si>
</sst>
</file>

<file path=xl/styles.xml><?xml version="1.0" encoding="utf-8"?>
<styleSheet xmlns="http://schemas.openxmlformats.org/spreadsheetml/2006/main" xmlns:mc="http://schemas.openxmlformats.org/markup-compatibility/2006" xmlns:x14ac="http://schemas.microsoft.com/office/spreadsheetml/2009/9/ac" mc:Ignorable="x14ac">
  <numFmts count="27">
    <numFmt numFmtId="42" formatCode="_-&quot;$&quot;* #,##0_-;\-&quot;$&quot;* #,##0_-;_-&quot;$&quot;* &quot;-&quot;_-;_-@_-"/>
    <numFmt numFmtId="41" formatCode="_-* #,##0_-;\-* #,##0_-;_-* &quot;-&quot;_-;_-@_-"/>
    <numFmt numFmtId="44" formatCode="_-&quot;$&quot;* #,##0.00_-;\-&quot;$&quot;* #,##0.00_-;_-&quot;$&quot;* &quot;-&quot;??_-;_-@_-"/>
    <numFmt numFmtId="164" formatCode="_-* #,##0.00\ _€_-;\-* #,##0.00\ _€_-;_-* &quot;-&quot;??\ _€_-;_-@_-"/>
    <numFmt numFmtId="165" formatCode="_(&quot;$&quot;\ * #,##0.00_);_(&quot;$&quot;\ * \(#,##0.00\);_(&quot;$&quot;\ * &quot;-&quot;??_);_(@_)"/>
    <numFmt numFmtId="166" formatCode="_(* #,##0.00_);_(* \(#,##0.00\);_(* &quot;-&quot;??_);_(@_)"/>
    <numFmt numFmtId="167" formatCode="_(&quot;$&quot;* #,##0.00_);_(&quot;$&quot;* \(#,##0.00\);_(&quot;$&quot;* &quot;-&quot;??_);_(@_)"/>
    <numFmt numFmtId="168" formatCode="dd/mm/yyyy;@"/>
    <numFmt numFmtId="169" formatCode="_ * #,##0.00_ ;_ * \-#,##0.00_ ;_ * &quot;-&quot;??_ ;_ @_ "/>
    <numFmt numFmtId="170" formatCode="&quot;$&quot;#,##0;[Red]&quot;$&quot;#,##0"/>
    <numFmt numFmtId="171" formatCode="_-[$$-240A]\ * #,##0_-;_-[$$-240A]\ * #,##0\-;_-[$$-240A]\ * &quot;-&quot;_-;_-@_-"/>
    <numFmt numFmtId="172" formatCode="_-[$$-409]* #,##0.00_ ;_-[$$-409]* \-#,##0.00\ ;_-[$$-409]* &quot;-&quot;??_ ;_-@_ "/>
    <numFmt numFmtId="173" formatCode="0.0%"/>
    <numFmt numFmtId="174" formatCode="_-[$$-240A]* #,##0.00_-;\-[$$-240A]* #,##0.00_-;_-[$$-240A]* &quot;-&quot;??_-;_-@_-"/>
    <numFmt numFmtId="175" formatCode="[$$]\ #,##0.00;\-[$$]\ #,##0.00"/>
    <numFmt numFmtId="176" formatCode="#,##0.00\ _€"/>
    <numFmt numFmtId="177" formatCode="####\-##"/>
    <numFmt numFmtId="178" formatCode="&quot;$&quot;#,##0.00"/>
    <numFmt numFmtId="179" formatCode="0.00000"/>
    <numFmt numFmtId="180" formatCode="0.000000"/>
    <numFmt numFmtId="181" formatCode="0.0000%"/>
    <numFmt numFmtId="182" formatCode="_(* #,##0.0000_);_(* \(#,##0.0000\);_(* &quot;-&quot;????_);_(@_)"/>
    <numFmt numFmtId="183" formatCode="_(* #,##0.00000_);_(* \(#,##0.00000\);_(* &quot;-&quot;??_);_(@_)"/>
    <numFmt numFmtId="184" formatCode="#,##0\ _€"/>
    <numFmt numFmtId="185" formatCode="0.000"/>
    <numFmt numFmtId="186" formatCode="_-* #,##0.000_-;\-* #,##0.000_-;_-* &quot;-&quot;_-;_-@_-"/>
    <numFmt numFmtId="187" formatCode="_-* #,##0.00_-;\-* #,##0.00_-;_-* &quot;-&quot;_-;_-@_-"/>
  </numFmts>
  <fonts count="77"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2"/>
      <color theme="0"/>
      <name val="Calibri"/>
      <family val="2"/>
      <scheme val="minor"/>
    </font>
    <font>
      <sz val="11"/>
      <color theme="1"/>
      <name val="Arial"/>
      <family val="2"/>
    </font>
    <font>
      <sz val="11"/>
      <color theme="0"/>
      <name val="Arial"/>
      <family val="2"/>
    </font>
    <font>
      <u/>
      <sz val="9.9"/>
      <color theme="10"/>
      <name val="Calibri"/>
      <family val="2"/>
    </font>
    <font>
      <sz val="10"/>
      <name val="Arial"/>
      <family val="2"/>
    </font>
    <font>
      <sz val="11"/>
      <color theme="1"/>
      <name val="Calibri"/>
      <family val="2"/>
      <scheme val="minor"/>
    </font>
    <font>
      <u/>
      <sz val="12"/>
      <color theme="10"/>
      <name val="Calibri"/>
      <family val="2"/>
      <scheme val="minor"/>
    </font>
    <font>
      <u/>
      <sz val="12"/>
      <color theme="11"/>
      <name val="Calibri"/>
      <family val="2"/>
      <scheme val="minor"/>
    </font>
    <font>
      <b/>
      <sz val="14"/>
      <color theme="0"/>
      <name val="Arial"/>
      <family val="2"/>
    </font>
    <font>
      <b/>
      <sz val="11"/>
      <color theme="0"/>
      <name val="Arial"/>
      <family val="2"/>
    </font>
    <font>
      <b/>
      <i/>
      <sz val="12"/>
      <color theme="1"/>
      <name val="Calibri"/>
      <family val="2"/>
      <scheme val="minor"/>
    </font>
    <font>
      <sz val="11"/>
      <name val="Arial"/>
      <family val="2"/>
    </font>
    <font>
      <b/>
      <i/>
      <sz val="11"/>
      <color theme="1"/>
      <name val="Arial"/>
      <family val="2"/>
    </font>
    <font>
      <sz val="8"/>
      <color theme="0"/>
      <name val="Calibri"/>
      <family val="2"/>
      <scheme val="minor"/>
    </font>
    <font>
      <sz val="8"/>
      <name val="Calibri"/>
      <family val="2"/>
      <scheme val="minor"/>
    </font>
    <font>
      <sz val="8"/>
      <color theme="1"/>
      <name val="Calibri"/>
      <family val="2"/>
      <scheme val="minor"/>
    </font>
    <font>
      <b/>
      <sz val="9"/>
      <color theme="0"/>
      <name val="Arial"/>
      <family val="2"/>
    </font>
    <font>
      <sz val="11"/>
      <color theme="1"/>
      <name val="Arial"/>
      <family val="2"/>
    </font>
    <font>
      <sz val="8"/>
      <color rgb="FFFFFFFF"/>
      <name val="Calibri"/>
      <family val="2"/>
      <scheme val="minor"/>
    </font>
    <font>
      <sz val="8"/>
      <color rgb="FF000000"/>
      <name val="Calibri"/>
      <family val="2"/>
      <scheme val="minor"/>
    </font>
    <font>
      <sz val="11"/>
      <color theme="1"/>
      <name val="Calibri"/>
      <family val="2"/>
    </font>
    <font>
      <b/>
      <sz val="11"/>
      <color theme="1"/>
      <name val="Arial"/>
      <family val="2"/>
    </font>
    <font>
      <sz val="11"/>
      <color indexed="8"/>
      <name val="Calibri"/>
      <family val="2"/>
    </font>
    <font>
      <b/>
      <sz val="11"/>
      <color theme="0"/>
      <name val="Calibri"/>
      <family val="2"/>
      <scheme val="minor"/>
    </font>
    <font>
      <b/>
      <sz val="11"/>
      <color theme="1"/>
      <name val="Calibri"/>
      <family val="2"/>
      <scheme val="minor"/>
    </font>
    <font>
      <sz val="11"/>
      <color theme="0"/>
      <name val="Calibri"/>
      <family val="2"/>
      <scheme val="minor"/>
    </font>
    <font>
      <b/>
      <sz val="11"/>
      <color rgb="FF333399"/>
      <name val="Calibri"/>
      <family val="2"/>
    </font>
    <font>
      <sz val="11"/>
      <color rgb="FF333399"/>
      <name val="Calibri"/>
      <family val="2"/>
    </font>
    <font>
      <sz val="9"/>
      <color theme="1"/>
      <name val="Helvetica"/>
    </font>
    <font>
      <i/>
      <sz val="9"/>
      <color theme="1"/>
      <name val="Helvetica"/>
    </font>
    <font>
      <b/>
      <sz val="11"/>
      <color theme="1"/>
      <name val="Calibri"/>
      <family val="2"/>
    </font>
    <font>
      <b/>
      <sz val="9"/>
      <color theme="1"/>
      <name val="Helvetica"/>
    </font>
    <font>
      <u/>
      <sz val="9"/>
      <color rgb="FF0000FF"/>
      <name val="Helvetica"/>
    </font>
    <font>
      <b/>
      <sz val="11"/>
      <color rgb="FFFF0000"/>
      <name val="Arial"/>
      <family val="2"/>
    </font>
    <font>
      <b/>
      <sz val="8"/>
      <color rgb="FF000000"/>
      <name val="Calibri"/>
      <family val="2"/>
      <scheme val="minor"/>
    </font>
    <font>
      <b/>
      <sz val="8"/>
      <color theme="1"/>
      <name val="Calibri"/>
      <family val="2"/>
      <scheme val="minor"/>
    </font>
    <font>
      <b/>
      <sz val="10"/>
      <color theme="0"/>
      <name val="Calibri"/>
      <family val="2"/>
      <scheme val="minor"/>
    </font>
    <font>
      <b/>
      <sz val="10"/>
      <color theme="0"/>
      <name val="Arial"/>
      <family val="2"/>
    </font>
    <font>
      <b/>
      <sz val="11"/>
      <color theme="0" tint="-4.9989318521683403E-2"/>
      <name val="Arial"/>
      <family val="2"/>
    </font>
    <font>
      <b/>
      <sz val="9"/>
      <color theme="0" tint="-4.9989318521683403E-2"/>
      <name val="Arial"/>
      <family val="2"/>
    </font>
    <font>
      <b/>
      <sz val="14"/>
      <color theme="0"/>
      <name val="Calibri"/>
      <family val="2"/>
      <scheme val="minor"/>
    </font>
    <font>
      <sz val="9"/>
      <color theme="0"/>
      <name val="Calibri"/>
      <family val="2"/>
      <scheme val="minor"/>
    </font>
    <font>
      <b/>
      <sz val="8"/>
      <color rgb="FFFF0000"/>
      <name val="Calibri"/>
      <family val="2"/>
      <scheme val="minor"/>
    </font>
    <font>
      <sz val="9"/>
      <color theme="1"/>
      <name val="Calibri"/>
      <family val="2"/>
      <scheme val="minor"/>
    </font>
    <font>
      <sz val="11"/>
      <color rgb="FF0070C0"/>
      <name val="Arial"/>
      <family val="2"/>
    </font>
    <font>
      <b/>
      <sz val="12"/>
      <color theme="1"/>
      <name val="Calibri"/>
      <family val="2"/>
      <scheme val="minor"/>
    </font>
    <font>
      <sz val="12"/>
      <name val="Calibri"/>
      <family val="2"/>
      <scheme val="minor"/>
    </font>
    <font>
      <sz val="10"/>
      <color theme="0"/>
      <name val="Arial"/>
      <family val="2"/>
    </font>
    <font>
      <sz val="11"/>
      <color theme="1" tint="0.34998626667073579"/>
      <name val="Calibri"/>
      <family val="2"/>
      <scheme val="minor"/>
    </font>
    <font>
      <b/>
      <sz val="11"/>
      <name val="Calibri"/>
      <family val="2"/>
      <scheme val="minor"/>
    </font>
    <font>
      <b/>
      <sz val="8"/>
      <color theme="0"/>
      <name val="Calibri"/>
      <family val="2"/>
      <scheme val="minor"/>
    </font>
    <font>
      <b/>
      <sz val="11"/>
      <color rgb="FFFF0000"/>
      <name val="Calibri"/>
      <family val="2"/>
      <scheme val="minor"/>
    </font>
    <font>
      <b/>
      <sz val="12"/>
      <color rgb="FFFF0000"/>
      <name val="Calibri"/>
      <family val="2"/>
      <scheme val="minor"/>
    </font>
    <font>
      <b/>
      <i/>
      <sz val="12"/>
      <name val="Calibri"/>
      <family val="2"/>
      <scheme val="minor"/>
    </font>
    <font>
      <b/>
      <sz val="11"/>
      <name val="Arial"/>
      <family val="2"/>
    </font>
    <font>
      <b/>
      <sz val="16"/>
      <color theme="0"/>
      <name val="Arial"/>
      <family val="2"/>
    </font>
    <font>
      <b/>
      <sz val="16"/>
      <color theme="1"/>
      <name val="Arial"/>
      <family val="2"/>
    </font>
    <font>
      <sz val="16"/>
      <color theme="1"/>
      <name val="Arial"/>
      <family val="2"/>
    </font>
    <font>
      <sz val="9"/>
      <color theme="1"/>
      <name val="Arial Narrow"/>
      <family val="2"/>
    </font>
    <font>
      <sz val="10"/>
      <color theme="1"/>
      <name val="Calibri"/>
      <family val="2"/>
      <scheme val="minor"/>
    </font>
    <font>
      <b/>
      <i/>
      <sz val="11"/>
      <name val="Arial"/>
      <family val="2"/>
    </font>
    <font>
      <b/>
      <sz val="12"/>
      <name val="Calibri"/>
      <family val="2"/>
      <scheme val="minor"/>
    </font>
  </fonts>
  <fills count="24">
    <fill>
      <patternFill patternType="none"/>
    </fill>
    <fill>
      <patternFill patternType="gray125"/>
    </fill>
    <fill>
      <patternFill patternType="solid">
        <fgColor theme="4" tint="0.39997558519241921"/>
        <bgColor indexed="65"/>
      </patternFill>
    </fill>
    <fill>
      <patternFill patternType="solid">
        <fgColor theme="6" tint="0.39997558519241921"/>
        <bgColor indexed="65"/>
      </patternFill>
    </fill>
    <fill>
      <patternFill patternType="solid">
        <fgColor theme="9" tint="-0.249977111117893"/>
        <bgColor indexed="64"/>
      </patternFill>
    </fill>
    <fill>
      <patternFill patternType="solid">
        <fgColor theme="4" tint="-0.249977111117893"/>
        <bgColor indexed="64"/>
      </patternFill>
    </fill>
    <fill>
      <patternFill patternType="solid">
        <fgColor theme="9" tint="-0.249977111117893"/>
        <bgColor rgb="FF000000"/>
      </patternFill>
    </fill>
    <fill>
      <patternFill patternType="solid">
        <fgColor theme="9" tint="0.59999389629810485"/>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bgColor indexed="64"/>
      </patternFill>
    </fill>
    <fill>
      <patternFill patternType="solid">
        <fgColor theme="9"/>
        <bgColor indexed="64"/>
      </patternFill>
    </fill>
    <fill>
      <patternFill patternType="solid">
        <fgColor theme="4"/>
        <bgColor indexed="64"/>
      </patternFill>
    </fill>
    <fill>
      <patternFill patternType="solid">
        <fgColor rgb="FFFFFFFF"/>
      </patternFill>
    </fill>
    <fill>
      <patternFill patternType="solid">
        <fgColor rgb="FFF2F5F9"/>
      </patternFill>
    </fill>
    <fill>
      <patternFill patternType="solid">
        <fgColor rgb="FFCFE0F1"/>
        <bgColor indexed="64"/>
      </patternFill>
    </fill>
    <fill>
      <patternFill patternType="solid">
        <fgColor rgb="FFCFE0F7"/>
        <bgColor indexed="64"/>
      </patternFill>
    </fill>
    <fill>
      <patternFill patternType="solid">
        <fgColor theme="8" tint="-0.249977111117893"/>
        <bgColor indexed="64"/>
      </patternFill>
    </fill>
    <fill>
      <patternFill patternType="solid">
        <fgColor theme="2" tint="-0.499984740745262"/>
        <bgColor indexed="64"/>
      </patternFill>
    </fill>
    <fill>
      <patternFill patternType="solid">
        <fgColor rgb="FF00B0F0"/>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rgb="FFCFE0F1"/>
      </patternFill>
    </fill>
    <fill>
      <patternFill patternType="solid">
        <fgColor rgb="FFFF0000"/>
        <bgColor indexed="64"/>
      </patternFill>
    </fill>
  </fills>
  <borders count="77">
    <border>
      <left/>
      <right/>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diagonal/>
    </border>
    <border>
      <left style="medium">
        <color auto="1"/>
      </left>
      <right style="medium">
        <color auto="1"/>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style="thin">
        <color auto="1"/>
      </right>
      <top/>
      <bottom style="medium">
        <color indexed="64"/>
      </bottom>
      <diagonal/>
    </border>
    <border>
      <left style="thin">
        <color auto="1"/>
      </left>
      <right style="medium">
        <color indexed="64"/>
      </right>
      <top style="thin">
        <color auto="1"/>
      </top>
      <bottom/>
      <diagonal/>
    </border>
    <border>
      <left style="medium">
        <color indexed="64"/>
      </left>
      <right style="thin">
        <color auto="1"/>
      </right>
      <top/>
      <bottom/>
      <diagonal/>
    </border>
    <border>
      <left style="medium">
        <color indexed="64"/>
      </left>
      <right style="thin">
        <color auto="1"/>
      </right>
      <top style="thin">
        <color auto="1"/>
      </top>
      <bottom/>
      <diagonal/>
    </border>
    <border>
      <left style="medium">
        <color indexed="64"/>
      </left>
      <right/>
      <top style="thin">
        <color auto="1"/>
      </top>
      <bottom style="thin">
        <color auto="1"/>
      </bottom>
      <diagonal/>
    </border>
    <border>
      <left style="thin">
        <color auto="1"/>
      </left>
      <right style="medium">
        <color indexed="64"/>
      </right>
      <top style="medium">
        <color indexed="64"/>
      </top>
      <bottom/>
      <diagonal/>
    </border>
    <border>
      <left/>
      <right style="medium">
        <color indexed="64"/>
      </right>
      <top/>
      <bottom style="thin">
        <color auto="1"/>
      </bottom>
      <diagonal/>
    </border>
    <border>
      <left style="thin">
        <color auto="1"/>
      </left>
      <right style="medium">
        <color indexed="64"/>
      </right>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auto="1"/>
      </left>
      <right/>
      <top/>
      <bottom style="thin">
        <color auto="1"/>
      </bottom>
      <diagonal/>
    </border>
    <border>
      <left/>
      <right/>
      <top/>
      <bottom style="thick">
        <color rgb="FFA3BED8"/>
      </bottom>
      <diagonal/>
    </border>
    <border>
      <left style="thin">
        <color rgb="FF979991"/>
      </left>
      <right/>
      <top style="thin">
        <color rgb="FF979991"/>
      </top>
      <bottom/>
      <diagonal/>
    </border>
    <border>
      <left style="thin">
        <color rgb="FF979991"/>
      </left>
      <right style="thin">
        <color rgb="FF979991"/>
      </right>
      <top style="thin">
        <color rgb="FF979991"/>
      </top>
      <bottom/>
      <diagonal/>
    </border>
    <border>
      <left style="thin">
        <color rgb="FF979991"/>
      </left>
      <right/>
      <top style="thin">
        <color rgb="FF979991"/>
      </top>
      <bottom style="thin">
        <color rgb="FF979991"/>
      </bottom>
      <diagonal/>
    </border>
    <border>
      <left style="thin">
        <color rgb="FF979991"/>
      </left>
      <right style="thin">
        <color rgb="FF979991"/>
      </right>
      <top style="thin">
        <color rgb="FF979991"/>
      </top>
      <bottom style="thin">
        <color rgb="FF979991"/>
      </bottom>
      <diagonal/>
    </border>
    <border>
      <left style="medium">
        <color indexed="64"/>
      </left>
      <right style="thin">
        <color auto="1"/>
      </right>
      <top style="medium">
        <color indexed="64"/>
      </top>
      <bottom/>
      <diagonal/>
    </border>
    <border>
      <left style="thin">
        <color auto="1"/>
      </left>
      <right style="medium">
        <color indexed="64"/>
      </right>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medium">
        <color indexed="64"/>
      </bottom>
      <diagonal/>
    </border>
    <border>
      <left style="medium">
        <color auto="1"/>
      </left>
      <right style="medium">
        <color auto="1"/>
      </right>
      <top/>
      <bottom style="thin">
        <color auto="1"/>
      </bottom>
      <diagonal/>
    </border>
    <border>
      <left style="medium">
        <color indexed="64"/>
      </left>
      <right/>
      <top style="thin">
        <color auto="1"/>
      </top>
      <bottom/>
      <diagonal/>
    </border>
    <border>
      <left style="medium">
        <color indexed="64"/>
      </left>
      <right style="medium">
        <color indexed="64"/>
      </right>
      <top style="medium">
        <color indexed="64"/>
      </top>
      <bottom style="medium">
        <color indexed="64"/>
      </bottom>
      <diagonal/>
    </border>
    <border>
      <left style="thin">
        <color auto="1"/>
      </left>
      <right/>
      <top style="medium">
        <color indexed="64"/>
      </top>
      <bottom/>
      <diagonal/>
    </border>
    <border>
      <left/>
      <right/>
      <top style="medium">
        <color indexed="64"/>
      </top>
      <bottom/>
      <diagonal/>
    </border>
    <border>
      <left/>
      <right/>
      <top style="medium">
        <color indexed="64"/>
      </top>
      <bottom style="thin">
        <color auto="1"/>
      </bottom>
      <diagonal/>
    </border>
  </borders>
  <cellStyleXfs count="93">
    <xf numFmtId="0" fontId="0" fillId="0" borderId="0"/>
    <xf numFmtId="9" fontId="14" fillId="0" borderId="0" applyFont="0" applyFill="0" applyBorder="0" applyAlignment="0" applyProtection="0"/>
    <xf numFmtId="0" fontId="15" fillId="2" borderId="0" applyNumberFormat="0" applyBorder="0" applyAlignment="0" applyProtection="0"/>
    <xf numFmtId="0" fontId="15" fillId="3" borderId="0" applyNumberFormat="0" applyBorder="0" applyAlignment="0" applyProtection="0"/>
    <xf numFmtId="0" fontId="18" fillId="0" borderId="0" applyNumberFormat="0" applyFill="0" applyBorder="0" applyAlignment="0" applyProtection="0">
      <alignment vertical="top"/>
      <protection locked="0"/>
    </xf>
    <xf numFmtId="41" fontId="14" fillId="0" borderId="0" applyFont="0" applyFill="0" applyBorder="0" applyAlignment="0" applyProtection="0"/>
    <xf numFmtId="169" fontId="19" fillId="0" borderId="0" applyFont="0" applyFill="0" applyBorder="0" applyAlignment="0" applyProtection="0"/>
    <xf numFmtId="42" fontId="14" fillId="0" borderId="0" applyFont="0" applyFill="0" applyBorder="0" applyAlignment="0" applyProtection="0"/>
    <xf numFmtId="165" fontId="19" fillId="0" borderId="0" applyFont="0" applyFill="0" applyBorder="0" applyAlignment="0" applyProtection="0"/>
    <xf numFmtId="0" fontId="20" fillId="0" borderId="0"/>
    <xf numFmtId="0" fontId="19" fillId="0" borderId="0"/>
    <xf numFmtId="0" fontId="19" fillId="0" borderId="0"/>
    <xf numFmtId="9" fontId="14" fillId="0" borderId="0" applyFont="0" applyFill="0" applyBorder="0" applyAlignment="0" applyProtection="0"/>
    <xf numFmtId="9" fontId="14" fillId="0" borderId="0" applyFon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9" fontId="14" fillId="0" borderId="0" applyFont="0" applyFill="0" applyBorder="0" applyAlignment="0" applyProtection="0"/>
    <xf numFmtId="0" fontId="13" fillId="0" borderId="0"/>
    <xf numFmtId="9" fontId="14" fillId="0" borderId="0" applyFont="0" applyFill="0" applyBorder="0" applyAlignment="0" applyProtection="0"/>
    <xf numFmtId="166" fontId="19" fillId="0" borderId="0" applyFont="0" applyFill="0" applyBorder="0" applyAlignment="0" applyProtection="0"/>
    <xf numFmtId="0" fontId="19" fillId="0" borderId="0" applyFont="0" applyFill="0" applyBorder="0" applyAlignment="0" applyProtection="0"/>
    <xf numFmtId="166" fontId="14"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165" fontId="14" fillId="0" borderId="0" applyFont="0" applyFill="0" applyBorder="0" applyAlignment="0" applyProtection="0"/>
    <xf numFmtId="165" fontId="37" fillId="0" borderId="0" applyFont="0" applyFill="0" applyBorder="0" applyAlignment="0" applyProtection="0"/>
    <xf numFmtId="167"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0" fontId="13" fillId="0" borderId="0"/>
    <xf numFmtId="0" fontId="13" fillId="0" borderId="0"/>
    <xf numFmtId="0" fontId="19" fillId="0" borderId="0"/>
    <xf numFmtId="9" fontId="37" fillId="0" borderId="0" applyFont="0" applyFill="0" applyBorder="0" applyAlignment="0" applyProtection="0"/>
    <xf numFmtId="0" fontId="12" fillId="0" borderId="0"/>
    <xf numFmtId="0" fontId="40" fillId="2" borderId="0" applyNumberFormat="0" applyBorder="0" applyAlignment="0" applyProtection="0"/>
    <xf numFmtId="0" fontId="35" fillId="0" borderId="0"/>
    <xf numFmtId="164" fontId="14" fillId="0" borderId="0" applyFont="0" applyFill="0" applyBorder="0" applyAlignment="0" applyProtection="0"/>
    <xf numFmtId="0" fontId="9" fillId="0" borderId="0"/>
    <xf numFmtId="0" fontId="7" fillId="0" borderId="0"/>
    <xf numFmtId="41" fontId="14" fillId="0" borderId="0" applyFont="0" applyFill="0" applyBorder="0" applyAlignment="0" applyProtection="0"/>
    <xf numFmtId="166" fontId="4" fillId="0" borderId="0" applyFont="0" applyFill="0" applyBorder="0" applyAlignment="0" applyProtection="0"/>
  </cellStyleXfs>
  <cellXfs count="1148">
    <xf numFmtId="0" fontId="0" fillId="0" borderId="0" xfId="0"/>
    <xf numFmtId="41" fontId="29" fillId="8" borderId="4" xfId="3" applyNumberFormat="1" applyFont="1" applyFill="1" applyBorder="1" applyAlignment="1">
      <alignment horizontal="center" vertical="center" wrapText="1"/>
    </xf>
    <xf numFmtId="0" fontId="30" fillId="0" borderId="4" xfId="0" applyFont="1" applyBorder="1" applyAlignment="1">
      <alignment horizontal="left" vertical="center" wrapText="1"/>
    </xf>
    <xf numFmtId="0" fontId="30" fillId="0" borderId="0" xfId="0" applyFont="1"/>
    <xf numFmtId="0" fontId="30" fillId="0" borderId="0" xfId="0" applyFont="1" applyAlignment="1">
      <alignment horizontal="left"/>
    </xf>
    <xf numFmtId="10" fontId="30" fillId="0" borderId="4" xfId="0" applyNumberFormat="1" applyFont="1" applyBorder="1" applyAlignment="1">
      <alignment horizontal="center" vertical="center" wrapText="1"/>
    </xf>
    <xf numFmtId="10" fontId="30" fillId="0" borderId="0" xfId="0" applyNumberFormat="1" applyFont="1" applyAlignment="1">
      <alignment horizontal="center"/>
    </xf>
    <xf numFmtId="0" fontId="30" fillId="0" borderId="4" xfId="0" applyFont="1" applyBorder="1" applyAlignment="1">
      <alignment horizontal="left"/>
    </xf>
    <xf numFmtId="10" fontId="30" fillId="0" borderId="4" xfId="0" applyNumberFormat="1" applyFont="1" applyBorder="1" applyAlignment="1">
      <alignment horizontal="center"/>
    </xf>
    <xf numFmtId="9" fontId="30" fillId="0" borderId="4" xfId="1" applyFont="1" applyBorder="1" applyAlignment="1">
      <alignment horizontal="center" vertical="center" wrapText="1"/>
    </xf>
    <xf numFmtId="168" fontId="24" fillId="5" borderId="7" xfId="2" applyNumberFormat="1" applyFont="1" applyFill="1" applyBorder="1" applyAlignment="1">
      <alignment horizontal="center" vertical="center" wrapText="1"/>
    </xf>
    <xf numFmtId="4" fontId="16" fillId="0" borderId="4" xfId="0" applyNumberFormat="1" applyFont="1" applyFill="1" applyBorder="1" applyAlignment="1">
      <alignment horizontal="center" vertical="center" wrapText="1"/>
    </xf>
    <xf numFmtId="0" fontId="16" fillId="0" borderId="4" xfId="0" applyFont="1" applyFill="1" applyBorder="1" applyAlignment="1">
      <alignment horizontal="center" vertical="center"/>
    </xf>
    <xf numFmtId="0" fontId="25" fillId="0" borderId="4" xfId="0" applyFont="1" applyFill="1" applyBorder="1" applyAlignment="1">
      <alignment horizontal="center" vertical="center" wrapText="1"/>
    </xf>
    <xf numFmtId="9" fontId="16" fillId="0" borderId="4" xfId="12" applyFont="1" applyFill="1" applyBorder="1" applyAlignment="1">
      <alignment horizontal="center" vertical="center"/>
    </xf>
    <xf numFmtId="168" fontId="16" fillId="0" borderId="4" xfId="0" applyNumberFormat="1" applyFont="1" applyFill="1" applyBorder="1" applyAlignment="1">
      <alignment horizontal="center" vertical="center" wrapText="1"/>
    </xf>
    <xf numFmtId="0" fontId="16" fillId="0" borderId="4" xfId="0" applyNumberFormat="1" applyFont="1" applyFill="1" applyBorder="1" applyAlignment="1">
      <alignment horizontal="center" vertical="center" wrapText="1"/>
    </xf>
    <xf numFmtId="170" fontId="16" fillId="0" borderId="4" xfId="0" applyNumberFormat="1" applyFont="1" applyFill="1" applyBorder="1" applyAlignment="1">
      <alignment horizontal="center" vertical="center" wrapText="1"/>
    </xf>
    <xf numFmtId="170" fontId="16" fillId="0" borderId="4" xfId="0" applyNumberFormat="1" applyFont="1" applyFill="1" applyBorder="1" applyAlignment="1">
      <alignment horizontal="center" vertical="center"/>
    </xf>
    <xf numFmtId="4" fontId="16" fillId="0" borderId="4" xfId="1" applyNumberFormat="1" applyFont="1" applyFill="1" applyBorder="1" applyAlignment="1">
      <alignment horizontal="center" vertical="center"/>
    </xf>
    <xf numFmtId="0" fontId="16" fillId="0" borderId="4" xfId="0" applyFont="1" applyFill="1" applyBorder="1" applyAlignment="1">
      <alignment horizontal="center" vertical="center" wrapText="1"/>
    </xf>
    <xf numFmtId="9" fontId="16" fillId="0" borderId="4" xfId="12" applyFont="1" applyFill="1" applyBorder="1" applyAlignment="1">
      <alignment horizontal="center" vertical="center" wrapText="1"/>
    </xf>
    <xf numFmtId="4" fontId="16" fillId="0" borderId="24" xfId="1" applyNumberFormat="1" applyFont="1" applyFill="1" applyBorder="1" applyAlignment="1">
      <alignment horizontal="center" vertical="center"/>
    </xf>
    <xf numFmtId="0" fontId="16" fillId="0" borderId="30" xfId="0" applyFont="1" applyFill="1" applyBorder="1" applyAlignment="1">
      <alignment horizontal="center" vertical="center"/>
    </xf>
    <xf numFmtId="0" fontId="25" fillId="0" borderId="30" xfId="0" applyFont="1" applyFill="1" applyBorder="1" applyAlignment="1">
      <alignment horizontal="center" vertical="center" wrapText="1"/>
    </xf>
    <xf numFmtId="9" fontId="16" fillId="0" borderId="30" xfId="12" applyFont="1" applyFill="1" applyBorder="1" applyAlignment="1">
      <alignment horizontal="center" vertical="center"/>
    </xf>
    <xf numFmtId="168" fontId="16" fillId="0" borderId="30" xfId="0" applyNumberFormat="1" applyFont="1" applyFill="1" applyBorder="1" applyAlignment="1">
      <alignment horizontal="center" vertical="center" wrapText="1"/>
    </xf>
    <xf numFmtId="0" fontId="16" fillId="0" borderId="30" xfId="0" applyNumberFormat="1" applyFont="1" applyFill="1" applyBorder="1" applyAlignment="1">
      <alignment horizontal="center" vertical="center" wrapText="1"/>
    </xf>
    <xf numFmtId="170" fontId="16" fillId="0" borderId="30" xfId="0" applyNumberFormat="1" applyFont="1" applyFill="1" applyBorder="1" applyAlignment="1">
      <alignment horizontal="center" vertical="center"/>
    </xf>
    <xf numFmtId="4" fontId="16" fillId="0" borderId="30" xfId="0" applyNumberFormat="1" applyFont="1" applyFill="1" applyBorder="1" applyAlignment="1">
      <alignment horizontal="center" vertical="center" wrapText="1"/>
    </xf>
    <xf numFmtId="0" fontId="16" fillId="0" borderId="30" xfId="0" applyFont="1" applyFill="1" applyBorder="1" applyAlignment="1">
      <alignment horizontal="center" vertical="center" wrapText="1"/>
    </xf>
    <xf numFmtId="0" fontId="16" fillId="0" borderId="35" xfId="0" applyFont="1" applyFill="1" applyBorder="1" applyAlignment="1">
      <alignment horizontal="center" vertical="center"/>
    </xf>
    <xf numFmtId="9" fontId="16" fillId="0" borderId="35" xfId="12" applyFont="1" applyFill="1" applyBorder="1" applyAlignment="1">
      <alignment horizontal="center" vertical="center"/>
    </xf>
    <xf numFmtId="0" fontId="16" fillId="0" borderId="35" xfId="0" applyNumberFormat="1" applyFont="1" applyFill="1" applyBorder="1" applyAlignment="1">
      <alignment horizontal="center" vertical="center" wrapText="1"/>
    </xf>
    <xf numFmtId="170" fontId="16" fillId="0" borderId="35" xfId="0" applyNumberFormat="1" applyFont="1" applyFill="1" applyBorder="1" applyAlignment="1">
      <alignment horizontal="center" vertical="center" wrapText="1"/>
    </xf>
    <xf numFmtId="170" fontId="16" fillId="0" borderId="35" xfId="0" applyNumberFormat="1" applyFont="1" applyFill="1" applyBorder="1" applyAlignment="1">
      <alignment horizontal="center" vertical="center"/>
    </xf>
    <xf numFmtId="4" fontId="16" fillId="0" borderId="35" xfId="1" applyNumberFormat="1" applyFont="1" applyFill="1" applyBorder="1" applyAlignment="1">
      <alignment horizontal="center" vertical="center"/>
    </xf>
    <xf numFmtId="4" fontId="16" fillId="0" borderId="35" xfId="0" applyNumberFormat="1" applyFont="1" applyFill="1" applyBorder="1" applyAlignment="1">
      <alignment horizontal="center" vertical="center" wrapText="1"/>
    </xf>
    <xf numFmtId="0" fontId="30" fillId="0" borderId="24" xfId="0" applyFont="1" applyBorder="1" applyAlignment="1">
      <alignment horizontal="center" vertical="center"/>
    </xf>
    <xf numFmtId="0" fontId="30" fillId="0" borderId="4" xfId="0" applyFont="1" applyBorder="1" applyAlignment="1">
      <alignment horizontal="center" vertical="center" wrapText="1"/>
    </xf>
    <xf numFmtId="0" fontId="30" fillId="0" borderId="4" xfId="0" applyFont="1" applyBorder="1" applyAlignment="1">
      <alignment horizontal="center" vertical="center"/>
    </xf>
    <xf numFmtId="0" fontId="25" fillId="0" borderId="35" xfId="0" applyFont="1" applyFill="1" applyBorder="1" applyAlignment="1">
      <alignment horizontal="center" vertical="center" wrapText="1"/>
    </xf>
    <xf numFmtId="0" fontId="30" fillId="0" borderId="30" xfId="0" applyFont="1" applyBorder="1" applyAlignment="1">
      <alignment horizontal="center" vertical="center" wrapText="1"/>
    </xf>
    <xf numFmtId="0" fontId="30" fillId="0" borderId="30" xfId="0" applyFont="1" applyBorder="1" applyAlignment="1">
      <alignment horizontal="left" vertical="center" wrapText="1"/>
    </xf>
    <xf numFmtId="9" fontId="30" fillId="0" borderId="30" xfId="1" applyFont="1" applyBorder="1" applyAlignment="1">
      <alignment horizontal="center" vertical="center" wrapText="1"/>
    </xf>
    <xf numFmtId="0" fontId="34" fillId="0" borderId="30" xfId="0" applyNumberFormat="1" applyFont="1" applyFill="1" applyBorder="1" applyAlignment="1">
      <alignment horizontal="center" vertical="center"/>
    </xf>
    <xf numFmtId="4" fontId="30" fillId="0" borderId="29" xfId="0" applyNumberFormat="1" applyFont="1" applyBorder="1" applyAlignment="1">
      <alignment horizontal="center" vertical="center" wrapText="1"/>
    </xf>
    <xf numFmtId="4" fontId="30" fillId="0" borderId="30" xfId="0" applyNumberFormat="1" applyFont="1" applyBorder="1" applyAlignment="1">
      <alignment horizontal="center" vertical="center" wrapText="1"/>
    </xf>
    <xf numFmtId="0" fontId="30" fillId="0" borderId="39" xfId="0" applyFont="1" applyFill="1" applyBorder="1" applyAlignment="1">
      <alignment horizontal="center" vertical="center"/>
    </xf>
    <xf numFmtId="0" fontId="30" fillId="0" borderId="30" xfId="0" applyFont="1" applyFill="1" applyBorder="1" applyAlignment="1">
      <alignment horizontal="center" vertical="center"/>
    </xf>
    <xf numFmtId="0" fontId="34" fillId="0" borderId="4" xfId="0" applyNumberFormat="1" applyFont="1" applyFill="1" applyBorder="1" applyAlignment="1">
      <alignment horizontal="center" vertical="center"/>
    </xf>
    <xf numFmtId="4" fontId="30" fillId="0" borderId="32" xfId="0" applyNumberFormat="1" applyFont="1" applyBorder="1" applyAlignment="1">
      <alignment horizontal="center" vertical="center" wrapText="1"/>
    </xf>
    <xf numFmtId="4" fontId="30" fillId="0" borderId="4" xfId="0" applyNumberFormat="1" applyFont="1" applyBorder="1" applyAlignment="1">
      <alignment horizontal="center" vertical="center" wrapText="1"/>
    </xf>
    <xf numFmtId="0" fontId="30" fillId="0" borderId="9" xfId="0" applyFont="1" applyFill="1" applyBorder="1" applyAlignment="1">
      <alignment horizontal="center" vertical="center"/>
    </xf>
    <xf numFmtId="0" fontId="30" fillId="0" borderId="4" xfId="0" applyFont="1" applyFill="1" applyBorder="1" applyAlignment="1">
      <alignment horizontal="center" vertical="center"/>
    </xf>
    <xf numFmtId="0" fontId="30" fillId="0" borderId="35" xfId="0" applyFont="1" applyBorder="1" applyAlignment="1">
      <alignment horizontal="center" vertical="center" wrapText="1"/>
    </xf>
    <xf numFmtId="0" fontId="30" fillId="0" borderId="35" xfId="0" applyFont="1" applyBorder="1" applyAlignment="1">
      <alignment horizontal="left" vertical="center" wrapText="1"/>
    </xf>
    <xf numFmtId="9" fontId="30" fillId="0" borderId="35" xfId="1" applyFont="1" applyBorder="1" applyAlignment="1">
      <alignment horizontal="center" vertical="center" wrapText="1"/>
    </xf>
    <xf numFmtId="0" fontId="34" fillId="0" borderId="35" xfId="0" applyNumberFormat="1" applyFont="1" applyFill="1" applyBorder="1" applyAlignment="1">
      <alignment horizontal="center" vertical="center"/>
    </xf>
    <xf numFmtId="4" fontId="30" fillId="0" borderId="34" xfId="0" applyNumberFormat="1" applyFont="1" applyBorder="1" applyAlignment="1">
      <alignment horizontal="center" vertical="center" wrapText="1"/>
    </xf>
    <xf numFmtId="4" fontId="30" fillId="0" borderId="35" xfId="0" applyNumberFormat="1" applyFont="1" applyBorder="1" applyAlignment="1">
      <alignment horizontal="center" vertical="center" wrapText="1"/>
    </xf>
    <xf numFmtId="0" fontId="30" fillId="0" borderId="42" xfId="0" applyFont="1" applyFill="1" applyBorder="1" applyAlignment="1">
      <alignment horizontal="center" vertical="center"/>
    </xf>
    <xf numFmtId="0" fontId="30" fillId="0" borderId="35" xfId="0" applyFont="1" applyFill="1" applyBorder="1" applyAlignment="1">
      <alignment horizontal="center" vertical="center"/>
    </xf>
    <xf numFmtId="0" fontId="30" fillId="0" borderId="30" xfId="0" applyFont="1" applyBorder="1" applyAlignment="1">
      <alignment horizontal="center" vertical="center"/>
    </xf>
    <xf numFmtId="4" fontId="30" fillId="0" borderId="29" xfId="0" applyNumberFormat="1" applyFont="1" applyBorder="1" applyAlignment="1">
      <alignment horizontal="center" vertical="center"/>
    </xf>
    <xf numFmtId="4" fontId="30" fillId="0" borderId="30" xfId="0" applyNumberFormat="1" applyFont="1" applyBorder="1" applyAlignment="1">
      <alignment horizontal="center" vertical="center"/>
    </xf>
    <xf numFmtId="0" fontId="30" fillId="0" borderId="35" xfId="0" applyFont="1" applyBorder="1" applyAlignment="1">
      <alignment horizontal="center" vertical="center"/>
    </xf>
    <xf numFmtId="4" fontId="30" fillId="0" borderId="34" xfId="0" applyNumberFormat="1" applyFont="1" applyBorder="1" applyAlignment="1">
      <alignment horizontal="center" vertical="center"/>
    </xf>
    <xf numFmtId="4" fontId="30" fillId="0" borderId="35" xfId="0" applyNumberFormat="1" applyFont="1" applyBorder="1" applyAlignment="1">
      <alignment horizontal="center" vertical="center"/>
    </xf>
    <xf numFmtId="0" fontId="30" fillId="0" borderId="44" xfId="0" applyFont="1" applyFill="1" applyBorder="1" applyAlignment="1">
      <alignment vertical="center" wrapText="1"/>
    </xf>
    <xf numFmtId="0" fontId="30" fillId="0" borderId="45" xfId="0" applyFont="1" applyFill="1" applyBorder="1" applyAlignment="1">
      <alignment horizontal="center" vertical="center" wrapText="1"/>
    </xf>
    <xf numFmtId="0" fontId="30" fillId="0" borderId="45" xfId="0" applyFont="1" applyBorder="1" applyAlignment="1">
      <alignment horizontal="center" vertical="center" wrapText="1"/>
    </xf>
    <xf numFmtId="0" fontId="30" fillId="0" borderId="45" xfId="0" applyFont="1" applyBorder="1" applyAlignment="1">
      <alignment horizontal="left" vertical="center" wrapText="1"/>
    </xf>
    <xf numFmtId="9" fontId="30" fillId="0" borderId="45" xfId="1" applyFont="1" applyBorder="1" applyAlignment="1">
      <alignment horizontal="center" vertical="center" wrapText="1"/>
    </xf>
    <xf numFmtId="0" fontId="30" fillId="0" borderId="45" xfId="0" applyFont="1" applyBorder="1" applyAlignment="1">
      <alignment horizontal="center" vertical="center"/>
    </xf>
    <xf numFmtId="0" fontId="34" fillId="0" borderId="45" xfId="0" applyNumberFormat="1" applyFont="1" applyFill="1" applyBorder="1" applyAlignment="1">
      <alignment horizontal="center" vertical="center"/>
    </xf>
    <xf numFmtId="4" fontId="30" fillId="0" borderId="44" xfId="0" applyNumberFormat="1" applyFont="1" applyBorder="1" applyAlignment="1">
      <alignment horizontal="center" vertical="center"/>
    </xf>
    <xf numFmtId="4" fontId="30" fillId="0" borderId="45" xfId="0" applyNumberFormat="1" applyFont="1" applyBorder="1" applyAlignment="1">
      <alignment horizontal="center" vertical="center"/>
    </xf>
    <xf numFmtId="4" fontId="30" fillId="0" borderId="45" xfId="0" applyNumberFormat="1" applyFont="1" applyBorder="1" applyAlignment="1">
      <alignment horizontal="center" vertical="center" wrapText="1"/>
    </xf>
    <xf numFmtId="0" fontId="30" fillId="0" borderId="46" xfId="0" applyFont="1" applyFill="1" applyBorder="1" applyAlignment="1">
      <alignment horizontal="center" vertical="center"/>
    </xf>
    <xf numFmtId="0" fontId="30" fillId="0" borderId="45" xfId="0" applyFont="1" applyFill="1" applyBorder="1" applyAlignment="1">
      <alignment horizontal="center" vertical="center"/>
    </xf>
    <xf numFmtId="0" fontId="30" fillId="0" borderId="12" xfId="0" applyFont="1" applyBorder="1" applyAlignment="1">
      <alignment horizontal="center" vertical="center" wrapText="1"/>
    </xf>
    <xf numFmtId="4" fontId="30" fillId="0" borderId="32" xfId="0" applyNumberFormat="1" applyFont="1" applyBorder="1" applyAlignment="1">
      <alignment horizontal="center" vertical="center"/>
    </xf>
    <xf numFmtId="4" fontId="30" fillId="0" borderId="4" xfId="0" applyNumberFormat="1" applyFont="1" applyBorder="1" applyAlignment="1">
      <alignment horizontal="center" vertical="center"/>
    </xf>
    <xf numFmtId="173" fontId="30" fillId="0" borderId="30" xfId="1" applyNumberFormat="1" applyFont="1" applyBorder="1" applyAlignment="1">
      <alignment horizontal="center" vertical="center" wrapText="1"/>
    </xf>
    <xf numFmtId="173" fontId="30" fillId="0" borderId="35" xfId="1" applyNumberFormat="1" applyFont="1" applyBorder="1" applyAlignment="1">
      <alignment horizontal="center" vertical="center" wrapText="1"/>
    </xf>
    <xf numFmtId="0" fontId="30" fillId="0" borderId="47" xfId="0" applyFont="1" applyBorder="1" applyAlignment="1">
      <alignment vertical="center" wrapText="1"/>
    </xf>
    <xf numFmtId="0" fontId="30" fillId="0" borderId="26" xfId="0" applyFont="1" applyFill="1" applyBorder="1" applyAlignment="1">
      <alignment horizontal="center" vertical="center" wrapText="1"/>
    </xf>
    <xf numFmtId="0" fontId="30" fillId="0" borderId="26" xfId="0" applyFont="1" applyBorder="1" applyAlignment="1">
      <alignment horizontal="center" vertical="center" wrapText="1"/>
    </xf>
    <xf numFmtId="0" fontId="30" fillId="0" borderId="26" xfId="0" applyFont="1" applyBorder="1" applyAlignment="1">
      <alignment horizontal="left" vertical="center" wrapText="1"/>
    </xf>
    <xf numFmtId="9" fontId="30" fillId="0" borderId="26" xfId="1" applyFont="1" applyBorder="1" applyAlignment="1">
      <alignment horizontal="center" vertical="center" wrapText="1"/>
    </xf>
    <xf numFmtId="0" fontId="30" fillId="0" borderId="26" xfId="0" applyFont="1" applyBorder="1" applyAlignment="1">
      <alignment horizontal="center" vertical="center"/>
    </xf>
    <xf numFmtId="0" fontId="34" fillId="0" borderId="26" xfId="0" applyNumberFormat="1" applyFont="1" applyFill="1" applyBorder="1" applyAlignment="1">
      <alignment horizontal="center" vertical="center"/>
    </xf>
    <xf numFmtId="2" fontId="30" fillId="0" borderId="44" xfId="0" applyNumberFormat="1" applyFont="1" applyBorder="1" applyAlignment="1">
      <alignment horizontal="center" vertical="center"/>
    </xf>
    <xf numFmtId="2" fontId="30" fillId="0" borderId="45" xfId="0" applyNumberFormat="1" applyFont="1" applyBorder="1" applyAlignment="1">
      <alignment horizontal="center" vertical="center"/>
    </xf>
    <xf numFmtId="10" fontId="30" fillId="0" borderId="30" xfId="0" applyNumberFormat="1" applyFont="1" applyBorder="1" applyAlignment="1">
      <alignment horizontal="center" vertical="center" wrapText="1"/>
    </xf>
    <xf numFmtId="2" fontId="30" fillId="0" borderId="29" xfId="0" applyNumberFormat="1" applyFont="1" applyBorder="1" applyAlignment="1">
      <alignment horizontal="center" vertical="center"/>
    </xf>
    <xf numFmtId="2" fontId="30" fillId="0" borderId="30" xfId="0" applyNumberFormat="1" applyFont="1" applyBorder="1" applyAlignment="1">
      <alignment horizontal="center" vertical="center"/>
    </xf>
    <xf numFmtId="10" fontId="30" fillId="0" borderId="35" xfId="0" applyNumberFormat="1" applyFont="1" applyBorder="1" applyAlignment="1">
      <alignment horizontal="center" vertical="center" wrapText="1"/>
    </xf>
    <xf numFmtId="2" fontId="30" fillId="0" borderId="34" xfId="0" applyNumberFormat="1" applyFont="1" applyBorder="1" applyAlignment="1">
      <alignment horizontal="center" vertical="center"/>
    </xf>
    <xf numFmtId="2" fontId="30" fillId="0" borderId="35" xfId="0" applyNumberFormat="1" applyFont="1" applyBorder="1" applyAlignment="1">
      <alignment horizontal="center" vertical="center"/>
    </xf>
    <xf numFmtId="2" fontId="30" fillId="0" borderId="32" xfId="0" applyNumberFormat="1" applyFont="1" applyBorder="1" applyAlignment="1">
      <alignment horizontal="center" vertical="center"/>
    </xf>
    <xf numFmtId="2" fontId="30" fillId="0" borderId="4" xfId="0" applyNumberFormat="1" applyFont="1" applyBorder="1" applyAlignment="1">
      <alignment horizontal="center" vertical="center"/>
    </xf>
    <xf numFmtId="0" fontId="30" fillId="0" borderId="35" xfId="0" applyFont="1" applyFill="1" applyBorder="1" applyAlignment="1">
      <alignment horizontal="left" vertical="center" wrapText="1"/>
    </xf>
    <xf numFmtId="10" fontId="30" fillId="0" borderId="35" xfId="0" applyNumberFormat="1" applyFont="1" applyFill="1" applyBorder="1" applyAlignment="1">
      <alignment horizontal="center" vertical="center" wrapText="1"/>
    </xf>
    <xf numFmtId="4" fontId="30" fillId="0" borderId="29" xfId="0" applyNumberFormat="1" applyFont="1" applyFill="1" applyBorder="1" applyAlignment="1">
      <alignment horizontal="center" vertical="center"/>
    </xf>
    <xf numFmtId="4" fontId="30" fillId="0" borderId="30" xfId="0" applyNumberFormat="1" applyFont="1" applyFill="1" applyBorder="1" applyAlignment="1">
      <alignment horizontal="center" vertical="center"/>
    </xf>
    <xf numFmtId="4" fontId="30" fillId="0" borderId="34" xfId="0" applyNumberFormat="1" applyFont="1" applyFill="1" applyBorder="1" applyAlignment="1">
      <alignment horizontal="center" vertical="center"/>
    </xf>
    <xf numFmtId="4" fontId="30" fillId="0" borderId="35" xfId="0" applyNumberFormat="1" applyFont="1" applyFill="1" applyBorder="1" applyAlignment="1">
      <alignment horizontal="center" vertical="center"/>
    </xf>
    <xf numFmtId="0" fontId="30" fillId="0" borderId="30" xfId="0" applyFont="1" applyBorder="1" applyAlignment="1">
      <alignment horizontal="left"/>
    </xf>
    <xf numFmtId="10" fontId="30" fillId="0" borderId="30" xfId="0" applyNumberFormat="1" applyFont="1" applyBorder="1" applyAlignment="1">
      <alignment horizontal="center"/>
    </xf>
    <xf numFmtId="0" fontId="30" fillId="0" borderId="35" xfId="0" applyFont="1" applyBorder="1" applyAlignment="1">
      <alignment horizontal="left"/>
    </xf>
    <xf numFmtId="10" fontId="30" fillId="0" borderId="35" xfId="0" applyNumberFormat="1" applyFont="1" applyBorder="1" applyAlignment="1">
      <alignment horizontal="center"/>
    </xf>
    <xf numFmtId="4" fontId="30" fillId="0" borderId="2" xfId="0" applyNumberFormat="1" applyFont="1" applyBorder="1" applyAlignment="1">
      <alignment horizontal="center" vertical="center"/>
    </xf>
    <xf numFmtId="4" fontId="30" fillId="0" borderId="24" xfId="0" applyNumberFormat="1" applyFont="1" applyBorder="1" applyAlignment="1">
      <alignment horizontal="center" vertical="center"/>
    </xf>
    <xf numFmtId="4" fontId="30" fillId="0" borderId="24" xfId="0" applyNumberFormat="1" applyFont="1" applyBorder="1" applyAlignment="1">
      <alignment horizontal="center" vertical="center" wrapText="1"/>
    </xf>
    <xf numFmtId="0" fontId="30" fillId="0" borderId="22" xfId="0" applyFont="1" applyFill="1" applyBorder="1" applyAlignment="1">
      <alignment horizontal="center" vertical="center"/>
    </xf>
    <xf numFmtId="0" fontId="30" fillId="0" borderId="24" xfId="0" applyFont="1" applyFill="1" applyBorder="1" applyAlignment="1">
      <alignment horizontal="center" vertical="center"/>
    </xf>
    <xf numFmtId="4" fontId="30" fillId="0" borderId="7" xfId="0" applyNumberFormat="1" applyFont="1" applyBorder="1" applyAlignment="1">
      <alignment horizontal="center" vertical="center"/>
    </xf>
    <xf numFmtId="4" fontId="30" fillId="0" borderId="7" xfId="0" applyNumberFormat="1" applyFont="1" applyBorder="1" applyAlignment="1">
      <alignment horizontal="center" vertical="center" wrapText="1"/>
    </xf>
    <xf numFmtId="0" fontId="30" fillId="0" borderId="20" xfId="0" applyFont="1" applyFill="1" applyBorder="1" applyAlignment="1">
      <alignment horizontal="center" vertical="center"/>
    </xf>
    <xf numFmtId="0" fontId="30" fillId="0" borderId="7" xfId="0" applyFont="1" applyFill="1" applyBorder="1" applyAlignment="1">
      <alignment horizontal="center" vertical="center"/>
    </xf>
    <xf numFmtId="0" fontId="30" fillId="0" borderId="44" xfId="0" applyFont="1" applyBorder="1" applyAlignment="1">
      <alignment horizontal="center" vertical="center" wrapText="1"/>
    </xf>
    <xf numFmtId="0" fontId="30" fillId="0" borderId="45" xfId="0" applyFont="1" applyBorder="1" applyAlignment="1">
      <alignment vertical="center"/>
    </xf>
    <xf numFmtId="10" fontId="30" fillId="0" borderId="45" xfId="0" applyNumberFormat="1" applyFont="1" applyBorder="1" applyAlignment="1">
      <alignment horizontal="center"/>
    </xf>
    <xf numFmtId="0" fontId="30" fillId="9" borderId="12" xfId="0" applyFont="1" applyFill="1" applyBorder="1" applyAlignment="1">
      <alignment horizontal="center" vertical="center" wrapText="1"/>
    </xf>
    <xf numFmtId="10" fontId="30" fillId="0" borderId="45" xfId="0" applyNumberFormat="1" applyFont="1" applyBorder="1" applyAlignment="1">
      <alignment horizontal="center" vertical="center"/>
    </xf>
    <xf numFmtId="0" fontId="30" fillId="0" borderId="2" xfId="0" applyFont="1" applyBorder="1" applyAlignment="1">
      <alignment horizontal="center" vertical="center"/>
    </xf>
    <xf numFmtId="0" fontId="30" fillId="0" borderId="0" xfId="0" applyFont="1" applyBorder="1" applyAlignment="1">
      <alignment horizontal="center" vertical="center"/>
    </xf>
    <xf numFmtId="0" fontId="30" fillId="0" borderId="1" xfId="0" applyFont="1" applyBorder="1"/>
    <xf numFmtId="0" fontId="30" fillId="0" borderId="0" xfId="0" applyFont="1" applyAlignment="1">
      <alignment horizontal="center"/>
    </xf>
    <xf numFmtId="0" fontId="27" fillId="0" borderId="35" xfId="0" applyFont="1" applyFill="1" applyBorder="1" applyAlignment="1">
      <alignment horizontal="center" vertical="center"/>
    </xf>
    <xf numFmtId="0" fontId="16" fillId="0" borderId="35" xfId="0" applyFont="1" applyFill="1" applyBorder="1" applyAlignment="1">
      <alignment horizontal="center" vertical="center" wrapText="1"/>
    </xf>
    <xf numFmtId="170" fontId="16" fillId="0" borderId="27" xfId="0" applyNumberFormat="1" applyFont="1" applyFill="1" applyBorder="1" applyAlignment="1">
      <alignment horizontal="center" vertical="center" wrapText="1"/>
    </xf>
    <xf numFmtId="4" fontId="16" fillId="0" borderId="27" xfId="1" applyNumberFormat="1" applyFont="1" applyFill="1" applyBorder="1" applyAlignment="1">
      <alignment horizontal="center" vertical="center"/>
    </xf>
    <xf numFmtId="0" fontId="38" fillId="11" borderId="50" xfId="85" applyFont="1" applyFill="1" applyBorder="1" applyAlignment="1">
      <alignment horizontal="center" vertical="center"/>
    </xf>
    <xf numFmtId="176" fontId="38" fillId="11" borderId="7" xfId="85" applyNumberFormat="1" applyFont="1" applyFill="1" applyBorder="1" applyAlignment="1">
      <alignment horizontal="center" vertical="center"/>
    </xf>
    <xf numFmtId="176" fontId="38" fillId="11" borderId="48" xfId="85" applyNumberFormat="1" applyFont="1" applyFill="1" applyBorder="1" applyAlignment="1">
      <alignment horizontal="center" vertical="center"/>
    </xf>
    <xf numFmtId="0" fontId="12" fillId="0" borderId="4" xfId="85" applyBorder="1" applyAlignment="1">
      <alignment vertical="center" wrapText="1"/>
    </xf>
    <xf numFmtId="174" fontId="12" fillId="0" borderId="4" xfId="85" applyNumberFormat="1" applyBorder="1" applyAlignment="1">
      <alignment vertical="center" wrapText="1"/>
    </xf>
    <xf numFmtId="176" fontId="12" fillId="0" borderId="4" xfId="85" applyNumberFormat="1" applyBorder="1" applyAlignment="1">
      <alignment horizontal="center" vertical="center" wrapText="1"/>
    </xf>
    <xf numFmtId="0" fontId="12" fillId="0" borderId="4" xfId="85" applyBorder="1" applyAlignment="1">
      <alignment horizontal="center" vertical="center" wrapText="1"/>
    </xf>
    <xf numFmtId="0" fontId="12" fillId="0" borderId="4" xfId="85" applyBorder="1" applyAlignment="1">
      <alignment vertical="center"/>
    </xf>
    <xf numFmtId="174" fontId="12" fillId="0" borderId="4" xfId="85" applyNumberFormat="1" applyFill="1" applyBorder="1" applyAlignment="1">
      <alignment vertical="center"/>
    </xf>
    <xf numFmtId="0" fontId="12" fillId="0" borderId="4" xfId="85" applyBorder="1" applyAlignment="1">
      <alignment horizontal="center" vertical="center"/>
    </xf>
    <xf numFmtId="174" fontId="12" fillId="0" borderId="4" xfId="85" applyNumberFormat="1" applyBorder="1" applyAlignment="1">
      <alignment vertical="center"/>
    </xf>
    <xf numFmtId="176" fontId="12" fillId="0" borderId="9" xfId="85" applyNumberFormat="1" applyBorder="1" applyAlignment="1">
      <alignment horizontal="center" vertical="center" wrapText="1"/>
    </xf>
    <xf numFmtId="0" fontId="12" fillId="0" borderId="32" xfId="85" applyBorder="1" applyAlignment="1">
      <alignment horizontal="center" vertical="center" wrapText="1"/>
    </xf>
    <xf numFmtId="0" fontId="12" fillId="0" borderId="32" xfId="85" applyBorder="1" applyAlignment="1">
      <alignment horizontal="center" vertical="center"/>
    </xf>
    <xf numFmtId="0" fontId="12" fillId="0" borderId="59" xfId="85" applyBorder="1" applyAlignment="1">
      <alignment horizontal="center" vertical="center" wrapText="1"/>
    </xf>
    <xf numFmtId="0" fontId="12" fillId="0" borderId="59" xfId="85" applyBorder="1" applyAlignment="1">
      <alignment horizontal="center" vertical="center"/>
    </xf>
    <xf numFmtId="0" fontId="12" fillId="0" borderId="33" xfId="85" applyBorder="1" applyAlignment="1">
      <alignment horizontal="center" vertical="center" wrapText="1"/>
    </xf>
    <xf numFmtId="0" fontId="12" fillId="0" borderId="33" xfId="85" applyBorder="1" applyAlignment="1">
      <alignment horizontal="center" vertical="center"/>
    </xf>
    <xf numFmtId="0" fontId="12" fillId="10" borderId="0" xfId="85" applyFill="1" applyAlignment="1">
      <alignment horizontal="center" vertical="center" wrapText="1"/>
    </xf>
    <xf numFmtId="0" fontId="12" fillId="10" borderId="0" xfId="85" applyFill="1" applyAlignment="1">
      <alignment horizontal="center" vertical="center"/>
    </xf>
    <xf numFmtId="0" fontId="12" fillId="10" borderId="0" xfId="85" applyFill="1" applyAlignment="1">
      <alignment vertical="center" wrapText="1"/>
    </xf>
    <xf numFmtId="0" fontId="12" fillId="10" borderId="0" xfId="85" applyFill="1" applyAlignment="1">
      <alignment vertical="center"/>
    </xf>
    <xf numFmtId="0" fontId="12" fillId="10" borderId="0" xfId="85" applyFill="1" applyBorder="1" applyAlignment="1">
      <alignment vertical="center"/>
    </xf>
    <xf numFmtId="174" fontId="12" fillId="10" borderId="0" xfId="85" applyNumberFormat="1" applyFill="1" applyBorder="1" applyAlignment="1">
      <alignment vertical="center"/>
    </xf>
    <xf numFmtId="176" fontId="12" fillId="10" borderId="16" xfId="85" applyNumberFormat="1" applyFill="1" applyBorder="1" applyAlignment="1">
      <alignment horizontal="center" vertical="center"/>
    </xf>
    <xf numFmtId="0" fontId="12" fillId="10" borderId="15" xfId="85" applyFill="1" applyBorder="1" applyAlignment="1">
      <alignment horizontal="center" vertical="center"/>
    </xf>
    <xf numFmtId="0" fontId="12" fillId="10" borderId="0" xfId="85" applyFill="1" applyBorder="1" applyAlignment="1">
      <alignment horizontal="center" vertical="center"/>
    </xf>
    <xf numFmtId="176" fontId="12" fillId="10" borderId="0" xfId="85" applyNumberFormat="1" applyFill="1" applyBorder="1" applyAlignment="1">
      <alignment horizontal="center" vertical="center"/>
    </xf>
    <xf numFmtId="176" fontId="12" fillId="10" borderId="16" xfId="85" applyNumberFormat="1" applyFill="1" applyBorder="1" applyAlignment="1">
      <alignment vertical="center"/>
    </xf>
    <xf numFmtId="14" fontId="12" fillId="10" borderId="15" xfId="85" applyNumberFormat="1" applyFill="1" applyBorder="1" applyAlignment="1">
      <alignment vertical="center"/>
    </xf>
    <xf numFmtId="14" fontId="12" fillId="10" borderId="16" xfId="85" applyNumberFormat="1" applyFill="1" applyBorder="1" applyAlignment="1">
      <alignment vertical="center"/>
    </xf>
    <xf numFmtId="0" fontId="12" fillId="10" borderId="28" xfId="85" applyFill="1" applyBorder="1" applyAlignment="1">
      <alignment horizontal="center" vertical="center"/>
    </xf>
    <xf numFmtId="0" fontId="12" fillId="10" borderId="16" xfId="85" applyFill="1" applyBorder="1" applyAlignment="1">
      <alignment horizontal="center" vertical="center"/>
    </xf>
    <xf numFmtId="0" fontId="12" fillId="10" borderId="16" xfId="85" applyFill="1" applyBorder="1" applyAlignment="1">
      <alignment horizontal="left" vertical="center"/>
    </xf>
    <xf numFmtId="0" fontId="12" fillId="10" borderId="8" xfId="85" applyFill="1" applyBorder="1" applyAlignment="1">
      <alignment vertical="center"/>
    </xf>
    <xf numFmtId="174" fontId="12" fillId="10" borderId="8" xfId="85" applyNumberFormat="1" applyFill="1" applyBorder="1" applyAlignment="1">
      <alignment vertical="center"/>
    </xf>
    <xf numFmtId="176" fontId="12" fillId="10" borderId="19" xfId="85" applyNumberFormat="1" applyFill="1" applyBorder="1" applyAlignment="1">
      <alignment horizontal="center" vertical="center"/>
    </xf>
    <xf numFmtId="0" fontId="12" fillId="10" borderId="18" xfId="85" applyFill="1" applyBorder="1" applyAlignment="1">
      <alignment horizontal="center" vertical="center"/>
    </xf>
    <xf numFmtId="0" fontId="12" fillId="10" borderId="8" xfId="85" applyFill="1" applyBorder="1" applyAlignment="1">
      <alignment horizontal="center" vertical="center"/>
    </xf>
    <xf numFmtId="176" fontId="12" fillId="10" borderId="8" xfId="85" applyNumberFormat="1" applyFill="1" applyBorder="1" applyAlignment="1">
      <alignment horizontal="center" vertical="center"/>
    </xf>
    <xf numFmtId="176" fontId="12" fillId="10" borderId="19" xfId="85" applyNumberFormat="1" applyFill="1" applyBorder="1" applyAlignment="1">
      <alignment vertical="center"/>
    </xf>
    <xf numFmtId="14" fontId="12" fillId="10" borderId="18" xfId="85" applyNumberFormat="1" applyFill="1" applyBorder="1" applyAlignment="1">
      <alignment vertical="center"/>
    </xf>
    <xf numFmtId="14" fontId="12" fillId="10" borderId="19" xfId="85" applyNumberFormat="1" applyFill="1" applyBorder="1" applyAlignment="1">
      <alignment vertical="center"/>
    </xf>
    <xf numFmtId="0" fontId="12" fillId="10" borderId="17" xfId="85" applyFill="1" applyBorder="1" applyAlignment="1">
      <alignment horizontal="center" vertical="center"/>
    </xf>
    <xf numFmtId="0" fontId="12" fillId="10" borderId="19" xfId="85" applyFill="1" applyBorder="1" applyAlignment="1">
      <alignment horizontal="center" vertical="center"/>
    </xf>
    <xf numFmtId="0" fontId="12" fillId="10" borderId="19" xfId="85" applyFill="1" applyBorder="1" applyAlignment="1">
      <alignment horizontal="left" vertical="center"/>
    </xf>
    <xf numFmtId="174" fontId="12" fillId="10" borderId="0" xfId="85" applyNumberFormat="1" applyFill="1" applyAlignment="1">
      <alignment vertical="center"/>
    </xf>
    <xf numFmtId="176" fontId="12" fillId="10" borderId="0" xfId="85" applyNumberFormat="1" applyFill="1" applyAlignment="1">
      <alignment horizontal="center" vertical="center"/>
    </xf>
    <xf numFmtId="176" fontId="12" fillId="10" borderId="0" xfId="85" applyNumberFormat="1" applyFill="1" applyAlignment="1">
      <alignment vertical="center"/>
    </xf>
    <xf numFmtId="14" fontId="12" fillId="10" borderId="0" xfId="85" applyNumberFormat="1" applyFill="1" applyAlignment="1">
      <alignment vertical="center"/>
    </xf>
    <xf numFmtId="0" fontId="12" fillId="10" borderId="0" xfId="85" applyFill="1" applyAlignment="1">
      <alignment horizontal="left" vertical="center"/>
    </xf>
    <xf numFmtId="0" fontId="17" fillId="10" borderId="14" xfId="86" applyFont="1" applyFill="1" applyBorder="1" applyAlignment="1">
      <alignment horizontal="center" vertical="center"/>
    </xf>
    <xf numFmtId="0" fontId="12" fillId="0" borderId="4" xfId="85" applyBorder="1" applyAlignment="1">
      <alignment horizontal="justify" vertical="center" wrapText="1"/>
    </xf>
    <xf numFmtId="0" fontId="12" fillId="10" borderId="15" xfId="85" applyFill="1" applyBorder="1" applyAlignment="1">
      <alignment horizontal="justify" vertical="center" wrapText="1"/>
    </xf>
    <xf numFmtId="0" fontId="12" fillId="10" borderId="18" xfId="85" applyFill="1" applyBorder="1" applyAlignment="1">
      <alignment horizontal="justify" vertical="center" wrapText="1"/>
    </xf>
    <xf numFmtId="0" fontId="12" fillId="10" borderId="0" xfId="85" applyFill="1" applyAlignment="1">
      <alignment horizontal="justify" vertical="center" wrapText="1"/>
    </xf>
    <xf numFmtId="0" fontId="17" fillId="10" borderId="13" xfId="86" applyFont="1" applyFill="1" applyBorder="1" applyAlignment="1">
      <alignment horizontal="justify" vertical="center"/>
    </xf>
    <xf numFmtId="0" fontId="16" fillId="10" borderId="37" xfId="85" applyFont="1" applyFill="1" applyBorder="1" applyAlignment="1">
      <alignment horizontal="center" vertical="center"/>
    </xf>
    <xf numFmtId="172" fontId="16" fillId="10" borderId="38" xfId="85" applyNumberFormat="1" applyFont="1" applyFill="1" applyBorder="1" applyAlignment="1">
      <alignment vertical="center"/>
    </xf>
    <xf numFmtId="0" fontId="16" fillId="10" borderId="32" xfId="85" applyFont="1" applyFill="1" applyBorder="1" applyAlignment="1">
      <alignment horizontal="center" vertical="center"/>
    </xf>
    <xf numFmtId="172" fontId="16" fillId="10" borderId="33" xfId="85" applyNumberFormat="1" applyFont="1" applyFill="1" applyBorder="1" applyAlignment="1">
      <alignment vertical="center"/>
    </xf>
    <xf numFmtId="0" fontId="17" fillId="5" borderId="32" xfId="86" applyFont="1" applyFill="1" applyBorder="1" applyAlignment="1">
      <alignment horizontal="center" vertical="center"/>
    </xf>
    <xf numFmtId="0" fontId="17" fillId="5" borderId="33" xfId="86" applyFont="1" applyFill="1" applyBorder="1" applyAlignment="1">
      <alignment horizontal="center" vertical="center"/>
    </xf>
    <xf numFmtId="9" fontId="12" fillId="0" borderId="32" xfId="1" applyFont="1" applyBorder="1" applyAlignment="1">
      <alignment horizontal="center" vertical="center"/>
    </xf>
    <xf numFmtId="9" fontId="12" fillId="0" borderId="32" xfId="1" applyFont="1" applyBorder="1" applyAlignment="1">
      <alignment horizontal="center" vertical="center" wrapText="1"/>
    </xf>
    <xf numFmtId="0" fontId="38" fillId="11" borderId="50" xfId="85" applyFont="1" applyFill="1" applyBorder="1" applyAlignment="1">
      <alignment horizontal="center" vertical="center" wrapText="1"/>
    </xf>
    <xf numFmtId="176" fontId="12" fillId="0" borderId="33" xfId="85" applyNumberFormat="1" applyBorder="1" applyAlignment="1">
      <alignment horizontal="center" vertical="center" wrapText="1"/>
    </xf>
    <xf numFmtId="10" fontId="12" fillId="0" borderId="32" xfId="1" applyNumberFormat="1" applyFont="1" applyBorder="1" applyAlignment="1">
      <alignment horizontal="center" vertical="center" wrapText="1"/>
    </xf>
    <xf numFmtId="14" fontId="12" fillId="0" borderId="32" xfId="85" applyNumberFormat="1" applyBorder="1" applyAlignment="1">
      <alignment horizontal="center" vertical="center" wrapText="1"/>
    </xf>
    <xf numFmtId="14" fontId="12" fillId="0" borderId="33" xfId="85" applyNumberFormat="1" applyBorder="1" applyAlignment="1">
      <alignment horizontal="center" vertical="center" wrapText="1"/>
    </xf>
    <xf numFmtId="14" fontId="12" fillId="0" borderId="32" xfId="85" applyNumberFormat="1" applyBorder="1" applyAlignment="1">
      <alignment horizontal="center" vertical="center"/>
    </xf>
    <xf numFmtId="14" fontId="12" fillId="0" borderId="33" xfId="85" applyNumberFormat="1" applyBorder="1" applyAlignment="1">
      <alignment horizontal="center" vertical="center"/>
    </xf>
    <xf numFmtId="14" fontId="11" fillId="0" borderId="32" xfId="85" applyNumberFormat="1" applyFont="1" applyBorder="1" applyAlignment="1">
      <alignment horizontal="center" vertical="center"/>
    </xf>
    <xf numFmtId="0" fontId="12" fillId="0" borderId="33" xfId="85" applyBorder="1" applyAlignment="1">
      <alignment horizontal="justify" vertical="center" wrapText="1"/>
    </xf>
    <xf numFmtId="0" fontId="38" fillId="12" borderId="37" xfId="85" applyFont="1" applyFill="1" applyBorder="1" applyAlignment="1">
      <alignment horizontal="center" vertical="center" wrapText="1"/>
    </xf>
    <xf numFmtId="0" fontId="38" fillId="12" borderId="38" xfId="85" applyFont="1" applyFill="1" applyBorder="1" applyAlignment="1">
      <alignment horizontal="center" vertical="center" wrapText="1"/>
    </xf>
    <xf numFmtId="0" fontId="16" fillId="10" borderId="0" xfId="0" applyFont="1" applyFill="1" applyAlignment="1">
      <alignment vertical="center"/>
    </xf>
    <xf numFmtId="0" fontId="16" fillId="10" borderId="0" xfId="0" applyFont="1" applyFill="1"/>
    <xf numFmtId="0" fontId="0" fillId="10" borderId="0" xfId="0" applyFill="1"/>
    <xf numFmtId="0" fontId="0" fillId="10" borderId="0" xfId="0" applyFont="1" applyFill="1"/>
    <xf numFmtId="0" fontId="16" fillId="10" borderId="0" xfId="0" applyFont="1" applyFill="1" applyAlignment="1">
      <alignment wrapText="1"/>
    </xf>
    <xf numFmtId="0" fontId="0" fillId="10" borderId="0" xfId="0" applyFill="1" applyAlignment="1">
      <alignment wrapText="1"/>
    </xf>
    <xf numFmtId="0" fontId="30" fillId="10" borderId="0" xfId="0" applyFont="1" applyFill="1"/>
    <xf numFmtId="41" fontId="30" fillId="10" borderId="0" xfId="0" applyNumberFormat="1" applyFont="1" applyFill="1" applyAlignment="1">
      <alignment horizontal="right"/>
    </xf>
    <xf numFmtId="41" fontId="30" fillId="10" borderId="0" xfId="0" applyNumberFormat="1" applyFont="1" applyFill="1" applyAlignment="1">
      <alignment horizontal="center"/>
    </xf>
    <xf numFmtId="0" fontId="35" fillId="0" borderId="0" xfId="87"/>
    <xf numFmtId="0" fontId="35" fillId="0" borderId="0" xfId="87" applyAlignment="1">
      <alignment horizontal="center" vertical="center" wrapText="1"/>
    </xf>
    <xf numFmtId="0" fontId="45" fillId="13" borderId="63" xfId="87" applyFont="1" applyFill="1" applyBorder="1" applyAlignment="1">
      <alignment horizontal="center" vertical="center" wrapText="1"/>
    </xf>
    <xf numFmtId="0" fontId="45" fillId="13" borderId="64" xfId="87" applyFont="1" applyFill="1" applyBorder="1" applyAlignment="1">
      <alignment horizontal="center" vertical="center" wrapText="1"/>
    </xf>
    <xf numFmtId="175" fontId="35" fillId="13" borderId="64" xfId="87" applyNumberFormat="1" applyFill="1" applyBorder="1" applyAlignment="1">
      <alignment horizontal="center" vertical="center" wrapText="1"/>
    </xf>
    <xf numFmtId="175" fontId="35" fillId="14" borderId="64" xfId="87" applyNumberFormat="1" applyFill="1" applyBorder="1" applyAlignment="1">
      <alignment horizontal="center" vertical="center" wrapText="1"/>
    </xf>
    <xf numFmtId="175" fontId="35" fillId="14" borderId="66" xfId="87" applyNumberFormat="1" applyFill="1" applyBorder="1" applyAlignment="1">
      <alignment horizontal="center" vertical="center" wrapText="1"/>
    </xf>
    <xf numFmtId="177" fontId="35" fillId="14" borderId="63" xfId="87" applyNumberFormat="1" applyFill="1" applyBorder="1" applyAlignment="1">
      <alignment horizontal="center" vertical="center" wrapText="1"/>
    </xf>
    <xf numFmtId="175" fontId="35" fillId="14" borderId="63" xfId="87" applyNumberFormat="1" applyFill="1" applyBorder="1" applyAlignment="1">
      <alignment horizontal="center" vertical="center" wrapText="1"/>
    </xf>
    <xf numFmtId="177" fontId="35" fillId="13" borderId="63" xfId="87" applyNumberFormat="1" applyFill="1" applyBorder="1" applyAlignment="1">
      <alignment horizontal="center" vertical="center" wrapText="1"/>
    </xf>
    <xf numFmtId="175" fontId="35" fillId="13" borderId="63" xfId="87" applyNumberFormat="1" applyFill="1" applyBorder="1" applyAlignment="1">
      <alignment horizontal="center" vertical="center" wrapText="1"/>
    </xf>
    <xf numFmtId="177" fontId="35" fillId="14" borderId="65" xfId="87" applyNumberFormat="1" applyFill="1" applyBorder="1" applyAlignment="1">
      <alignment horizontal="center" vertical="center" wrapText="1"/>
    </xf>
    <xf numFmtId="175" fontId="35" fillId="14" borderId="65" xfId="87" applyNumberFormat="1" applyFill="1" applyBorder="1" applyAlignment="1">
      <alignment horizontal="center" vertical="center" wrapText="1"/>
    </xf>
    <xf numFmtId="168" fontId="24" fillId="10" borderId="2" xfId="2" applyNumberFormat="1" applyFont="1" applyFill="1" applyBorder="1" applyAlignment="1">
      <alignment horizontal="center" vertical="center" wrapText="1"/>
    </xf>
    <xf numFmtId="168" fontId="24" fillId="10" borderId="0" xfId="2" applyNumberFormat="1" applyFont="1" applyFill="1" applyBorder="1" applyAlignment="1">
      <alignment horizontal="center" vertical="center" wrapText="1"/>
    </xf>
    <xf numFmtId="0" fontId="16" fillId="10" borderId="0" xfId="0" applyFont="1" applyFill="1" applyBorder="1" applyAlignment="1">
      <alignment vertical="center"/>
    </xf>
    <xf numFmtId="0" fontId="0" fillId="10" borderId="0" xfId="0" applyFill="1" applyBorder="1" applyAlignment="1">
      <alignment vertical="center"/>
    </xf>
    <xf numFmtId="0" fontId="10" fillId="0" borderId="4" xfId="85" applyFont="1" applyBorder="1" applyAlignment="1">
      <alignment vertical="center"/>
    </xf>
    <xf numFmtId="164" fontId="16" fillId="10" borderId="0" xfId="88" applyFont="1" applyFill="1" applyBorder="1" applyAlignment="1">
      <alignment vertical="center"/>
    </xf>
    <xf numFmtId="164" fontId="24" fillId="10" borderId="0" xfId="88" applyFont="1" applyFill="1" applyBorder="1" applyAlignment="1">
      <alignment horizontal="center" vertical="center" wrapText="1"/>
    </xf>
    <xf numFmtId="164" fontId="0" fillId="10" borderId="0" xfId="88" applyFont="1" applyFill="1" applyBorder="1" applyAlignment="1">
      <alignment vertical="center"/>
    </xf>
    <xf numFmtId="0" fontId="36" fillId="0" borderId="30" xfId="0" applyFont="1" applyFill="1" applyBorder="1" applyAlignment="1">
      <alignment horizontal="center" vertical="center" wrapText="1"/>
    </xf>
    <xf numFmtId="0" fontId="36" fillId="0" borderId="4" xfId="0" applyFont="1" applyFill="1" applyBorder="1" applyAlignment="1">
      <alignment horizontal="center" vertical="center" wrapText="1"/>
    </xf>
    <xf numFmtId="0" fontId="16" fillId="0" borderId="4" xfId="0" applyFont="1" applyFill="1" applyBorder="1" applyAlignment="1">
      <alignment horizontal="justify" vertical="center" wrapText="1"/>
    </xf>
    <xf numFmtId="0" fontId="16" fillId="0" borderId="30" xfId="0" applyFont="1" applyFill="1" applyBorder="1" applyAlignment="1">
      <alignment horizontal="justify" vertical="center" wrapText="1"/>
    </xf>
    <xf numFmtId="0" fontId="16" fillId="0" borderId="35" xfId="0" applyFont="1" applyFill="1" applyBorder="1" applyAlignment="1">
      <alignment horizontal="justify" vertical="center" wrapText="1"/>
    </xf>
    <xf numFmtId="0" fontId="36" fillId="0" borderId="35" xfId="0" applyFont="1" applyFill="1" applyBorder="1" applyAlignment="1">
      <alignment horizontal="center" vertical="center" wrapText="1"/>
    </xf>
    <xf numFmtId="0" fontId="26" fillId="0" borderId="33" xfId="0" applyFont="1" applyFill="1" applyBorder="1" applyAlignment="1">
      <alignment horizontal="justify" vertical="center" wrapText="1"/>
    </xf>
    <xf numFmtId="0" fontId="16" fillId="0" borderId="36" xfId="0" applyFont="1" applyFill="1" applyBorder="1" applyAlignment="1">
      <alignment horizontal="justify" vertical="center" wrapText="1"/>
    </xf>
    <xf numFmtId="0" fontId="16" fillId="10" borderId="0" xfId="0" applyFont="1" applyFill="1" applyBorder="1" applyAlignment="1">
      <alignment horizontal="center" vertical="center" wrapText="1"/>
    </xf>
    <xf numFmtId="0" fontId="0" fillId="10" borderId="0" xfId="0" applyFill="1" applyBorder="1" applyAlignment="1">
      <alignment horizontal="center" vertical="center" wrapText="1"/>
    </xf>
    <xf numFmtId="0" fontId="0" fillId="10" borderId="2" xfId="0" applyFill="1" applyBorder="1" applyAlignment="1">
      <alignment horizontal="center" vertical="center" wrapText="1"/>
    </xf>
    <xf numFmtId="10" fontId="16" fillId="10" borderId="0" xfId="1" applyNumberFormat="1" applyFont="1" applyFill="1" applyBorder="1" applyAlignment="1">
      <alignment vertical="center"/>
    </xf>
    <xf numFmtId="0" fontId="30" fillId="0" borderId="1" xfId="0" applyFont="1" applyBorder="1" applyAlignment="1">
      <alignment horizontal="center" vertical="center" wrapText="1"/>
    </xf>
    <xf numFmtId="0" fontId="30" fillId="0" borderId="1" xfId="0" applyFont="1" applyBorder="1" applyAlignment="1">
      <alignment horizontal="left" vertical="center" wrapText="1"/>
    </xf>
    <xf numFmtId="9" fontId="30" fillId="0" borderId="1" xfId="1" applyFont="1" applyBorder="1" applyAlignment="1">
      <alignment horizontal="center" vertical="center" wrapText="1"/>
    </xf>
    <xf numFmtId="0" fontId="34" fillId="0" borderId="1" xfId="0" applyNumberFormat="1" applyFont="1" applyFill="1" applyBorder="1" applyAlignment="1">
      <alignment horizontal="center" vertical="center"/>
    </xf>
    <xf numFmtId="4" fontId="30" fillId="0" borderId="49" xfId="0" applyNumberFormat="1" applyFont="1" applyBorder="1" applyAlignment="1">
      <alignment horizontal="center" vertical="center" wrapText="1"/>
    </xf>
    <xf numFmtId="4" fontId="30" fillId="0" borderId="1" xfId="0" applyNumberFormat="1" applyFont="1" applyBorder="1" applyAlignment="1">
      <alignment horizontal="center" vertical="center" wrapText="1"/>
    </xf>
    <xf numFmtId="0" fontId="30" fillId="0" borderId="2" xfId="0" applyFont="1" applyFill="1" applyBorder="1" applyAlignment="1">
      <alignment horizontal="center" vertical="center"/>
    </xf>
    <xf numFmtId="0" fontId="30" fillId="0" borderId="1" xfId="0" applyFont="1" applyFill="1" applyBorder="1" applyAlignment="1">
      <alignment horizontal="center" vertical="center"/>
    </xf>
    <xf numFmtId="0" fontId="49" fillId="0" borderId="4" xfId="0" applyNumberFormat="1" applyFont="1" applyFill="1" applyBorder="1" applyAlignment="1">
      <alignment horizontal="center" vertical="center"/>
    </xf>
    <xf numFmtId="0" fontId="49" fillId="0" borderId="35" xfId="0" applyNumberFormat="1" applyFont="1" applyFill="1" applyBorder="1" applyAlignment="1">
      <alignment horizontal="center" vertical="center"/>
    </xf>
    <xf numFmtId="0" fontId="30" fillId="10" borderId="0" xfId="0" applyFont="1" applyFill="1" applyAlignment="1">
      <alignment wrapText="1"/>
    </xf>
    <xf numFmtId="164" fontId="50" fillId="10" borderId="0" xfId="88" applyFont="1" applyFill="1" applyAlignment="1">
      <alignment horizontal="center" vertical="center" wrapText="1"/>
    </xf>
    <xf numFmtId="4" fontId="16" fillId="10" borderId="0" xfId="0" applyNumberFormat="1" applyFont="1" applyFill="1" applyBorder="1" applyAlignment="1">
      <alignment vertical="center"/>
    </xf>
    <xf numFmtId="0" fontId="49" fillId="0" borderId="30" xfId="0" applyNumberFormat="1" applyFont="1" applyFill="1" applyBorder="1" applyAlignment="1">
      <alignment horizontal="center" vertical="center"/>
    </xf>
    <xf numFmtId="0" fontId="49" fillId="0" borderId="1" xfId="0" applyNumberFormat="1" applyFont="1" applyFill="1" applyBorder="1" applyAlignment="1">
      <alignment horizontal="center" vertical="center"/>
    </xf>
    <xf numFmtId="0" fontId="48" fillId="10" borderId="52" xfId="0" applyFont="1" applyFill="1" applyBorder="1" applyAlignment="1">
      <alignment horizontal="justify" vertical="center" wrapText="1"/>
    </xf>
    <xf numFmtId="0" fontId="48" fillId="10" borderId="33" xfId="0" applyFont="1" applyFill="1" applyBorder="1" applyAlignment="1">
      <alignment horizontal="justify" vertical="center" wrapText="1"/>
    </xf>
    <xf numFmtId="41" fontId="30" fillId="10" borderId="0" xfId="0" applyNumberFormat="1" applyFont="1" applyFill="1" applyAlignment="1">
      <alignment horizontal="left"/>
    </xf>
    <xf numFmtId="168" fontId="26" fillId="0" borderId="4" xfId="0" applyNumberFormat="1" applyFont="1" applyFill="1" applyBorder="1" applyAlignment="1">
      <alignment horizontal="center" vertical="center" wrapText="1"/>
    </xf>
    <xf numFmtId="0" fontId="30" fillId="10" borderId="30" xfId="0" applyFont="1" applyFill="1" applyBorder="1" applyAlignment="1">
      <alignment horizontal="center" vertical="center" wrapText="1"/>
    </xf>
    <xf numFmtId="0" fontId="30" fillId="10" borderId="30" xfId="0" applyFont="1" applyFill="1" applyBorder="1" applyAlignment="1">
      <alignment horizontal="left" vertical="center" wrapText="1"/>
    </xf>
    <xf numFmtId="9" fontId="30" fillId="10" borderId="30" xfId="1" applyNumberFormat="1" applyFont="1" applyFill="1" applyBorder="1" applyAlignment="1">
      <alignment horizontal="center" vertical="center" wrapText="1"/>
    </xf>
    <xf numFmtId="0" fontId="34" fillId="10" borderId="30" xfId="0" applyNumberFormat="1" applyFont="1" applyFill="1" applyBorder="1" applyAlignment="1">
      <alignment horizontal="center" vertical="center"/>
    </xf>
    <xf numFmtId="0" fontId="34" fillId="10" borderId="35" xfId="0" applyNumberFormat="1" applyFont="1" applyFill="1" applyBorder="1" applyAlignment="1">
      <alignment horizontal="center" vertical="center"/>
    </xf>
    <xf numFmtId="0" fontId="34" fillId="10" borderId="1" xfId="0" applyNumberFormat="1" applyFont="1" applyFill="1" applyBorder="1" applyAlignment="1">
      <alignment horizontal="center" vertical="center"/>
    </xf>
    <xf numFmtId="9" fontId="30" fillId="10" borderId="30" xfId="0" applyNumberFormat="1" applyFont="1" applyFill="1" applyBorder="1" applyAlignment="1">
      <alignment horizontal="center" vertical="center" wrapText="1"/>
    </xf>
    <xf numFmtId="0" fontId="30" fillId="10" borderId="30" xfId="0" applyFont="1" applyFill="1" applyBorder="1" applyAlignment="1">
      <alignment horizontal="left" wrapText="1"/>
    </xf>
    <xf numFmtId="9" fontId="30" fillId="10" borderId="30" xfId="0" applyNumberFormat="1" applyFont="1" applyFill="1" applyBorder="1" applyAlignment="1">
      <alignment horizontal="center" vertical="center"/>
    </xf>
    <xf numFmtId="0" fontId="30" fillId="10" borderId="35" xfId="0" applyFont="1" applyFill="1" applyBorder="1" applyAlignment="1">
      <alignment horizontal="left" wrapText="1"/>
    </xf>
    <xf numFmtId="9" fontId="30" fillId="10" borderId="35" xfId="0" applyNumberFormat="1" applyFont="1" applyFill="1" applyBorder="1" applyAlignment="1">
      <alignment horizontal="center" vertical="center"/>
    </xf>
    <xf numFmtId="0" fontId="30" fillId="10" borderId="1" xfId="0" applyFont="1" applyFill="1" applyBorder="1" applyAlignment="1">
      <alignment horizontal="left" wrapText="1"/>
    </xf>
    <xf numFmtId="9" fontId="30" fillId="10" borderId="1" xfId="0" applyNumberFormat="1" applyFont="1" applyFill="1" applyBorder="1" applyAlignment="1">
      <alignment horizontal="center" vertical="center"/>
    </xf>
    <xf numFmtId="0" fontId="30" fillId="10" borderId="0" xfId="0" applyFont="1" applyFill="1" applyAlignment="1">
      <alignment horizontal="center"/>
    </xf>
    <xf numFmtId="0" fontId="30" fillId="10" borderId="0" xfId="0" applyFont="1" applyFill="1" applyAlignment="1">
      <alignment horizontal="left" wrapText="1"/>
    </xf>
    <xf numFmtId="9" fontId="30" fillId="10" borderId="0" xfId="0" applyNumberFormat="1" applyFont="1" applyFill="1" applyAlignment="1">
      <alignment horizontal="center" vertical="center"/>
    </xf>
    <xf numFmtId="0" fontId="30" fillId="10" borderId="0" xfId="0" applyFont="1" applyFill="1" applyBorder="1" applyAlignment="1">
      <alignment horizontal="center" vertical="center"/>
    </xf>
    <xf numFmtId="0" fontId="12" fillId="10" borderId="32" xfId="85" applyFill="1" applyBorder="1" applyAlignment="1">
      <alignment horizontal="justify" vertical="center" wrapText="1"/>
    </xf>
    <xf numFmtId="174" fontId="12" fillId="10" borderId="4" xfId="85" applyNumberFormat="1" applyFill="1" applyBorder="1" applyAlignment="1">
      <alignment vertical="center"/>
    </xf>
    <xf numFmtId="0" fontId="12" fillId="10" borderId="4" xfId="85" applyFill="1" applyBorder="1" applyAlignment="1">
      <alignment horizontal="center" vertical="center"/>
    </xf>
    <xf numFmtId="176" fontId="12" fillId="10" borderId="33" xfId="85" applyNumberFormat="1" applyFill="1" applyBorder="1" applyAlignment="1">
      <alignment horizontal="center" vertical="center"/>
    </xf>
    <xf numFmtId="176" fontId="12" fillId="10" borderId="4" xfId="85" applyNumberFormat="1" applyFill="1" applyBorder="1" applyAlignment="1">
      <alignment horizontal="center" vertical="center"/>
    </xf>
    <xf numFmtId="176" fontId="12" fillId="10" borderId="33" xfId="85" applyNumberFormat="1" applyFill="1" applyBorder="1" applyAlignment="1">
      <alignment vertical="center"/>
    </xf>
    <xf numFmtId="0" fontId="0" fillId="0" borderId="30"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5" xfId="0" applyFont="1" applyFill="1" applyBorder="1" applyAlignment="1">
      <alignment horizontal="center" vertical="center" wrapText="1"/>
    </xf>
    <xf numFmtId="9" fontId="12" fillId="10" borderId="32" xfId="1" applyFont="1" applyFill="1" applyBorder="1" applyAlignment="1">
      <alignment horizontal="center" vertical="center"/>
    </xf>
    <xf numFmtId="14" fontId="12" fillId="10" borderId="32" xfId="85" applyNumberFormat="1" applyFill="1" applyBorder="1" applyAlignment="1">
      <alignment vertical="center"/>
    </xf>
    <xf numFmtId="14" fontId="12" fillId="10" borderId="33" xfId="85" applyNumberFormat="1" applyFill="1" applyBorder="1" applyAlignment="1">
      <alignment vertical="center"/>
    </xf>
    <xf numFmtId="0" fontId="12" fillId="10" borderId="59" xfId="85" applyFill="1" applyBorder="1" applyAlignment="1">
      <alignment horizontal="center" vertical="center"/>
    </xf>
    <xf numFmtId="0" fontId="9" fillId="10" borderId="0" xfId="89" applyFill="1"/>
    <xf numFmtId="0" fontId="39" fillId="10" borderId="4" xfId="89" applyFont="1" applyFill="1" applyBorder="1" applyAlignment="1">
      <alignment horizontal="center" vertical="center"/>
    </xf>
    <xf numFmtId="2" fontId="34" fillId="10" borderId="30" xfId="0" applyNumberFormat="1" applyFont="1" applyFill="1" applyBorder="1" applyAlignment="1">
      <alignment horizontal="center" vertical="center"/>
    </xf>
    <xf numFmtId="2" fontId="34" fillId="10" borderId="35" xfId="0" applyNumberFormat="1" applyFont="1" applyFill="1" applyBorder="1" applyAlignment="1">
      <alignment horizontal="center" vertical="center"/>
    </xf>
    <xf numFmtId="2" fontId="34" fillId="10" borderId="1" xfId="0" applyNumberFormat="1" applyFont="1" applyFill="1" applyBorder="1" applyAlignment="1">
      <alignment horizontal="center" vertical="center"/>
    </xf>
    <xf numFmtId="0" fontId="30" fillId="10" borderId="27" xfId="0" applyFont="1" applyFill="1" applyBorder="1" applyAlignment="1">
      <alignment horizontal="center" vertical="center" wrapText="1"/>
    </xf>
    <xf numFmtId="0" fontId="30" fillId="10" borderId="35" xfId="0" applyFont="1" applyFill="1" applyBorder="1" applyAlignment="1">
      <alignment horizontal="center" vertical="center" wrapText="1"/>
    </xf>
    <xf numFmtId="0" fontId="30" fillId="10" borderId="4" xfId="0" applyFont="1" applyFill="1" applyBorder="1" applyAlignment="1">
      <alignment horizontal="center" vertical="center" wrapText="1"/>
    </xf>
    <xf numFmtId="0" fontId="38" fillId="17" borderId="50" xfId="85" applyFont="1" applyFill="1" applyBorder="1" applyAlignment="1">
      <alignment horizontal="center" vertical="center"/>
    </xf>
    <xf numFmtId="0" fontId="38" fillId="17" borderId="7" xfId="85" applyFont="1" applyFill="1" applyBorder="1" applyAlignment="1">
      <alignment horizontal="center" vertical="center"/>
    </xf>
    <xf numFmtId="0" fontId="38" fillId="17" borderId="48" xfId="85" applyFont="1" applyFill="1" applyBorder="1" applyAlignment="1">
      <alignment horizontal="center" vertical="center"/>
    </xf>
    <xf numFmtId="0" fontId="38" fillId="17" borderId="49" xfId="85" applyFont="1" applyFill="1" applyBorder="1" applyAlignment="1">
      <alignment horizontal="center" vertical="center"/>
    </xf>
    <xf numFmtId="0" fontId="38" fillId="17" borderId="1" xfId="85" applyFont="1" applyFill="1" applyBorder="1" applyAlignment="1">
      <alignment horizontal="center" vertical="center"/>
    </xf>
    <xf numFmtId="0" fontId="38" fillId="17" borderId="54" xfId="85" applyFont="1" applyFill="1" applyBorder="1" applyAlignment="1">
      <alignment horizontal="center" vertical="center"/>
    </xf>
    <xf numFmtId="14" fontId="12" fillId="0" borderId="41" xfId="85" applyNumberFormat="1" applyBorder="1" applyAlignment="1">
      <alignment horizontal="center" vertical="center" wrapText="1"/>
    </xf>
    <xf numFmtId="14" fontId="12" fillId="0" borderId="41" xfId="85" applyNumberFormat="1" applyBorder="1" applyAlignment="1">
      <alignment horizontal="center" vertical="center"/>
    </xf>
    <xf numFmtId="14" fontId="12" fillId="10" borderId="41" xfId="85" applyNumberFormat="1" applyFill="1" applyBorder="1" applyAlignment="1">
      <alignment vertical="center"/>
    </xf>
    <xf numFmtId="9" fontId="12" fillId="10" borderId="32" xfId="85" applyNumberFormat="1" applyFill="1" applyBorder="1" applyAlignment="1">
      <alignment horizontal="center" vertical="center"/>
    </xf>
    <xf numFmtId="176" fontId="12" fillId="10" borderId="4" xfId="85" applyNumberFormat="1" applyFill="1" applyBorder="1" applyAlignment="1">
      <alignment horizontal="right" vertical="center"/>
    </xf>
    <xf numFmtId="0" fontId="16" fillId="10" borderId="4" xfId="0" applyFont="1" applyFill="1" applyBorder="1" applyAlignment="1">
      <alignment wrapText="1"/>
    </xf>
    <xf numFmtId="0" fontId="16" fillId="10" borderId="4" xfId="0" applyFont="1" applyFill="1" applyBorder="1"/>
    <xf numFmtId="41" fontId="30" fillId="10" borderId="4" xfId="0" applyNumberFormat="1" applyFont="1" applyFill="1" applyBorder="1" applyAlignment="1">
      <alignment horizontal="left"/>
    </xf>
    <xf numFmtId="41" fontId="30" fillId="10" borderId="4" xfId="0" applyNumberFormat="1" applyFont="1" applyFill="1" applyBorder="1" applyAlignment="1">
      <alignment horizontal="right"/>
    </xf>
    <xf numFmtId="41" fontId="30" fillId="10" borderId="4" xfId="0" applyNumberFormat="1" applyFont="1" applyFill="1" applyBorder="1" applyAlignment="1">
      <alignment horizontal="center"/>
    </xf>
    <xf numFmtId="0" fontId="30" fillId="10" borderId="44" xfId="0" applyFont="1" applyFill="1" applyBorder="1" applyAlignment="1">
      <alignment horizontal="center" vertical="center" wrapText="1"/>
    </xf>
    <xf numFmtId="0" fontId="25" fillId="0" borderId="27" xfId="0" applyFont="1" applyFill="1" applyBorder="1" applyAlignment="1">
      <alignment horizontal="center" vertical="center" wrapText="1"/>
    </xf>
    <xf numFmtId="0" fontId="30" fillId="10" borderId="67" xfId="0" applyFont="1" applyFill="1" applyBorder="1" applyAlignment="1">
      <alignment horizontal="center" vertical="center" wrapText="1"/>
    </xf>
    <xf numFmtId="0" fontId="30" fillId="10" borderId="30" xfId="0" applyFont="1" applyFill="1" applyBorder="1" applyAlignment="1">
      <alignment horizontal="center" vertical="center" wrapText="1"/>
    </xf>
    <xf numFmtId="0" fontId="30" fillId="10" borderId="35" xfId="0" applyFont="1" applyFill="1" applyBorder="1" applyAlignment="1">
      <alignment horizontal="center" vertical="center" wrapText="1"/>
    </xf>
    <xf numFmtId="0" fontId="30" fillId="10" borderId="31" xfId="0" applyFont="1" applyFill="1" applyBorder="1" applyAlignment="1">
      <alignment horizontal="center" vertical="center" wrapText="1"/>
    </xf>
    <xf numFmtId="0" fontId="30" fillId="10" borderId="54" xfId="0" applyFont="1" applyFill="1" applyBorder="1" applyAlignment="1">
      <alignment horizontal="center" vertical="center" wrapText="1"/>
    </xf>
    <xf numFmtId="0" fontId="30" fillId="10" borderId="29" xfId="0" applyFont="1" applyFill="1" applyBorder="1" applyAlignment="1">
      <alignment horizontal="center" vertical="center" wrapText="1"/>
    </xf>
    <xf numFmtId="0" fontId="30" fillId="0" borderId="30"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35" xfId="0" applyFont="1" applyBorder="1" applyAlignment="1">
      <alignment horizontal="center" vertical="center" wrapText="1"/>
    </xf>
    <xf numFmtId="0" fontId="16" fillId="0" borderId="69" xfId="0" applyFont="1" applyFill="1" applyBorder="1" applyAlignment="1">
      <alignment horizontal="center" vertical="center" wrapText="1"/>
    </xf>
    <xf numFmtId="0" fontId="16" fillId="0" borderId="6" xfId="0" applyFont="1" applyFill="1" applyBorder="1" applyAlignment="1">
      <alignment horizontal="center" vertical="center" wrapText="1"/>
    </xf>
    <xf numFmtId="4" fontId="16" fillId="0" borderId="70" xfId="0" applyNumberFormat="1" applyFont="1" applyFill="1" applyBorder="1" applyAlignment="1">
      <alignment horizontal="center" vertical="center" wrapText="1"/>
    </xf>
    <xf numFmtId="168" fontId="28" fillId="18" borderId="21" xfId="2" applyNumberFormat="1" applyFont="1" applyFill="1" applyBorder="1" applyAlignment="1">
      <alignment horizontal="center" vertical="center" wrapText="1"/>
    </xf>
    <xf numFmtId="168" fontId="28" fillId="18" borderId="7" xfId="2" applyNumberFormat="1" applyFont="1" applyFill="1" applyBorder="1" applyAlignment="1">
      <alignment horizontal="center" vertical="center" wrapText="1"/>
    </xf>
    <xf numFmtId="0" fontId="36" fillId="10" borderId="0" xfId="0" applyFont="1" applyFill="1"/>
    <xf numFmtId="0" fontId="16" fillId="10" borderId="0" xfId="0" applyFont="1" applyFill="1" applyAlignment="1">
      <alignment horizontal="center"/>
    </xf>
    <xf numFmtId="9" fontId="30" fillId="0" borderId="30" xfId="0" applyNumberFormat="1" applyFont="1" applyBorder="1" applyAlignment="1">
      <alignment horizontal="center" vertical="center" wrapText="1"/>
    </xf>
    <xf numFmtId="0" fontId="30" fillId="0" borderId="30" xfId="0" applyFont="1" applyBorder="1" applyAlignment="1">
      <alignment horizontal="left" wrapText="1"/>
    </xf>
    <xf numFmtId="0" fontId="30" fillId="0" borderId="35" xfId="0" applyFont="1" applyBorder="1" applyAlignment="1">
      <alignment horizontal="left" wrapText="1"/>
    </xf>
    <xf numFmtId="0" fontId="30" fillId="0" borderId="4" xfId="0" applyFont="1" applyBorder="1" applyAlignment="1">
      <alignment horizontal="left" wrapText="1"/>
    </xf>
    <xf numFmtId="0" fontId="30" fillId="0" borderId="45" xfId="0" applyFont="1" applyBorder="1" applyAlignment="1">
      <alignment horizontal="center"/>
    </xf>
    <xf numFmtId="0" fontId="30" fillId="0" borderId="45" xfId="0" applyFont="1" applyBorder="1" applyAlignment="1">
      <alignment horizontal="left" wrapText="1"/>
    </xf>
    <xf numFmtId="164" fontId="16" fillId="10" borderId="0" xfId="88" applyNumberFormat="1" applyFont="1" applyFill="1" applyAlignment="1">
      <alignment horizontal="center"/>
    </xf>
    <xf numFmtId="0" fontId="25" fillId="0" borderId="1" xfId="0" applyFont="1" applyFill="1" applyBorder="1" applyAlignment="1">
      <alignment horizontal="center" vertical="center" wrapText="1"/>
    </xf>
    <xf numFmtId="168" fontId="16" fillId="0" borderId="35" xfId="0" applyNumberFormat="1" applyFont="1" applyFill="1" applyBorder="1" applyAlignment="1">
      <alignment horizontal="center" vertical="center" wrapText="1"/>
    </xf>
    <xf numFmtId="176" fontId="12" fillId="10" borderId="0" xfId="85" applyNumberFormat="1" applyFill="1" applyBorder="1" applyAlignment="1">
      <alignment vertical="center"/>
    </xf>
    <xf numFmtId="14" fontId="12" fillId="10" borderId="0" xfId="85" applyNumberFormat="1" applyFill="1" applyBorder="1" applyAlignment="1">
      <alignment vertical="center"/>
    </xf>
    <xf numFmtId="0" fontId="12" fillId="10" borderId="0" xfId="85" applyFill="1" applyBorder="1" applyAlignment="1">
      <alignment horizontal="left" vertical="center"/>
    </xf>
    <xf numFmtId="0" fontId="12" fillId="10" borderId="71" xfId="85" applyFill="1" applyBorder="1" applyAlignment="1">
      <alignment horizontal="center" vertical="center"/>
    </xf>
    <xf numFmtId="0" fontId="30" fillId="0" borderId="30" xfId="0" applyFont="1" applyBorder="1" applyAlignment="1">
      <alignment horizontal="center" vertical="center" wrapText="1"/>
    </xf>
    <xf numFmtId="0" fontId="30" fillId="10" borderId="27" xfId="0" applyFont="1" applyFill="1" applyBorder="1" applyAlignment="1">
      <alignment horizontal="center" vertical="center" wrapText="1"/>
    </xf>
    <xf numFmtId="0" fontId="30" fillId="0" borderId="30" xfId="0" applyFont="1" applyBorder="1" applyAlignment="1">
      <alignment horizontal="center" vertical="center"/>
    </xf>
    <xf numFmtId="10" fontId="30" fillId="0" borderId="30" xfId="0" applyNumberFormat="1" applyFont="1" applyBorder="1" applyAlignment="1">
      <alignment horizontal="center" vertical="center"/>
    </xf>
    <xf numFmtId="9" fontId="30" fillId="0" borderId="30" xfId="0" applyNumberFormat="1" applyFont="1" applyBorder="1" applyAlignment="1">
      <alignment horizontal="center" vertical="center"/>
    </xf>
    <xf numFmtId="9" fontId="30" fillId="0" borderId="35" xfId="0" applyNumberFormat="1" applyFont="1" applyBorder="1" applyAlignment="1">
      <alignment horizontal="center" vertical="center"/>
    </xf>
    <xf numFmtId="9" fontId="30" fillId="0" borderId="4" xfId="0" applyNumberFormat="1" applyFont="1" applyBorder="1" applyAlignment="1">
      <alignment horizontal="center" vertical="center"/>
    </xf>
    <xf numFmtId="9" fontId="30" fillId="0" borderId="45" xfId="0" applyNumberFormat="1" applyFont="1" applyBorder="1" applyAlignment="1">
      <alignment horizontal="center" vertical="center"/>
    </xf>
    <xf numFmtId="0" fontId="30" fillId="10" borderId="0" xfId="0" applyFont="1" applyFill="1" applyAlignment="1">
      <alignment horizontal="center" vertical="center"/>
    </xf>
    <xf numFmtId="0" fontId="16" fillId="10" borderId="20" xfId="0" applyFont="1" applyFill="1" applyBorder="1" applyAlignment="1">
      <alignment horizontal="center" vertical="center"/>
    </xf>
    <xf numFmtId="0" fontId="16" fillId="10" borderId="11" xfId="0" applyFont="1" applyFill="1" applyBorder="1" applyAlignment="1">
      <alignment horizontal="center" vertical="center"/>
    </xf>
    <xf numFmtId="0" fontId="27" fillId="10" borderId="11" xfId="0" applyFont="1" applyFill="1" applyBorder="1" applyAlignment="1">
      <alignment horizontal="center" vertical="center"/>
    </xf>
    <xf numFmtId="0" fontId="16" fillId="10" borderId="11" xfId="0" applyFont="1" applyFill="1" applyBorder="1" applyAlignment="1">
      <alignment horizontal="center" vertical="center" wrapText="1"/>
    </xf>
    <xf numFmtId="0" fontId="36" fillId="10" borderId="11" xfId="0" applyFont="1" applyFill="1" applyBorder="1" applyAlignment="1">
      <alignment horizontal="center" vertical="center" wrapText="1"/>
    </xf>
    <xf numFmtId="0" fontId="16" fillId="10" borderId="11" xfId="0" applyFont="1" applyFill="1" applyBorder="1" applyAlignment="1">
      <alignment vertical="center" wrapText="1"/>
    </xf>
    <xf numFmtId="1" fontId="32" fillId="10" borderId="0" xfId="0" applyNumberFormat="1" applyFont="1" applyFill="1" applyBorder="1" applyAlignment="1">
      <alignment horizontal="center" vertical="center" wrapText="1"/>
    </xf>
    <xf numFmtId="9" fontId="16" fillId="10" borderId="0" xfId="1" applyFont="1" applyFill="1" applyBorder="1" applyAlignment="1">
      <alignment horizontal="center" vertical="center"/>
    </xf>
    <xf numFmtId="14" fontId="16" fillId="10" borderId="0" xfId="12" applyNumberFormat="1" applyFont="1" applyFill="1" applyBorder="1" applyAlignment="1">
      <alignment horizontal="center" vertical="center"/>
    </xf>
    <xf numFmtId="14" fontId="16" fillId="10" borderId="0" xfId="0" applyNumberFormat="1" applyFont="1" applyFill="1" applyBorder="1" applyAlignment="1">
      <alignment horizontal="center" vertical="center"/>
    </xf>
    <xf numFmtId="0" fontId="16" fillId="10" borderId="0" xfId="0" applyNumberFormat="1" applyFont="1" applyFill="1" applyBorder="1" applyAlignment="1">
      <alignment horizontal="center" vertical="center"/>
    </xf>
    <xf numFmtId="170" fontId="16" fillId="10" borderId="0" xfId="0" applyNumberFormat="1" applyFont="1" applyFill="1" applyBorder="1" applyAlignment="1">
      <alignment horizontal="center" vertical="center"/>
    </xf>
    <xf numFmtId="4" fontId="16" fillId="10" borderId="0" xfId="0" applyNumberFormat="1" applyFont="1" applyFill="1" applyBorder="1" applyAlignment="1">
      <alignment horizontal="center" vertical="center"/>
    </xf>
    <xf numFmtId="0" fontId="16" fillId="10" borderId="0" xfId="0" applyFont="1" applyFill="1" applyBorder="1" applyAlignment="1">
      <alignment horizontal="center" vertical="center"/>
    </xf>
    <xf numFmtId="4" fontId="16" fillId="10" borderId="11" xfId="0" applyNumberFormat="1" applyFont="1" applyFill="1" applyBorder="1" applyAlignment="1">
      <alignment horizontal="center" vertical="center"/>
    </xf>
    <xf numFmtId="171" fontId="16" fillId="10" borderId="11" xfId="0" applyNumberFormat="1" applyFont="1" applyFill="1" applyBorder="1" applyAlignment="1">
      <alignment horizontal="center" vertical="center"/>
    </xf>
    <xf numFmtId="0" fontId="16" fillId="10" borderId="0" xfId="0" applyFont="1" applyFill="1" applyBorder="1" applyAlignment="1">
      <alignment horizontal="justify" vertical="center" wrapText="1"/>
    </xf>
    <xf numFmtId="0" fontId="16" fillId="10" borderId="2" xfId="0" applyFont="1" applyFill="1" applyBorder="1" applyAlignment="1">
      <alignment horizontal="center" vertical="center"/>
    </xf>
    <xf numFmtId="0" fontId="27" fillId="10" borderId="0" xfId="0" applyFont="1" applyFill="1" applyBorder="1" applyAlignment="1">
      <alignment horizontal="center" vertical="center"/>
    </xf>
    <xf numFmtId="0" fontId="36" fillId="10" borderId="0" xfId="0" applyFont="1" applyFill="1" applyBorder="1" applyAlignment="1">
      <alignment horizontal="center" vertical="center" wrapText="1"/>
    </xf>
    <xf numFmtId="0" fontId="16" fillId="10" borderId="0" xfId="0" applyFont="1" applyFill="1" applyBorder="1" applyAlignment="1">
      <alignment vertical="center" wrapText="1"/>
    </xf>
    <xf numFmtId="171" fontId="16" fillId="10" borderId="0" xfId="0" applyNumberFormat="1" applyFont="1" applyFill="1" applyBorder="1" applyAlignment="1">
      <alignment horizontal="center" vertical="center"/>
    </xf>
    <xf numFmtId="168" fontId="24" fillId="5" borderId="7" xfId="2" quotePrefix="1" applyNumberFormat="1" applyFont="1" applyFill="1" applyBorder="1" applyAlignment="1">
      <alignment horizontal="center" vertical="center" wrapText="1"/>
    </xf>
    <xf numFmtId="178" fontId="16" fillId="0" borderId="30" xfId="1" applyNumberFormat="1" applyFont="1" applyFill="1" applyBorder="1" applyAlignment="1">
      <alignment horizontal="center" vertical="center" wrapText="1"/>
    </xf>
    <xf numFmtId="178" fontId="16" fillId="0" borderId="4" xfId="1" applyNumberFormat="1" applyFont="1" applyFill="1" applyBorder="1" applyAlignment="1">
      <alignment horizontal="center" vertical="center" wrapText="1"/>
    </xf>
    <xf numFmtId="178" fontId="16" fillId="0" borderId="35" xfId="1" applyNumberFormat="1" applyFont="1" applyFill="1" applyBorder="1" applyAlignment="1">
      <alignment horizontal="center" vertical="center" wrapText="1"/>
    </xf>
    <xf numFmtId="178" fontId="16" fillId="0" borderId="30" xfId="0" applyNumberFormat="1" applyFont="1" applyFill="1" applyBorder="1" applyAlignment="1">
      <alignment horizontal="center" vertical="center" wrapText="1"/>
    </xf>
    <xf numFmtId="178" fontId="16" fillId="0" borderId="4" xfId="0" applyNumberFormat="1" applyFont="1" applyFill="1" applyBorder="1" applyAlignment="1">
      <alignment horizontal="center" vertical="center" wrapText="1"/>
    </xf>
    <xf numFmtId="178" fontId="16" fillId="0" borderId="35" xfId="0" applyNumberFormat="1" applyFont="1" applyFill="1" applyBorder="1" applyAlignment="1">
      <alignment horizontal="center" vertical="center" wrapText="1"/>
    </xf>
    <xf numFmtId="4" fontId="34" fillId="10" borderId="30" xfId="0" applyNumberFormat="1" applyFont="1" applyFill="1" applyBorder="1" applyAlignment="1">
      <alignment horizontal="center" vertical="center"/>
    </xf>
    <xf numFmtId="4" fontId="34" fillId="10" borderId="35" xfId="0" applyNumberFormat="1" applyFont="1" applyFill="1" applyBorder="1" applyAlignment="1">
      <alignment horizontal="center" vertical="center"/>
    </xf>
    <xf numFmtId="4" fontId="34" fillId="10" borderId="1" xfId="0" applyNumberFormat="1" applyFont="1" applyFill="1" applyBorder="1" applyAlignment="1">
      <alignment horizontal="center" vertical="center"/>
    </xf>
    <xf numFmtId="14" fontId="9" fillId="15" borderId="4" xfId="89" applyNumberFormat="1" applyFill="1" applyBorder="1" applyAlignment="1">
      <alignment horizontal="center" vertical="center"/>
    </xf>
    <xf numFmtId="0" fontId="9" fillId="10" borderId="4" xfId="89" applyFill="1" applyBorder="1" applyAlignment="1">
      <alignment horizontal="center" vertical="center"/>
    </xf>
    <xf numFmtId="0" fontId="9" fillId="10" borderId="0" xfId="89" applyFill="1" applyAlignment="1">
      <alignment horizontal="center" vertical="center"/>
    </xf>
    <xf numFmtId="14" fontId="9" fillId="16" borderId="4" xfId="89" applyNumberFormat="1" applyFill="1" applyBorder="1" applyAlignment="1">
      <alignment horizontal="center" vertical="center"/>
    </xf>
    <xf numFmtId="0" fontId="30" fillId="10" borderId="67" xfId="0" applyFont="1" applyFill="1" applyBorder="1" applyAlignment="1">
      <alignment horizontal="center" vertical="center" wrapText="1"/>
    </xf>
    <xf numFmtId="0" fontId="30" fillId="10" borderId="47" xfId="0" applyFont="1" applyFill="1" applyBorder="1" applyAlignment="1">
      <alignment horizontal="center" vertical="center" wrapText="1"/>
    </xf>
    <xf numFmtId="0" fontId="30" fillId="10" borderId="27" xfId="0" applyFont="1" applyFill="1" applyBorder="1" applyAlignment="1">
      <alignment horizontal="center" vertical="center" wrapText="1"/>
    </xf>
    <xf numFmtId="0" fontId="30" fillId="10" borderId="31" xfId="0" applyFont="1" applyFill="1" applyBorder="1" applyAlignment="1">
      <alignment horizontal="center" vertical="center" wrapText="1"/>
    </xf>
    <xf numFmtId="0" fontId="30" fillId="0" borderId="27" xfId="0" applyFont="1" applyBorder="1" applyAlignment="1">
      <alignment horizontal="center" vertical="center" wrapText="1"/>
    </xf>
    <xf numFmtId="0" fontId="34" fillId="10" borderId="27" xfId="0" applyNumberFormat="1" applyFont="1" applyFill="1" applyBorder="1" applyAlignment="1">
      <alignment horizontal="center" vertical="center"/>
    </xf>
    <xf numFmtId="0" fontId="30" fillId="0" borderId="30" xfId="0" applyFont="1" applyBorder="1" applyAlignment="1">
      <alignment horizontal="center" vertical="center"/>
    </xf>
    <xf numFmtId="0" fontId="30" fillId="10" borderId="29" xfId="0" applyFont="1" applyFill="1" applyBorder="1" applyAlignment="1">
      <alignment horizontal="center" vertical="center" wrapText="1"/>
    </xf>
    <xf numFmtId="0" fontId="30" fillId="10" borderId="30" xfId="0" applyFont="1" applyFill="1" applyBorder="1" applyAlignment="1">
      <alignment horizontal="center" vertical="center" wrapText="1"/>
    </xf>
    <xf numFmtId="0" fontId="30" fillId="10" borderId="4" xfId="0" applyFont="1" applyFill="1" applyBorder="1" applyAlignment="1">
      <alignment horizontal="center" vertical="center" wrapText="1"/>
    </xf>
    <xf numFmtId="0" fontId="30" fillId="0" borderId="30" xfId="0" applyFont="1" applyBorder="1" applyAlignment="1">
      <alignment horizontal="center" vertical="center" wrapText="1"/>
    </xf>
    <xf numFmtId="0" fontId="30" fillId="10" borderId="24" xfId="0" applyFont="1" applyFill="1" applyBorder="1" applyAlignment="1">
      <alignment horizontal="center" vertical="center" wrapText="1"/>
    </xf>
    <xf numFmtId="1" fontId="16" fillId="0" borderId="4" xfId="0" applyNumberFormat="1" applyFont="1" applyFill="1" applyBorder="1" applyAlignment="1">
      <alignment horizontal="center" vertical="center" wrapText="1"/>
    </xf>
    <xf numFmtId="1" fontId="32" fillId="0" borderId="4" xfId="0" applyNumberFormat="1" applyFont="1" applyFill="1" applyBorder="1" applyAlignment="1">
      <alignment horizontal="center" vertical="center" wrapText="1"/>
    </xf>
    <xf numFmtId="1" fontId="32" fillId="0" borderId="35" xfId="0" applyNumberFormat="1" applyFont="1" applyFill="1" applyBorder="1" applyAlignment="1">
      <alignment horizontal="center" vertical="center" wrapText="1"/>
    </xf>
    <xf numFmtId="1" fontId="16" fillId="0" borderId="30" xfId="0" applyNumberFormat="1" applyFont="1" applyFill="1" applyBorder="1" applyAlignment="1">
      <alignment horizontal="center" vertical="center" wrapText="1"/>
    </xf>
    <xf numFmtId="0" fontId="34" fillId="10" borderId="27" xfId="0" applyNumberFormat="1" applyFont="1" applyFill="1" applyBorder="1" applyAlignment="1">
      <alignment horizontal="center" vertical="center"/>
    </xf>
    <xf numFmtId="0" fontId="30" fillId="10" borderId="67" xfId="0" applyFont="1" applyFill="1" applyBorder="1" applyAlignment="1">
      <alignment horizontal="center" vertical="center" wrapText="1"/>
    </xf>
    <xf numFmtId="0" fontId="30" fillId="10" borderId="30" xfId="0" applyFont="1" applyFill="1" applyBorder="1" applyAlignment="1">
      <alignment horizontal="center" vertical="center" wrapText="1"/>
    </xf>
    <xf numFmtId="0" fontId="30" fillId="10" borderId="31" xfId="0" applyFont="1" applyFill="1" applyBorder="1" applyAlignment="1">
      <alignment horizontal="center" vertical="center" wrapText="1"/>
    </xf>
    <xf numFmtId="0" fontId="30" fillId="10" borderId="29" xfId="0" applyFont="1" applyFill="1" applyBorder="1" applyAlignment="1">
      <alignment horizontal="center" vertical="center" wrapText="1"/>
    </xf>
    <xf numFmtId="0" fontId="30" fillId="10" borderId="27" xfId="0" applyFont="1" applyFill="1" applyBorder="1" applyAlignment="1">
      <alignment horizontal="center" vertical="center" wrapText="1"/>
    </xf>
    <xf numFmtId="0" fontId="30" fillId="0" borderId="30" xfId="0" applyFont="1" applyBorder="1" applyAlignment="1">
      <alignment horizontal="center" vertical="center"/>
    </xf>
    <xf numFmtId="0" fontId="30" fillId="0" borderId="29" xfId="0" applyFont="1" applyBorder="1" applyAlignment="1">
      <alignment horizontal="center" vertical="center" wrapText="1"/>
    </xf>
    <xf numFmtId="0" fontId="30" fillId="0" borderId="30" xfId="0" applyFont="1" applyBorder="1" applyAlignment="1">
      <alignment horizontal="center" vertical="center" wrapText="1"/>
    </xf>
    <xf numFmtId="0" fontId="30" fillId="10" borderId="30" xfId="0" applyFont="1" applyFill="1" applyBorder="1" applyAlignment="1">
      <alignment horizontal="center" vertical="center"/>
    </xf>
    <xf numFmtId="0" fontId="12" fillId="10" borderId="37" xfId="85" applyFill="1" applyBorder="1" applyAlignment="1">
      <alignment horizontal="justify" vertical="center" wrapText="1"/>
    </xf>
    <xf numFmtId="174" fontId="12" fillId="10" borderId="24" xfId="85" applyNumberFormat="1" applyFill="1" applyBorder="1" applyAlignment="1">
      <alignment vertical="center"/>
    </xf>
    <xf numFmtId="0" fontId="12" fillId="10" borderId="24" xfId="85" applyFill="1" applyBorder="1" applyAlignment="1">
      <alignment horizontal="center" vertical="center"/>
    </xf>
    <xf numFmtId="176" fontId="12" fillId="10" borderId="38" xfId="85" applyNumberFormat="1" applyFill="1" applyBorder="1" applyAlignment="1">
      <alignment horizontal="center" vertical="center"/>
    </xf>
    <xf numFmtId="9" fontId="12" fillId="0" borderId="37" xfId="1" applyFont="1" applyBorder="1" applyAlignment="1">
      <alignment horizontal="center" vertical="center"/>
    </xf>
    <xf numFmtId="176" fontId="12" fillId="10" borderId="24" xfId="85" applyNumberFormat="1" applyFill="1" applyBorder="1" applyAlignment="1">
      <alignment horizontal="center" vertical="center"/>
    </xf>
    <xf numFmtId="176" fontId="12" fillId="10" borderId="38" xfId="85" applyNumberFormat="1" applyFill="1" applyBorder="1" applyAlignment="1">
      <alignment vertical="center"/>
    </xf>
    <xf numFmtId="9" fontId="12" fillId="10" borderId="37" xfId="1" applyFont="1" applyFill="1" applyBorder="1" applyAlignment="1">
      <alignment horizontal="center" vertical="center"/>
    </xf>
    <xf numFmtId="14" fontId="12" fillId="10" borderId="37" xfId="85" applyNumberFormat="1" applyFill="1" applyBorder="1" applyAlignment="1">
      <alignment vertical="center"/>
    </xf>
    <xf numFmtId="14" fontId="12" fillId="10" borderId="38" xfId="85" applyNumberFormat="1" applyFill="1" applyBorder="1" applyAlignment="1">
      <alignment vertical="center"/>
    </xf>
    <xf numFmtId="14" fontId="12" fillId="10" borderId="53" xfId="85" applyNumberFormat="1" applyFill="1" applyBorder="1" applyAlignment="1">
      <alignment vertical="center"/>
    </xf>
    <xf numFmtId="0" fontId="12" fillId="10" borderId="72" xfId="85" applyFill="1" applyBorder="1" applyAlignment="1">
      <alignment horizontal="justify" vertical="center" wrapText="1"/>
    </xf>
    <xf numFmtId="0" fontId="12" fillId="10" borderId="11" xfId="85" applyFill="1" applyBorder="1" applyAlignment="1">
      <alignment vertical="center"/>
    </xf>
    <xf numFmtId="174" fontId="12" fillId="10" borderId="11" xfId="85" applyNumberFormat="1" applyFill="1" applyBorder="1" applyAlignment="1">
      <alignment vertical="center"/>
    </xf>
    <xf numFmtId="0" fontId="12" fillId="10" borderId="11" xfId="85" applyFill="1" applyBorder="1" applyAlignment="1">
      <alignment horizontal="center" vertical="center"/>
    </xf>
    <xf numFmtId="176" fontId="12" fillId="10" borderId="11" xfId="85" applyNumberFormat="1" applyFill="1" applyBorder="1" applyAlignment="1">
      <alignment horizontal="center" vertical="center"/>
    </xf>
    <xf numFmtId="9" fontId="12" fillId="10" borderId="11" xfId="85" applyNumberFormat="1" applyFill="1" applyBorder="1" applyAlignment="1">
      <alignment horizontal="center" vertical="center"/>
    </xf>
    <xf numFmtId="176" fontId="12" fillId="10" borderId="11" xfId="85" applyNumberFormat="1" applyFill="1" applyBorder="1" applyAlignment="1">
      <alignment horizontal="right" vertical="center"/>
    </xf>
    <xf numFmtId="9" fontId="12" fillId="10" borderId="11" xfId="1" applyFont="1" applyFill="1" applyBorder="1" applyAlignment="1">
      <alignment horizontal="center" vertical="center"/>
    </xf>
    <xf numFmtId="176" fontId="12" fillId="10" borderId="11" xfId="85" applyNumberFormat="1" applyFill="1" applyBorder="1" applyAlignment="1">
      <alignment vertical="center"/>
    </xf>
    <xf numFmtId="14" fontId="12" fillId="10" borderId="11" xfId="85" applyNumberFormat="1" applyFill="1" applyBorder="1" applyAlignment="1">
      <alignment vertical="center"/>
    </xf>
    <xf numFmtId="0" fontId="30" fillId="10" borderId="45" xfId="0" applyFont="1" applyFill="1" applyBorder="1" applyAlignment="1">
      <alignment horizontal="center" vertical="center"/>
    </xf>
    <xf numFmtId="9" fontId="30" fillId="10" borderId="45" xfId="0" applyNumberFormat="1" applyFont="1" applyFill="1" applyBorder="1" applyAlignment="1">
      <alignment horizontal="center" vertical="center"/>
    </xf>
    <xf numFmtId="0" fontId="34" fillId="10" borderId="45" xfId="0" applyNumberFormat="1" applyFont="1" applyFill="1" applyBorder="1" applyAlignment="1">
      <alignment horizontal="center" vertical="center"/>
    </xf>
    <xf numFmtId="4" fontId="34" fillId="10" borderId="45" xfId="0" applyNumberFormat="1" applyFont="1" applyFill="1" applyBorder="1" applyAlignment="1">
      <alignment horizontal="center" vertical="center"/>
    </xf>
    <xf numFmtId="0" fontId="30" fillId="10" borderId="56" xfId="0" applyFont="1" applyFill="1" applyBorder="1" applyAlignment="1">
      <alignment horizontal="center" vertical="center" wrapText="1"/>
    </xf>
    <xf numFmtId="14" fontId="8" fillId="10" borderId="51" xfId="85" applyNumberFormat="1" applyFont="1" applyFill="1" applyBorder="1" applyAlignment="1">
      <alignment horizontal="center" vertical="center"/>
    </xf>
    <xf numFmtId="14" fontId="12" fillId="10" borderId="33" xfId="85" applyNumberFormat="1" applyFill="1" applyBorder="1" applyAlignment="1">
      <alignment horizontal="center" vertical="center"/>
    </xf>
    <xf numFmtId="14" fontId="12" fillId="10" borderId="41" xfId="85" applyNumberFormat="1" applyFill="1" applyBorder="1" applyAlignment="1">
      <alignment horizontal="center" vertical="center"/>
    </xf>
    <xf numFmtId="1" fontId="16" fillId="0" borderId="4" xfId="0" applyNumberFormat="1" applyFont="1" applyFill="1" applyBorder="1" applyAlignment="1">
      <alignment horizontal="center" vertical="center" wrapText="1"/>
    </xf>
    <xf numFmtId="1" fontId="16" fillId="0" borderId="35" xfId="0" applyNumberFormat="1" applyFont="1" applyFill="1" applyBorder="1" applyAlignment="1">
      <alignment horizontal="center" vertical="center" wrapText="1"/>
    </xf>
    <xf numFmtId="1" fontId="16" fillId="0" borderId="30" xfId="0" applyNumberFormat="1" applyFont="1" applyFill="1" applyBorder="1" applyAlignment="1">
      <alignment horizontal="center" vertical="center" wrapText="1"/>
    </xf>
    <xf numFmtId="9" fontId="30" fillId="10" borderId="24" xfId="1" applyNumberFormat="1" applyFont="1" applyFill="1" applyBorder="1" applyAlignment="1">
      <alignment horizontal="center" vertical="center" wrapText="1"/>
    </xf>
    <xf numFmtId="0" fontId="34" fillId="10" borderId="24" xfId="0" applyNumberFormat="1" applyFont="1" applyFill="1" applyBorder="1" applyAlignment="1">
      <alignment horizontal="center" vertical="center"/>
    </xf>
    <xf numFmtId="4" fontId="34" fillId="10" borderId="24" xfId="0" applyNumberFormat="1" applyFont="1" applyFill="1" applyBorder="1" applyAlignment="1">
      <alignment horizontal="center" vertical="center"/>
    </xf>
    <xf numFmtId="0" fontId="30" fillId="10" borderId="38" xfId="0" applyFont="1" applyFill="1" applyBorder="1" applyAlignment="1">
      <alignment horizontal="center" vertical="center" wrapText="1"/>
    </xf>
    <xf numFmtId="9" fontId="30" fillId="10" borderId="45" xfId="1" applyNumberFormat="1" applyFont="1" applyFill="1" applyBorder="1" applyAlignment="1">
      <alignment horizontal="center" vertical="center" wrapText="1"/>
    </xf>
    <xf numFmtId="41" fontId="58" fillId="10" borderId="4" xfId="0" applyNumberFormat="1" applyFont="1" applyFill="1" applyBorder="1" applyAlignment="1">
      <alignment horizontal="right"/>
    </xf>
    <xf numFmtId="41" fontId="58" fillId="10" borderId="4" xfId="0" applyNumberFormat="1" applyFont="1" applyFill="1" applyBorder="1" applyAlignment="1">
      <alignment horizontal="center"/>
    </xf>
    <xf numFmtId="0" fontId="7" fillId="0" borderId="0" xfId="90"/>
    <xf numFmtId="0" fontId="7" fillId="0" borderId="30" xfId="90" applyBorder="1" applyAlignment="1">
      <alignment horizontal="center" vertical="center"/>
    </xf>
    <xf numFmtId="0" fontId="7" fillId="0" borderId="4" xfId="90" applyBorder="1" applyAlignment="1">
      <alignment horizontal="center" vertical="center"/>
    </xf>
    <xf numFmtId="0" fontId="16" fillId="0" borderId="24" xfId="0" applyFont="1" applyFill="1" applyBorder="1" applyAlignment="1">
      <alignment horizontal="center" vertical="center"/>
    </xf>
    <xf numFmtId="0" fontId="25" fillId="0" borderId="24"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36" fillId="0" borderId="24" xfId="0" applyFont="1" applyFill="1" applyBorder="1" applyAlignment="1">
      <alignment horizontal="center" vertical="center" wrapText="1"/>
    </xf>
    <xf numFmtId="0" fontId="16" fillId="0" borderId="24" xfId="0" applyFont="1" applyFill="1" applyBorder="1" applyAlignment="1">
      <alignment horizontal="justify" vertical="center" wrapText="1"/>
    </xf>
    <xf numFmtId="1" fontId="16" fillId="0" borderId="24" xfId="0" applyNumberFormat="1" applyFont="1" applyFill="1" applyBorder="1" applyAlignment="1">
      <alignment horizontal="center" vertical="center" wrapText="1"/>
    </xf>
    <xf numFmtId="9" fontId="16" fillId="0" borderId="24" xfId="12" applyFont="1" applyFill="1" applyBorder="1" applyAlignment="1">
      <alignment horizontal="center" vertical="center"/>
    </xf>
    <xf numFmtId="168" fontId="16" fillId="0" borderId="24" xfId="0" applyNumberFormat="1" applyFont="1" applyFill="1" applyBorder="1" applyAlignment="1">
      <alignment horizontal="center" vertical="center" wrapText="1"/>
    </xf>
    <xf numFmtId="0" fontId="16" fillId="0" borderId="24" xfId="0" applyNumberFormat="1" applyFont="1" applyFill="1" applyBorder="1" applyAlignment="1">
      <alignment horizontal="center" vertical="center" wrapText="1"/>
    </xf>
    <xf numFmtId="170" fontId="16" fillId="0" borderId="24" xfId="0" applyNumberFormat="1" applyFont="1" applyFill="1" applyBorder="1" applyAlignment="1">
      <alignment horizontal="center" vertical="center" wrapText="1"/>
    </xf>
    <xf numFmtId="170" fontId="16" fillId="0" borderId="24" xfId="0" applyNumberFormat="1" applyFont="1" applyFill="1" applyBorder="1" applyAlignment="1">
      <alignment horizontal="center" vertical="center"/>
    </xf>
    <xf numFmtId="4" fontId="16" fillId="0" borderId="24" xfId="0" applyNumberFormat="1" applyFont="1" applyFill="1" applyBorder="1" applyAlignment="1">
      <alignment horizontal="center" vertical="center" wrapText="1"/>
    </xf>
    <xf numFmtId="178" fontId="16" fillId="0" borderId="24" xfId="1" applyNumberFormat="1" applyFont="1" applyFill="1" applyBorder="1" applyAlignment="1">
      <alignment horizontal="center" vertical="center" wrapText="1"/>
    </xf>
    <xf numFmtId="178" fontId="16" fillId="0" borderId="24" xfId="0" applyNumberFormat="1" applyFont="1" applyFill="1" applyBorder="1" applyAlignment="1">
      <alignment horizontal="center" vertical="center" wrapText="1"/>
    </xf>
    <xf numFmtId="0" fontId="16" fillId="0" borderId="23" xfId="0" applyFont="1" applyFill="1" applyBorder="1" applyAlignment="1">
      <alignment horizontal="center" vertical="center" wrapText="1"/>
    </xf>
    <xf numFmtId="0" fontId="48" fillId="10" borderId="38" xfId="0" applyFont="1" applyFill="1" applyBorder="1" applyAlignment="1">
      <alignment horizontal="justify" vertical="center" wrapText="1"/>
    </xf>
    <xf numFmtId="4" fontId="16" fillId="0" borderId="26" xfId="1" applyNumberFormat="1" applyFont="1" applyFill="1" applyBorder="1" applyAlignment="1">
      <alignment horizontal="center" vertical="center"/>
    </xf>
    <xf numFmtId="0" fontId="16" fillId="0" borderId="70" xfId="0" applyFont="1" applyFill="1" applyBorder="1" applyAlignment="1">
      <alignment horizontal="center" vertical="center" wrapText="1"/>
    </xf>
    <xf numFmtId="0" fontId="26" fillId="0" borderId="36" xfId="0" applyFont="1" applyFill="1" applyBorder="1" applyAlignment="1">
      <alignment horizontal="justify" vertical="center" wrapText="1"/>
    </xf>
    <xf numFmtId="0" fontId="16" fillId="10" borderId="8" xfId="0" applyFont="1" applyFill="1" applyBorder="1" applyAlignment="1">
      <alignment horizontal="center" vertical="center" wrapText="1"/>
    </xf>
    <xf numFmtId="0" fontId="16" fillId="10" borderId="8" xfId="0" applyFont="1" applyFill="1" applyBorder="1" applyAlignment="1">
      <alignment vertical="center"/>
    </xf>
    <xf numFmtId="164" fontId="16" fillId="10" borderId="8" xfId="88" applyFont="1" applyFill="1" applyBorder="1" applyAlignment="1">
      <alignment vertical="center"/>
    </xf>
    <xf numFmtId="1" fontId="16" fillId="0" borderId="4" xfId="0" applyNumberFormat="1" applyFont="1" applyFill="1" applyBorder="1" applyAlignment="1">
      <alignment horizontal="center" vertical="center" wrapText="1"/>
    </xf>
    <xf numFmtId="1" fontId="16" fillId="0" borderId="35" xfId="0" applyNumberFormat="1" applyFont="1" applyFill="1" applyBorder="1" applyAlignment="1">
      <alignment horizontal="center" vertical="center" wrapText="1"/>
    </xf>
    <xf numFmtId="1" fontId="16" fillId="0" borderId="30" xfId="0" applyNumberFormat="1" applyFont="1" applyFill="1" applyBorder="1" applyAlignment="1">
      <alignment horizontal="center" vertical="center" wrapText="1"/>
    </xf>
    <xf numFmtId="0" fontId="6" fillId="0" borderId="4" xfId="90" applyFont="1" applyBorder="1" applyAlignment="1">
      <alignment horizontal="center" vertical="center"/>
    </xf>
    <xf numFmtId="0" fontId="6" fillId="0" borderId="35" xfId="90" applyFont="1" applyBorder="1" applyAlignment="1">
      <alignment horizontal="center" vertical="center"/>
    </xf>
    <xf numFmtId="1" fontId="16" fillId="0" borderId="4" xfId="0" applyNumberFormat="1" applyFont="1" applyFill="1" applyBorder="1" applyAlignment="1">
      <alignment horizontal="center" vertical="center" wrapText="1"/>
    </xf>
    <xf numFmtId="1" fontId="16" fillId="0" borderId="35" xfId="0" applyNumberFormat="1" applyFont="1" applyFill="1" applyBorder="1" applyAlignment="1">
      <alignment horizontal="center" vertical="center" wrapText="1"/>
    </xf>
    <xf numFmtId="0" fontId="26" fillId="0" borderId="38" xfId="0" applyFont="1" applyFill="1" applyBorder="1" applyAlignment="1">
      <alignment horizontal="justify" vertical="center" wrapText="1"/>
    </xf>
    <xf numFmtId="9" fontId="16" fillId="0" borderId="35" xfId="12" applyFont="1" applyFill="1" applyBorder="1" applyAlignment="1">
      <alignment horizontal="center" vertical="center" wrapText="1"/>
    </xf>
    <xf numFmtId="168" fontId="26" fillId="0" borderId="35" xfId="0" applyNumberFormat="1" applyFont="1" applyFill="1" applyBorder="1" applyAlignment="1">
      <alignment horizontal="center" vertical="center" wrapText="1"/>
    </xf>
    <xf numFmtId="0" fontId="48" fillId="10" borderId="36" xfId="0" applyFont="1" applyFill="1" applyBorder="1" applyAlignment="1">
      <alignment horizontal="justify" vertical="center" wrapText="1"/>
    </xf>
    <xf numFmtId="1" fontId="16" fillId="0" borderId="4" xfId="0" applyNumberFormat="1" applyFont="1" applyFill="1" applyBorder="1" applyAlignment="1">
      <alignment horizontal="center" vertical="center" wrapText="1"/>
    </xf>
    <xf numFmtId="1" fontId="16" fillId="0" borderId="35" xfId="0" applyNumberFormat="1" applyFont="1" applyFill="1" applyBorder="1" applyAlignment="1">
      <alignment horizontal="center" vertical="center" wrapText="1"/>
    </xf>
    <xf numFmtId="1" fontId="16" fillId="0" borderId="30" xfId="0" applyNumberFormat="1" applyFont="1" applyFill="1" applyBorder="1" applyAlignment="1">
      <alignment horizontal="center" vertical="center" wrapText="1"/>
    </xf>
    <xf numFmtId="0" fontId="48" fillId="0" borderId="33" xfId="0" applyFont="1" applyFill="1" applyBorder="1" applyAlignment="1">
      <alignment horizontal="justify" vertical="center" wrapText="1"/>
    </xf>
    <xf numFmtId="1" fontId="16" fillId="0" borderId="35" xfId="0" applyNumberFormat="1" applyFont="1" applyFill="1" applyBorder="1" applyAlignment="1">
      <alignment horizontal="center" vertical="center" wrapText="1"/>
    </xf>
    <xf numFmtId="1" fontId="16" fillId="0" borderId="24" xfId="0" applyNumberFormat="1" applyFont="1" applyFill="1" applyBorder="1" applyAlignment="1">
      <alignment horizontal="center" vertical="center" wrapText="1"/>
    </xf>
    <xf numFmtId="0" fontId="30" fillId="10" borderId="67" xfId="0" applyFont="1" applyFill="1" applyBorder="1" applyAlignment="1">
      <alignment horizontal="center" vertical="center" wrapText="1"/>
    </xf>
    <xf numFmtId="0" fontId="30" fillId="10" borderId="27" xfId="0" applyFont="1" applyFill="1" applyBorder="1" applyAlignment="1">
      <alignment horizontal="center" vertical="center" wrapText="1"/>
    </xf>
    <xf numFmtId="0" fontId="34" fillId="10" borderId="27" xfId="0" applyNumberFormat="1" applyFont="1" applyFill="1" applyBorder="1" applyAlignment="1">
      <alignment horizontal="center" vertical="center"/>
    </xf>
    <xf numFmtId="9" fontId="5" fillId="10" borderId="32" xfId="1" applyFont="1" applyFill="1" applyBorder="1" applyAlignment="1">
      <alignment horizontal="center" vertical="center"/>
    </xf>
    <xf numFmtId="176" fontId="5" fillId="10" borderId="33" xfId="85" applyNumberFormat="1" applyFont="1" applyFill="1" applyBorder="1" applyAlignment="1">
      <alignment vertical="center"/>
    </xf>
    <xf numFmtId="168" fontId="28" fillId="18" borderId="48" xfId="2" applyNumberFormat="1" applyFont="1" applyFill="1" applyBorder="1" applyAlignment="1">
      <alignment horizontal="center" vertical="center" wrapText="1"/>
    </xf>
    <xf numFmtId="0" fontId="0" fillId="10" borderId="32" xfId="85" applyFont="1" applyFill="1" applyBorder="1" applyAlignment="1">
      <alignment horizontal="justify" vertical="center" wrapText="1"/>
    </xf>
    <xf numFmtId="0" fontId="5" fillId="0" borderId="29" xfId="90" applyFont="1" applyBorder="1" applyAlignment="1">
      <alignment horizontal="center" vertical="center"/>
    </xf>
    <xf numFmtId="0" fontId="5" fillId="0" borderId="32" xfId="90" applyFont="1" applyBorder="1" applyAlignment="1">
      <alignment horizontal="center" vertical="center"/>
    </xf>
    <xf numFmtId="0" fontId="48" fillId="10" borderId="54" xfId="0" applyFont="1" applyFill="1" applyBorder="1" applyAlignment="1">
      <alignment horizontal="justify" vertical="center" wrapText="1"/>
    </xf>
    <xf numFmtId="170" fontId="16" fillId="0" borderId="30" xfId="0" applyNumberFormat="1" applyFont="1" applyFill="1" applyBorder="1" applyAlignment="1">
      <alignment horizontal="center" vertical="center" wrapText="1"/>
    </xf>
    <xf numFmtId="4" fontId="16" fillId="0" borderId="30" xfId="1" applyNumberFormat="1" applyFont="1" applyFill="1" applyBorder="1" applyAlignment="1">
      <alignment horizontal="center" vertical="center"/>
    </xf>
    <xf numFmtId="0" fontId="48" fillId="10" borderId="31" xfId="0" applyFont="1" applyFill="1" applyBorder="1" applyAlignment="1">
      <alignment horizontal="justify" vertical="center" wrapText="1"/>
    </xf>
    <xf numFmtId="0" fontId="16" fillId="10" borderId="5" xfId="0" applyFont="1" applyFill="1" applyBorder="1" applyAlignment="1">
      <alignment vertical="center"/>
    </xf>
    <xf numFmtId="4" fontId="16" fillId="10" borderId="35" xfId="0" applyNumberFormat="1" applyFont="1" applyFill="1" applyBorder="1" applyAlignment="1">
      <alignment horizontal="center" vertical="center" wrapText="1"/>
    </xf>
    <xf numFmtId="9" fontId="26" fillId="0" borderId="35" xfId="12" applyFont="1" applyFill="1" applyBorder="1" applyAlignment="1">
      <alignment horizontal="center" vertical="center"/>
    </xf>
    <xf numFmtId="168" fontId="59" fillId="0" borderId="35" xfId="0" applyNumberFormat="1" applyFont="1" applyFill="1" applyBorder="1" applyAlignment="1">
      <alignment horizontal="center" vertical="center" wrapText="1"/>
    </xf>
    <xf numFmtId="176" fontId="26" fillId="0" borderId="30" xfId="0" applyNumberFormat="1" applyFont="1" applyFill="1" applyBorder="1" applyAlignment="1">
      <alignment vertical="center"/>
    </xf>
    <xf numFmtId="176" fontId="26" fillId="0" borderId="24" xfId="0" applyNumberFormat="1" applyFont="1" applyFill="1" applyBorder="1" applyAlignment="1">
      <alignment vertical="center"/>
    </xf>
    <xf numFmtId="176" fontId="26" fillId="0" borderId="35" xfId="0" applyNumberFormat="1" applyFont="1" applyFill="1" applyBorder="1" applyAlignment="1">
      <alignment vertical="center" wrapText="1"/>
    </xf>
    <xf numFmtId="176" fontId="26" fillId="0" borderId="24" xfId="0" applyNumberFormat="1" applyFont="1" applyFill="1" applyBorder="1" applyAlignment="1">
      <alignment vertical="center" wrapText="1"/>
    </xf>
    <xf numFmtId="176" fontId="26" fillId="0" borderId="4" xfId="0" applyNumberFormat="1" applyFont="1" applyFill="1" applyBorder="1" applyAlignment="1">
      <alignment vertical="center" wrapText="1"/>
    </xf>
    <xf numFmtId="176" fontId="59" fillId="0" borderId="35" xfId="0" applyNumberFormat="1" applyFont="1" applyFill="1" applyBorder="1" applyAlignment="1">
      <alignment vertical="center" wrapText="1"/>
    </xf>
    <xf numFmtId="176" fontId="16" fillId="10" borderId="0" xfId="0" applyNumberFormat="1" applyFont="1" applyFill="1" applyBorder="1" applyAlignment="1">
      <alignment horizontal="center" vertical="center"/>
    </xf>
    <xf numFmtId="0" fontId="0" fillId="10" borderId="4" xfId="0" applyFont="1" applyFill="1" applyBorder="1" applyAlignment="1">
      <alignment horizontal="center" vertical="center" wrapText="1"/>
    </xf>
    <xf numFmtId="174" fontId="39" fillId="10" borderId="4" xfId="85" applyNumberFormat="1" applyFont="1" applyFill="1" applyBorder="1" applyAlignment="1">
      <alignment vertical="center"/>
    </xf>
    <xf numFmtId="0" fontId="30" fillId="10" borderId="45" xfId="0" applyFont="1" applyFill="1" applyBorder="1" applyAlignment="1">
      <alignment horizontal="left" vertical="center" wrapText="1"/>
    </xf>
    <xf numFmtId="0" fontId="5" fillId="0" borderId="34" xfId="90" applyFont="1" applyBorder="1" applyAlignment="1">
      <alignment horizontal="center" vertical="center"/>
    </xf>
    <xf numFmtId="0" fontId="7" fillId="10" borderId="0" xfId="90" applyFill="1"/>
    <xf numFmtId="0" fontId="7" fillId="10" borderId="0" xfId="90" applyFill="1" applyAlignment="1">
      <alignment horizontal="center" vertical="center"/>
    </xf>
    <xf numFmtId="41" fontId="0" fillId="10" borderId="4" xfId="0" applyNumberFormat="1" applyFont="1" applyFill="1" applyBorder="1" applyAlignment="1">
      <alignment horizontal="center" vertical="center" wrapText="1"/>
    </xf>
    <xf numFmtId="176" fontId="26" fillId="0" borderId="30" xfId="0" applyNumberFormat="1" applyFont="1" applyFill="1" applyBorder="1" applyAlignment="1">
      <alignment horizontal="right" vertical="center"/>
    </xf>
    <xf numFmtId="176" fontId="26" fillId="0" borderId="24" xfId="0" applyNumberFormat="1" applyFont="1" applyFill="1" applyBorder="1" applyAlignment="1">
      <alignment horizontal="right" vertical="center"/>
    </xf>
    <xf numFmtId="176" fontId="26" fillId="0" borderId="26" xfId="0" applyNumberFormat="1" applyFont="1" applyFill="1" applyBorder="1" applyAlignment="1">
      <alignment horizontal="right" vertical="center"/>
    </xf>
    <xf numFmtId="0" fontId="25" fillId="0" borderId="7" xfId="0" applyFont="1" applyFill="1" applyBorder="1" applyAlignment="1">
      <alignment horizontal="center" vertical="center" wrapText="1"/>
    </xf>
    <xf numFmtId="0" fontId="16" fillId="0" borderId="7" xfId="0" applyNumberFormat="1" applyFont="1" applyFill="1" applyBorder="1" applyAlignment="1">
      <alignment horizontal="center" vertical="center" wrapText="1"/>
    </xf>
    <xf numFmtId="170" fontId="16" fillId="0" borderId="7" xfId="0" applyNumberFormat="1" applyFont="1" applyFill="1" applyBorder="1" applyAlignment="1">
      <alignment horizontal="center" vertical="center" wrapText="1"/>
    </xf>
    <xf numFmtId="176" fontId="26" fillId="0" borderId="7" xfId="0" applyNumberFormat="1" applyFont="1" applyFill="1" applyBorder="1" applyAlignment="1">
      <alignment vertical="center" wrapText="1"/>
    </xf>
    <xf numFmtId="170" fontId="16" fillId="0" borderId="7" xfId="0" applyNumberFormat="1" applyFont="1" applyFill="1" applyBorder="1" applyAlignment="1">
      <alignment horizontal="center" vertical="center"/>
    </xf>
    <xf numFmtId="4" fontId="16" fillId="0" borderId="7" xfId="0" applyNumberFormat="1" applyFont="1" applyFill="1" applyBorder="1" applyAlignment="1">
      <alignment horizontal="center" vertical="center" wrapText="1"/>
    </xf>
    <xf numFmtId="178" fontId="16" fillId="0" borderId="7" xfId="1" applyNumberFormat="1" applyFont="1" applyFill="1" applyBorder="1" applyAlignment="1">
      <alignment horizontal="center" vertical="center" wrapText="1"/>
    </xf>
    <xf numFmtId="4" fontId="16" fillId="0" borderId="7" xfId="1" applyNumberFormat="1" applyFont="1" applyFill="1" applyBorder="1" applyAlignment="1">
      <alignment horizontal="center" vertical="center"/>
    </xf>
    <xf numFmtId="178" fontId="16" fillId="0" borderId="7" xfId="0" applyNumberFormat="1" applyFont="1" applyFill="1" applyBorder="1" applyAlignment="1">
      <alignment horizontal="center" vertical="center" wrapText="1"/>
    </xf>
    <xf numFmtId="0" fontId="16" fillId="0" borderId="48" xfId="0" applyFont="1" applyFill="1" applyBorder="1" applyAlignment="1">
      <alignment horizontal="justify" vertical="center" wrapText="1"/>
    </xf>
    <xf numFmtId="170" fontId="16" fillId="0" borderId="1" xfId="0" applyNumberFormat="1" applyFont="1" applyFill="1" applyBorder="1" applyAlignment="1">
      <alignment horizontal="center" vertical="center" wrapText="1"/>
    </xf>
    <xf numFmtId="4" fontId="16" fillId="0" borderId="1" xfId="1" applyNumberFormat="1" applyFont="1" applyFill="1" applyBorder="1" applyAlignment="1">
      <alignment horizontal="center" vertical="center"/>
    </xf>
    <xf numFmtId="0" fontId="16" fillId="10" borderId="15" xfId="0" applyFont="1" applyFill="1" applyBorder="1" applyAlignment="1">
      <alignment horizontal="center" vertical="center" wrapText="1"/>
    </xf>
    <xf numFmtId="0" fontId="0" fillId="10" borderId="15" xfId="0" applyFill="1" applyBorder="1" applyAlignment="1">
      <alignment horizontal="center" vertical="center" wrapText="1"/>
    </xf>
    <xf numFmtId="0" fontId="0" fillId="0" borderId="0" xfId="0" applyAlignment="1">
      <alignment horizontal="center" vertical="top" wrapText="1"/>
    </xf>
    <xf numFmtId="0" fontId="45" fillId="13" borderId="63" xfId="0" applyFont="1" applyFill="1" applyBorder="1" applyAlignment="1">
      <alignment horizontal="center" vertical="center" wrapText="1"/>
    </xf>
    <xf numFmtId="0" fontId="45" fillId="13" borderId="64" xfId="0" applyFont="1" applyFill="1" applyBorder="1" applyAlignment="1">
      <alignment horizontal="center" vertical="center" wrapText="1"/>
    </xf>
    <xf numFmtId="14" fontId="0" fillId="22" borderId="63" xfId="0" applyNumberFormat="1" applyFill="1" applyBorder="1" applyAlignment="1">
      <alignment horizontal="right" vertical="center" wrapText="1"/>
    </xf>
    <xf numFmtId="175" fontId="0" fillId="13" borderId="64" xfId="0" applyNumberFormat="1" applyFill="1" applyBorder="1" applyAlignment="1">
      <alignment horizontal="right" vertical="center" wrapText="1"/>
    </xf>
    <xf numFmtId="175" fontId="0" fillId="14" borderId="64" xfId="0" applyNumberFormat="1" applyFill="1" applyBorder="1" applyAlignment="1">
      <alignment horizontal="right" vertical="center" wrapText="1"/>
    </xf>
    <xf numFmtId="14" fontId="0" fillId="22" borderId="65" xfId="0" applyNumberFormat="1" applyFill="1" applyBorder="1" applyAlignment="1">
      <alignment horizontal="right" vertical="center" wrapText="1"/>
    </xf>
    <xf numFmtId="175" fontId="0" fillId="14" borderId="66" xfId="0" applyNumberFormat="1" applyFill="1" applyBorder="1" applyAlignment="1">
      <alignment horizontal="right" vertical="center" wrapText="1"/>
    </xf>
    <xf numFmtId="0" fontId="15" fillId="0" borderId="30" xfId="0" applyFont="1" applyFill="1" applyBorder="1" applyAlignment="1">
      <alignment horizontal="center" vertical="center" wrapText="1"/>
    </xf>
    <xf numFmtId="0" fontId="15" fillId="0" borderId="35"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39" fillId="0" borderId="4" xfId="90" applyFont="1" applyBorder="1" applyAlignment="1">
      <alignment horizontal="center" vertical="center" wrapText="1"/>
    </xf>
    <xf numFmtId="0" fontId="60" fillId="0" borderId="73" xfId="90" applyFont="1" applyBorder="1" applyAlignment="1">
      <alignment horizontal="center" vertical="center"/>
    </xf>
    <xf numFmtId="179" fontId="0" fillId="10" borderId="7" xfId="0" applyNumberFormat="1" applyFont="1" applyFill="1" applyBorder="1" applyAlignment="1">
      <alignment horizontal="center" vertical="center"/>
    </xf>
    <xf numFmtId="179" fontId="0" fillId="10" borderId="4" xfId="0" applyNumberFormat="1" applyFont="1" applyFill="1" applyBorder="1" applyAlignment="1">
      <alignment horizontal="center" vertical="center"/>
    </xf>
    <xf numFmtId="0" fontId="16" fillId="19" borderId="47" xfId="85" applyFont="1" applyFill="1" applyBorder="1" applyAlignment="1">
      <alignment horizontal="center" vertical="center"/>
    </xf>
    <xf numFmtId="172" fontId="16" fillId="19" borderId="68" xfId="85" applyNumberFormat="1" applyFont="1" applyFill="1" applyBorder="1" applyAlignment="1">
      <alignment vertical="center"/>
    </xf>
    <xf numFmtId="0" fontId="61" fillId="10" borderId="4" xfId="0" applyFont="1" applyFill="1" applyBorder="1" applyAlignment="1">
      <alignment horizontal="center" vertical="center"/>
    </xf>
    <xf numFmtId="0" fontId="30" fillId="10" borderId="39" xfId="0" applyFont="1" applyFill="1" applyBorder="1" applyAlignment="1">
      <alignment horizontal="center" vertical="center" wrapText="1"/>
    </xf>
    <xf numFmtId="0" fontId="30" fillId="10" borderId="74" xfId="0" applyFont="1" applyFill="1" applyBorder="1" applyAlignment="1">
      <alignment horizontal="center" vertical="center" wrapText="1"/>
    </xf>
    <xf numFmtId="0" fontId="16" fillId="10" borderId="36" xfId="0" applyFont="1" applyFill="1" applyBorder="1" applyAlignment="1">
      <alignment wrapText="1"/>
    </xf>
    <xf numFmtId="0" fontId="16" fillId="10" borderId="56" xfId="0" applyFont="1" applyFill="1" applyBorder="1" applyAlignment="1">
      <alignment wrapText="1"/>
    </xf>
    <xf numFmtId="0" fontId="16" fillId="10" borderId="56" xfId="0" applyFont="1" applyFill="1" applyBorder="1"/>
    <xf numFmtId="0" fontId="7" fillId="10" borderId="0" xfId="90" applyFill="1" applyAlignment="1">
      <alignment wrapText="1"/>
    </xf>
    <xf numFmtId="0" fontId="7" fillId="0" borderId="0" xfId="90" applyAlignment="1">
      <alignment wrapText="1"/>
    </xf>
    <xf numFmtId="0" fontId="61" fillId="10" borderId="7" xfId="0" applyFont="1" applyFill="1" applyBorder="1" applyAlignment="1">
      <alignment horizontal="center" vertical="center"/>
    </xf>
    <xf numFmtId="0" fontId="0" fillId="10" borderId="4" xfId="0" applyFont="1" applyFill="1" applyBorder="1" applyAlignment="1">
      <alignment horizontal="center" vertical="center"/>
    </xf>
    <xf numFmtId="166" fontId="39" fillId="10" borderId="4" xfId="92" applyFont="1" applyFill="1" applyBorder="1" applyAlignment="1">
      <alignment horizontal="center" vertical="center" wrapText="1"/>
    </xf>
    <xf numFmtId="166" fontId="39" fillId="10" borderId="30" xfId="92" applyFont="1" applyFill="1" applyBorder="1" applyAlignment="1">
      <alignment horizontal="center" vertical="center" wrapText="1"/>
    </xf>
    <xf numFmtId="166" fontId="39" fillId="10" borderId="35" xfId="92" applyFont="1" applyFill="1" applyBorder="1" applyAlignment="1">
      <alignment horizontal="center" vertical="center" wrapText="1"/>
    </xf>
    <xf numFmtId="0" fontId="39" fillId="10" borderId="44" xfId="90" applyFont="1" applyFill="1" applyBorder="1" applyAlignment="1">
      <alignment horizontal="center" vertical="center" wrapText="1"/>
    </xf>
    <xf numFmtId="0" fontId="39" fillId="10" borderId="45" xfId="90" applyFont="1" applyFill="1" applyBorder="1" applyAlignment="1">
      <alignment horizontal="center" vertical="center" wrapText="1"/>
    </xf>
    <xf numFmtId="0" fontId="39" fillId="10" borderId="56" xfId="90" applyFont="1" applyFill="1" applyBorder="1" applyAlignment="1">
      <alignment horizontal="center" vertical="center" wrapText="1"/>
    </xf>
    <xf numFmtId="0" fontId="40" fillId="10" borderId="0" xfId="90" applyFont="1" applyFill="1" applyBorder="1"/>
    <xf numFmtId="0" fontId="62" fillId="10" borderId="0" xfId="90" applyFont="1" applyFill="1" applyBorder="1" applyAlignment="1" applyProtection="1">
      <alignment horizontal="center" vertical="center" textRotation="90" wrapText="1"/>
      <protection hidden="1"/>
    </xf>
    <xf numFmtId="0" fontId="38" fillId="10" borderId="0" xfId="90" applyFont="1" applyFill="1" applyBorder="1" applyAlignment="1">
      <alignment horizontal="center" vertical="center" wrapText="1"/>
    </xf>
    <xf numFmtId="1" fontId="40" fillId="10" borderId="0" xfId="90" applyNumberFormat="1" applyFont="1" applyFill="1" applyBorder="1" applyAlignment="1">
      <alignment horizontal="center"/>
    </xf>
    <xf numFmtId="1" fontId="40" fillId="10" borderId="0" xfId="90" applyNumberFormat="1" applyFont="1" applyFill="1" applyBorder="1" applyAlignment="1">
      <alignment horizontal="center" vertical="center"/>
    </xf>
    <xf numFmtId="0" fontId="40" fillId="10" borderId="0" xfId="90" applyFont="1" applyFill="1" applyBorder="1" applyAlignment="1">
      <alignment horizontal="center" vertical="center" wrapText="1"/>
    </xf>
    <xf numFmtId="0" fontId="40" fillId="10" borderId="0" xfId="90" applyFont="1" applyFill="1" applyBorder="1" applyAlignment="1">
      <alignment horizontal="center" vertical="center"/>
    </xf>
    <xf numFmtId="180" fontId="40" fillId="10" borderId="0" xfId="90" applyNumberFormat="1" applyFont="1" applyFill="1" applyBorder="1" applyAlignment="1">
      <alignment horizontal="center" vertical="center"/>
    </xf>
    <xf numFmtId="0" fontId="17" fillId="10" borderId="0" xfId="0" applyFont="1" applyFill="1" applyAlignment="1">
      <alignment horizontal="center" vertical="center"/>
    </xf>
    <xf numFmtId="0" fontId="30" fillId="10" borderId="67" xfId="0" applyFont="1" applyFill="1" applyBorder="1" applyAlignment="1">
      <alignment horizontal="center" vertical="center" wrapText="1"/>
    </xf>
    <xf numFmtId="0" fontId="30" fillId="10" borderId="27" xfId="0" applyFont="1" applyFill="1" applyBorder="1" applyAlignment="1">
      <alignment horizontal="center" vertical="center" wrapText="1"/>
    </xf>
    <xf numFmtId="1" fontId="16" fillId="0" borderId="4" xfId="0" applyNumberFormat="1" applyFont="1" applyFill="1" applyBorder="1" applyAlignment="1">
      <alignment horizontal="center" vertical="center" wrapText="1"/>
    </xf>
    <xf numFmtId="1" fontId="16" fillId="0" borderId="30" xfId="0" applyNumberFormat="1" applyFont="1" applyFill="1" applyBorder="1" applyAlignment="1">
      <alignment horizontal="center" vertical="center" wrapText="1"/>
    </xf>
    <xf numFmtId="1" fontId="16" fillId="0" borderId="24" xfId="0" applyNumberFormat="1" applyFont="1" applyFill="1" applyBorder="1" applyAlignment="1">
      <alignment horizontal="center" vertical="center" wrapText="1"/>
    </xf>
    <xf numFmtId="1" fontId="32" fillId="0" borderId="4" xfId="0" applyNumberFormat="1" applyFont="1" applyFill="1" applyBorder="1" applyAlignment="1">
      <alignment horizontal="center" vertical="center" wrapText="1"/>
    </xf>
    <xf numFmtId="1" fontId="32" fillId="0" borderId="35" xfId="0" applyNumberFormat="1" applyFont="1" applyFill="1" applyBorder="1" applyAlignment="1">
      <alignment horizontal="center" vertical="center" wrapText="1"/>
    </xf>
    <xf numFmtId="4" fontId="34" fillId="10" borderId="27" xfId="0" applyNumberFormat="1" applyFont="1" applyFill="1" applyBorder="1" applyAlignment="1">
      <alignment horizontal="center" vertical="center"/>
    </xf>
    <xf numFmtId="49" fontId="30" fillId="10" borderId="0" xfId="0" applyNumberFormat="1" applyFont="1" applyFill="1" applyAlignment="1">
      <alignment horizontal="center" vertical="center"/>
    </xf>
    <xf numFmtId="0" fontId="30" fillId="10" borderId="45" xfId="0" applyFont="1" applyFill="1" applyBorder="1" applyAlignment="1">
      <alignment horizontal="center" vertical="center" wrapText="1"/>
    </xf>
    <xf numFmtId="173" fontId="30" fillId="0" borderId="45" xfId="1" applyNumberFormat="1" applyFont="1" applyBorder="1" applyAlignment="1">
      <alignment horizontal="center" vertical="center" wrapText="1"/>
    </xf>
    <xf numFmtId="0" fontId="25" fillId="0" borderId="26" xfId="0" applyFont="1" applyFill="1" applyBorder="1" applyAlignment="1">
      <alignment horizontal="center" vertical="center" wrapText="1"/>
    </xf>
    <xf numFmtId="41" fontId="29" fillId="8" borderId="6" xfId="3" applyNumberFormat="1" applyFont="1" applyFill="1" applyBorder="1" applyAlignment="1">
      <alignment horizontal="center" vertical="center" wrapText="1"/>
    </xf>
    <xf numFmtId="41" fontId="58" fillId="10" borderId="6" xfId="0" applyNumberFormat="1" applyFont="1" applyFill="1" applyBorder="1" applyAlignment="1">
      <alignment horizontal="center"/>
    </xf>
    <xf numFmtId="41" fontId="30" fillId="10" borderId="6" xfId="0" applyNumberFormat="1" applyFont="1" applyFill="1" applyBorder="1" applyAlignment="1">
      <alignment horizontal="center"/>
    </xf>
    <xf numFmtId="0" fontId="16" fillId="10" borderId="24" xfId="0" applyFont="1" applyFill="1" applyBorder="1" applyAlignment="1">
      <alignment wrapText="1"/>
    </xf>
    <xf numFmtId="0" fontId="16" fillId="10" borderId="24" xfId="0" applyFont="1" applyFill="1" applyBorder="1"/>
    <xf numFmtId="41" fontId="30" fillId="10" borderId="24" xfId="0" applyNumberFormat="1" applyFont="1" applyFill="1" applyBorder="1" applyAlignment="1">
      <alignment horizontal="left"/>
    </xf>
    <xf numFmtId="41" fontId="30" fillId="10" borderId="24" xfId="0" applyNumberFormat="1" applyFont="1" applyFill="1" applyBorder="1" applyAlignment="1">
      <alignment horizontal="right"/>
    </xf>
    <xf numFmtId="0" fontId="0" fillId="10" borderId="32" xfId="0" applyFont="1" applyFill="1" applyBorder="1" applyAlignment="1">
      <alignment horizontal="center" vertical="center" wrapText="1"/>
    </xf>
    <xf numFmtId="0" fontId="0" fillId="10" borderId="34" xfId="0" applyFont="1" applyFill="1" applyBorder="1" applyAlignment="1">
      <alignment horizontal="center" vertical="center" wrapText="1"/>
    </xf>
    <xf numFmtId="0" fontId="0" fillId="10" borderId="35" xfId="0" applyFont="1" applyFill="1" applyBorder="1" applyAlignment="1">
      <alignment horizontal="center" vertical="center" wrapText="1"/>
    </xf>
    <xf numFmtId="0" fontId="0" fillId="10" borderId="35" xfId="0" applyFont="1" applyFill="1" applyBorder="1" applyAlignment="1">
      <alignment horizontal="center" vertical="center"/>
    </xf>
    <xf numFmtId="0" fontId="61" fillId="10" borderId="35" xfId="0" applyFont="1" applyFill="1" applyBorder="1" applyAlignment="1">
      <alignment horizontal="center" vertical="center"/>
    </xf>
    <xf numFmtId="41" fontId="0" fillId="10" borderId="35" xfId="0" applyNumberFormat="1" applyFont="1" applyFill="1" applyBorder="1" applyAlignment="1">
      <alignment horizontal="center" vertical="center" wrapText="1"/>
    </xf>
    <xf numFmtId="41" fontId="30" fillId="10" borderId="35" xfId="0" applyNumberFormat="1" applyFont="1" applyFill="1" applyBorder="1" applyAlignment="1">
      <alignment horizontal="right"/>
    </xf>
    <xf numFmtId="0" fontId="5" fillId="0" borderId="50" xfId="90" applyFont="1" applyBorder="1" applyAlignment="1">
      <alignment horizontal="center" vertical="center"/>
    </xf>
    <xf numFmtId="0" fontId="6" fillId="0" borderId="7" xfId="90" applyFont="1" applyBorder="1" applyAlignment="1">
      <alignment horizontal="center" vertical="center"/>
    </xf>
    <xf numFmtId="166" fontId="39" fillId="10" borderId="7" xfId="92" applyFont="1" applyFill="1" applyBorder="1" applyAlignment="1">
      <alignment horizontal="center" vertical="center" wrapText="1"/>
    </xf>
    <xf numFmtId="179" fontId="0" fillId="10" borderId="35" xfId="0" applyNumberFormat="1" applyFont="1" applyFill="1" applyBorder="1" applyAlignment="1">
      <alignment horizontal="center" vertical="center"/>
    </xf>
    <xf numFmtId="0" fontId="39" fillId="21" borderId="29" xfId="90" applyFont="1" applyFill="1" applyBorder="1" applyAlignment="1">
      <alignment horizontal="center" vertical="center"/>
    </xf>
    <xf numFmtId="0" fontId="39" fillId="21" borderId="32" xfId="90" applyFont="1" applyFill="1" applyBorder="1" applyAlignment="1">
      <alignment horizontal="center" vertical="center"/>
    </xf>
    <xf numFmtId="0" fontId="39" fillId="21" borderId="34" xfId="90" applyFont="1" applyFill="1" applyBorder="1" applyAlignment="1">
      <alignment horizontal="center" vertical="center"/>
    </xf>
    <xf numFmtId="2" fontId="39" fillId="10" borderId="33" xfId="90" applyNumberFormat="1" applyFont="1" applyFill="1" applyBorder="1" applyAlignment="1">
      <alignment horizontal="center" vertical="center"/>
    </xf>
    <xf numFmtId="2" fontId="39" fillId="10" borderId="36" xfId="90" applyNumberFormat="1" applyFont="1" applyFill="1" applyBorder="1" applyAlignment="1">
      <alignment horizontal="center" vertical="center"/>
    </xf>
    <xf numFmtId="180" fontId="63" fillId="10" borderId="0" xfId="90" applyNumberFormat="1" applyFont="1" applyFill="1" applyBorder="1"/>
    <xf numFmtId="0" fontId="2" fillId="10" borderId="4" xfId="85" applyFont="1" applyFill="1" applyBorder="1" applyAlignment="1">
      <alignment horizontal="center" vertical="center"/>
    </xf>
    <xf numFmtId="0" fontId="0" fillId="10" borderId="37" xfId="0" applyFont="1" applyFill="1" applyBorder="1" applyAlignment="1">
      <alignment horizontal="center" vertical="center" wrapText="1"/>
    </xf>
    <xf numFmtId="0" fontId="0" fillId="10" borderId="24" xfId="0" applyFont="1" applyFill="1" applyBorder="1" applyAlignment="1">
      <alignment horizontal="center" vertical="center" wrapText="1"/>
    </xf>
    <xf numFmtId="0" fontId="0" fillId="10" borderId="24" xfId="0" applyFont="1" applyFill="1" applyBorder="1" applyAlignment="1">
      <alignment horizontal="center" vertical="center"/>
    </xf>
    <xf numFmtId="0" fontId="61" fillId="10" borderId="24" xfId="0" applyFont="1" applyFill="1" applyBorder="1" applyAlignment="1">
      <alignment horizontal="center" vertical="center"/>
    </xf>
    <xf numFmtId="0" fontId="61" fillId="10" borderId="1" xfId="0" applyFont="1" applyFill="1" applyBorder="1" applyAlignment="1">
      <alignment horizontal="center" vertical="center"/>
    </xf>
    <xf numFmtId="179" fontId="0" fillId="10" borderId="1" xfId="0" applyNumberFormat="1" applyFont="1" applyFill="1" applyBorder="1" applyAlignment="1">
      <alignment horizontal="center" vertical="center"/>
    </xf>
    <xf numFmtId="41" fontId="0" fillId="10" borderId="24" xfId="0" applyNumberFormat="1" applyFont="1" applyFill="1" applyBorder="1" applyAlignment="1">
      <alignment horizontal="center" vertical="center" wrapText="1"/>
    </xf>
    <xf numFmtId="41" fontId="58" fillId="10" borderId="35" xfId="0" applyNumberFormat="1" applyFont="1" applyFill="1" applyBorder="1" applyAlignment="1">
      <alignment horizontal="right"/>
    </xf>
    <xf numFmtId="0" fontId="40" fillId="10" borderId="0" xfId="90" applyFont="1" applyFill="1" applyAlignment="1">
      <alignment horizontal="center" vertical="center"/>
    </xf>
    <xf numFmtId="166" fontId="3" fillId="0" borderId="4" xfId="1" applyNumberFormat="1" applyFont="1" applyBorder="1" applyAlignment="1">
      <alignment horizontal="center" vertical="center"/>
    </xf>
    <xf numFmtId="166" fontId="7" fillId="10" borderId="4" xfId="90" applyNumberFormat="1" applyFill="1" applyBorder="1" applyAlignment="1">
      <alignment horizontal="center" vertical="center"/>
    </xf>
    <xf numFmtId="166" fontId="7" fillId="0" borderId="30" xfId="88" applyNumberFormat="1" applyFont="1" applyBorder="1" applyAlignment="1">
      <alignment horizontal="center" vertical="center"/>
    </xf>
    <xf numFmtId="166" fontId="7" fillId="0" borderId="4" xfId="88" applyNumberFormat="1" applyFont="1" applyBorder="1" applyAlignment="1">
      <alignment horizontal="center" vertical="center"/>
    </xf>
    <xf numFmtId="166" fontId="7" fillId="0" borderId="7" xfId="88" applyNumberFormat="1" applyFont="1" applyBorder="1" applyAlignment="1">
      <alignment horizontal="center" vertical="center"/>
    </xf>
    <xf numFmtId="166" fontId="7" fillId="0" borderId="35" xfId="88" applyNumberFormat="1" applyFont="1" applyBorder="1" applyAlignment="1">
      <alignment horizontal="center" vertical="center"/>
    </xf>
    <xf numFmtId="182" fontId="39" fillId="10" borderId="31" xfId="1" applyNumberFormat="1" applyFont="1" applyFill="1" applyBorder="1" applyAlignment="1">
      <alignment horizontal="center" vertical="center"/>
    </xf>
    <xf numFmtId="182" fontId="39" fillId="10" borderId="33" xfId="1" applyNumberFormat="1" applyFont="1" applyFill="1" applyBorder="1" applyAlignment="1">
      <alignment horizontal="center" vertical="center"/>
    </xf>
    <xf numFmtId="166" fontId="39" fillId="0" borderId="4" xfId="91" applyNumberFormat="1" applyFont="1" applyBorder="1" applyAlignment="1">
      <alignment horizontal="center" vertical="center" wrapText="1"/>
    </xf>
    <xf numFmtId="166" fontId="7" fillId="10" borderId="0" xfId="90" applyNumberFormat="1" applyFill="1"/>
    <xf numFmtId="164" fontId="7" fillId="10" borderId="0" xfId="88" applyFont="1" applyFill="1"/>
    <xf numFmtId="0" fontId="39" fillId="7" borderId="4" xfId="90" applyFont="1" applyFill="1" applyBorder="1" applyAlignment="1">
      <alignment horizontal="center" vertical="center" wrapText="1"/>
    </xf>
    <xf numFmtId="0" fontId="2" fillId="7" borderId="4" xfId="90" applyFont="1" applyFill="1" applyBorder="1" applyAlignment="1">
      <alignment horizontal="center" vertical="center" wrapText="1"/>
    </xf>
    <xf numFmtId="164" fontId="3" fillId="7" borderId="9" xfId="88" applyFont="1" applyFill="1" applyBorder="1" applyAlignment="1">
      <alignment horizontal="center" vertical="center" wrapText="1"/>
    </xf>
    <xf numFmtId="0" fontId="30" fillId="10" borderId="54" xfId="0" applyFont="1" applyFill="1" applyBorder="1" applyAlignment="1">
      <alignment horizontal="center" vertical="center" wrapText="1"/>
    </xf>
    <xf numFmtId="0" fontId="30" fillId="10" borderId="49" xfId="0" applyFont="1" applyFill="1" applyBorder="1" applyAlignment="1">
      <alignment horizontal="center" vertical="center" wrapText="1"/>
    </xf>
    <xf numFmtId="0" fontId="30" fillId="10" borderId="1" xfId="0" applyFont="1" applyFill="1" applyBorder="1" applyAlignment="1">
      <alignment horizontal="center" vertical="center" wrapText="1"/>
    </xf>
    <xf numFmtId="0" fontId="34" fillId="10" borderId="1" xfId="0" applyNumberFormat="1" applyFont="1" applyFill="1" applyBorder="1" applyAlignment="1">
      <alignment horizontal="center" vertical="center"/>
    </xf>
    <xf numFmtId="0" fontId="34" fillId="10" borderId="26" xfId="0" applyNumberFormat="1" applyFont="1" applyFill="1" applyBorder="1" applyAlignment="1">
      <alignment horizontal="center" vertical="center"/>
    </xf>
    <xf numFmtId="0" fontId="30" fillId="0" borderId="1" xfId="0" applyFont="1" applyBorder="1" applyAlignment="1">
      <alignment horizontal="center" vertical="center" wrapText="1"/>
    </xf>
    <xf numFmtId="0" fontId="30" fillId="0" borderId="30" xfId="0" applyFont="1" applyBorder="1" applyAlignment="1">
      <alignment horizontal="center" vertical="center" wrapText="1"/>
    </xf>
    <xf numFmtId="166" fontId="39" fillId="0" borderId="35" xfId="91" applyNumberFormat="1" applyFont="1" applyBorder="1" applyAlignment="1">
      <alignment horizontal="center" vertical="center" wrapText="1"/>
    </xf>
    <xf numFmtId="183" fontId="40" fillId="10" borderId="0" xfId="90" applyNumberFormat="1" applyFont="1" applyFill="1" applyBorder="1"/>
    <xf numFmtId="181" fontId="40" fillId="10" borderId="0" xfId="90" applyNumberFormat="1" applyFont="1" applyFill="1" applyBorder="1"/>
    <xf numFmtId="1" fontId="61" fillId="10" borderId="4" xfId="0" applyNumberFormat="1" applyFont="1" applyFill="1" applyBorder="1" applyAlignment="1">
      <alignment horizontal="center" vertical="center"/>
    </xf>
    <xf numFmtId="16" fontId="12" fillId="10" borderId="0" xfId="85" applyNumberFormat="1" applyFill="1" applyAlignment="1">
      <alignment horizontal="center" vertical="center"/>
    </xf>
    <xf numFmtId="0" fontId="30" fillId="10" borderId="24" xfId="0" applyFont="1" applyFill="1" applyBorder="1" applyAlignment="1">
      <alignment horizontal="left" vertical="center" wrapText="1"/>
    </xf>
    <xf numFmtId="9" fontId="30" fillId="0" borderId="24" xfId="1" applyFont="1" applyBorder="1" applyAlignment="1">
      <alignment horizontal="center" vertical="center" wrapText="1"/>
    </xf>
    <xf numFmtId="0" fontId="16" fillId="10" borderId="68" xfId="0" applyFont="1" applyFill="1" applyBorder="1" applyAlignment="1">
      <alignment wrapText="1"/>
    </xf>
    <xf numFmtId="0" fontId="16" fillId="10" borderId="8" xfId="0" applyFont="1" applyFill="1" applyBorder="1"/>
    <xf numFmtId="0" fontId="0" fillId="10" borderId="8" xfId="0" applyFill="1" applyBorder="1"/>
    <xf numFmtId="0" fontId="30" fillId="10" borderId="22" xfId="0" applyFont="1" applyFill="1" applyBorder="1" applyAlignment="1">
      <alignment horizontal="center" vertical="center" wrapText="1"/>
    </xf>
    <xf numFmtId="0" fontId="16" fillId="10" borderId="31" xfId="0" applyFont="1" applyFill="1" applyBorder="1" applyAlignment="1">
      <alignment wrapText="1"/>
    </xf>
    <xf numFmtId="0" fontId="16" fillId="10" borderId="5" xfId="0" applyFont="1" applyFill="1" applyBorder="1" applyAlignment="1">
      <alignment wrapText="1"/>
    </xf>
    <xf numFmtId="0" fontId="0" fillId="10" borderId="5" xfId="0" applyFill="1" applyBorder="1" applyAlignment="1">
      <alignment wrapText="1"/>
    </xf>
    <xf numFmtId="0" fontId="16" fillId="10" borderId="54" xfId="0" applyFont="1" applyFill="1" applyBorder="1" applyAlignment="1">
      <alignment wrapText="1"/>
    </xf>
    <xf numFmtId="9" fontId="30" fillId="10" borderId="1" xfId="1" applyNumberFormat="1" applyFont="1" applyFill="1" applyBorder="1" applyAlignment="1">
      <alignment horizontal="center" vertical="center" wrapText="1"/>
    </xf>
    <xf numFmtId="0" fontId="30" fillId="10" borderId="2" xfId="0" applyFont="1" applyFill="1" applyBorder="1" applyAlignment="1">
      <alignment horizontal="center" vertical="center" wrapText="1"/>
    </xf>
    <xf numFmtId="0" fontId="30" fillId="10" borderId="1" xfId="0" applyFont="1" applyFill="1" applyBorder="1" applyAlignment="1">
      <alignment horizontal="left" vertical="center" wrapText="1"/>
    </xf>
    <xf numFmtId="4" fontId="34" fillId="10" borderId="26" xfId="0" applyNumberFormat="1" applyFont="1" applyFill="1" applyBorder="1" applyAlignment="1">
      <alignment horizontal="center" vertical="center"/>
    </xf>
    <xf numFmtId="0" fontId="16" fillId="10" borderId="68" xfId="0" applyFont="1" applyFill="1" applyBorder="1"/>
    <xf numFmtId="0" fontId="16" fillId="10" borderId="31" xfId="0" applyFont="1" applyFill="1" applyBorder="1"/>
    <xf numFmtId="0" fontId="16" fillId="10" borderId="5" xfId="0" applyFont="1" applyFill="1" applyBorder="1"/>
    <xf numFmtId="0" fontId="0" fillId="10" borderId="5" xfId="0" applyFill="1" applyBorder="1"/>
    <xf numFmtId="0" fontId="30" fillId="10" borderId="26" xfId="0" applyFont="1" applyFill="1" applyBorder="1" applyAlignment="1">
      <alignment horizontal="left" vertical="center" wrapText="1"/>
    </xf>
    <xf numFmtId="9" fontId="30" fillId="10" borderId="26" xfId="1" applyNumberFormat="1" applyFont="1" applyFill="1" applyBorder="1" applyAlignment="1">
      <alignment horizontal="center" vertical="center" wrapText="1"/>
    </xf>
    <xf numFmtId="164" fontId="39" fillId="7" borderId="4" xfId="88" applyFont="1" applyFill="1" applyBorder="1" applyAlignment="1">
      <alignment horizontal="center" vertical="center"/>
    </xf>
    <xf numFmtId="166" fontId="3" fillId="9" borderId="4" xfId="1" applyNumberFormat="1" applyFont="1" applyFill="1" applyBorder="1" applyAlignment="1">
      <alignment horizontal="center" vertical="center"/>
    </xf>
    <xf numFmtId="0" fontId="6" fillId="0" borderId="4" xfId="90" applyFont="1" applyBorder="1" applyAlignment="1">
      <alignment horizontal="center" vertical="center" wrapText="1"/>
    </xf>
    <xf numFmtId="174" fontId="1" fillId="10" borderId="0" xfId="85" applyNumberFormat="1" applyFont="1" applyFill="1" applyAlignment="1">
      <alignment vertical="center"/>
    </xf>
    <xf numFmtId="184" fontId="12" fillId="10" borderId="0" xfId="85" applyNumberFormat="1" applyFill="1" applyAlignment="1">
      <alignment horizontal="center" vertical="center"/>
    </xf>
    <xf numFmtId="1" fontId="16" fillId="0" borderId="30" xfId="0" applyNumberFormat="1" applyFont="1" applyFill="1" applyBorder="1" applyAlignment="1">
      <alignment horizontal="center" vertical="center" wrapText="1"/>
    </xf>
    <xf numFmtId="1" fontId="16" fillId="0" borderId="4" xfId="0" applyNumberFormat="1" applyFont="1" applyFill="1" applyBorder="1" applyAlignment="1">
      <alignment horizontal="center" vertical="center" wrapText="1"/>
    </xf>
    <xf numFmtId="1" fontId="16" fillId="0" borderId="35" xfId="0" applyNumberFormat="1" applyFont="1" applyFill="1" applyBorder="1" applyAlignment="1">
      <alignment horizontal="center" vertical="center" wrapText="1"/>
    </xf>
    <xf numFmtId="1" fontId="16" fillId="0" borderId="24" xfId="0" applyNumberFormat="1" applyFont="1" applyFill="1" applyBorder="1" applyAlignment="1">
      <alignment horizontal="center" vertical="center" wrapText="1"/>
    </xf>
    <xf numFmtId="1" fontId="16" fillId="0" borderId="4" xfId="0" applyNumberFormat="1" applyFont="1" applyFill="1" applyBorder="1" applyAlignment="1">
      <alignment horizontal="center" vertical="center" wrapText="1"/>
    </xf>
    <xf numFmtId="1" fontId="16" fillId="0" borderId="35" xfId="0" applyNumberFormat="1" applyFont="1" applyFill="1" applyBorder="1" applyAlignment="1">
      <alignment horizontal="center" vertical="center" wrapText="1"/>
    </xf>
    <xf numFmtId="1" fontId="16" fillId="0" borderId="30" xfId="0" applyNumberFormat="1" applyFont="1" applyFill="1" applyBorder="1" applyAlignment="1">
      <alignment horizontal="center" vertical="center" wrapText="1"/>
    </xf>
    <xf numFmtId="1" fontId="16" fillId="0" borderId="24" xfId="0" applyNumberFormat="1" applyFont="1" applyFill="1" applyBorder="1" applyAlignment="1">
      <alignment horizontal="center" vertical="center" wrapText="1"/>
    </xf>
    <xf numFmtId="0" fontId="55" fillId="18" borderId="39" xfId="0" applyFont="1" applyFill="1" applyBorder="1" applyAlignment="1">
      <alignment vertical="center" wrapText="1"/>
    </xf>
    <xf numFmtId="0" fontId="55" fillId="18" borderId="76" xfId="0" applyFont="1" applyFill="1" applyBorder="1" applyAlignment="1">
      <alignment vertical="center" wrapText="1"/>
    </xf>
    <xf numFmtId="0" fontId="55" fillId="18" borderId="40" xfId="0" applyFont="1" applyFill="1" applyBorder="1" applyAlignment="1">
      <alignment vertical="center" wrapText="1"/>
    </xf>
    <xf numFmtId="0" fontId="26" fillId="0" borderId="30" xfId="0" applyFont="1" applyFill="1" applyBorder="1" applyAlignment="1">
      <alignment horizontal="center" vertical="center"/>
    </xf>
    <xf numFmtId="0" fontId="68" fillId="0" borderId="30" xfId="0" applyFont="1" applyFill="1" applyBorder="1" applyAlignment="1">
      <alignment horizontal="center" vertical="center" wrapText="1"/>
    </xf>
    <xf numFmtId="0" fontId="26" fillId="0" borderId="4" xfId="0" applyFont="1" applyFill="1" applyBorder="1" applyAlignment="1">
      <alignment horizontal="center" vertical="center"/>
    </xf>
    <xf numFmtId="0" fontId="68" fillId="0" borderId="4" xfId="0" applyFont="1" applyFill="1" applyBorder="1" applyAlignment="1">
      <alignment horizontal="center" vertical="center" wrapText="1"/>
    </xf>
    <xf numFmtId="1" fontId="26" fillId="0" borderId="4" xfId="0" applyNumberFormat="1" applyFont="1" applyFill="1" applyBorder="1" applyAlignment="1">
      <alignment horizontal="center" vertical="center" wrapText="1"/>
    </xf>
    <xf numFmtId="173" fontId="16" fillId="0" borderId="30" xfId="12" applyNumberFormat="1" applyFont="1" applyFill="1" applyBorder="1" applyAlignment="1">
      <alignment horizontal="center" vertical="center"/>
    </xf>
    <xf numFmtId="0" fontId="26" fillId="0" borderId="4" xfId="0" applyFont="1" applyFill="1" applyBorder="1" applyAlignment="1">
      <alignment horizontal="center" vertical="center" wrapText="1"/>
    </xf>
    <xf numFmtId="0" fontId="69" fillId="0" borderId="4" xfId="0" applyFont="1" applyFill="1" applyBorder="1" applyAlignment="1">
      <alignment horizontal="center" vertical="center" wrapText="1"/>
    </xf>
    <xf numFmtId="0" fontId="26" fillId="0" borderId="4" xfId="0" applyFont="1" applyFill="1" applyBorder="1" applyAlignment="1">
      <alignment horizontal="justify" vertical="center" wrapText="1"/>
    </xf>
    <xf numFmtId="9" fontId="26" fillId="0" borderId="4" xfId="12" applyFont="1" applyFill="1" applyBorder="1" applyAlignment="1">
      <alignment horizontal="center" vertical="center" wrapText="1"/>
    </xf>
    <xf numFmtId="170" fontId="26" fillId="0" borderId="30" xfId="0" applyNumberFormat="1" applyFont="1" applyFill="1" applyBorder="1" applyAlignment="1">
      <alignment horizontal="center" vertical="center"/>
    </xf>
    <xf numFmtId="170" fontId="26" fillId="0" borderId="24" xfId="0" applyNumberFormat="1" applyFont="1" applyFill="1" applyBorder="1" applyAlignment="1">
      <alignment horizontal="center" vertical="center"/>
    </xf>
    <xf numFmtId="170" fontId="26" fillId="0" borderId="35" xfId="0" applyNumberFormat="1" applyFont="1" applyFill="1" applyBorder="1" applyAlignment="1">
      <alignment horizontal="center" vertical="center" wrapText="1"/>
    </xf>
    <xf numFmtId="170" fontId="26" fillId="0" borderId="4" xfId="0" applyNumberFormat="1" applyFont="1" applyFill="1" applyBorder="1" applyAlignment="1">
      <alignment horizontal="center" vertical="center"/>
    </xf>
    <xf numFmtId="170" fontId="26" fillId="0" borderId="35" xfId="0" applyNumberFormat="1" applyFont="1" applyFill="1" applyBorder="1" applyAlignment="1">
      <alignment horizontal="center" vertical="center"/>
    </xf>
    <xf numFmtId="170" fontId="26" fillId="0" borderId="4" xfId="0" applyNumberFormat="1" applyFont="1" applyFill="1" applyBorder="1" applyAlignment="1">
      <alignment horizontal="center" vertical="center" wrapText="1"/>
    </xf>
    <xf numFmtId="0" fontId="16" fillId="0" borderId="30" xfId="0" quotePrefix="1" applyFont="1" applyFill="1" applyBorder="1" applyAlignment="1">
      <alignment horizontal="center" vertical="center" wrapText="1"/>
    </xf>
    <xf numFmtId="0" fontId="16" fillId="0" borderId="23" xfId="0" quotePrefix="1" applyFont="1" applyFill="1" applyBorder="1" applyAlignment="1">
      <alignment horizontal="center" vertical="center" wrapText="1"/>
    </xf>
    <xf numFmtId="0" fontId="16" fillId="0" borderId="70" xfId="0" quotePrefix="1" applyFont="1" applyFill="1" applyBorder="1" applyAlignment="1">
      <alignment horizontal="center" vertical="center" wrapText="1"/>
    </xf>
    <xf numFmtId="0" fontId="16" fillId="0" borderId="69" xfId="0" quotePrefix="1" applyFont="1" applyFill="1" applyBorder="1" applyAlignment="1">
      <alignment horizontal="center" vertical="center" wrapText="1"/>
    </xf>
    <xf numFmtId="0" fontId="16" fillId="0" borderId="6" xfId="0" quotePrefix="1" applyFont="1" applyFill="1" applyBorder="1" applyAlignment="1">
      <alignment horizontal="center" vertical="center" wrapText="1"/>
    </xf>
    <xf numFmtId="0" fontId="16" fillId="0" borderId="4" xfId="0" quotePrefix="1" applyFont="1" applyFill="1" applyBorder="1" applyAlignment="1">
      <alignment horizontal="center" vertical="center" wrapText="1"/>
    </xf>
    <xf numFmtId="1" fontId="16" fillId="0" borderId="30" xfId="0" applyNumberFormat="1" applyFont="1" applyFill="1" applyBorder="1" applyAlignment="1">
      <alignment horizontal="center" vertical="center" wrapText="1"/>
    </xf>
    <xf numFmtId="1" fontId="16" fillId="0" borderId="4" xfId="0" applyNumberFormat="1" applyFont="1" applyFill="1" applyBorder="1" applyAlignment="1">
      <alignment horizontal="center" vertical="center" wrapText="1"/>
    </xf>
    <xf numFmtId="1" fontId="16" fillId="0" borderId="35" xfId="0" applyNumberFormat="1" applyFont="1" applyFill="1" applyBorder="1" applyAlignment="1">
      <alignment horizontal="center" vertical="center" wrapText="1"/>
    </xf>
    <xf numFmtId="1" fontId="16" fillId="0" borderId="24" xfId="0" applyNumberFormat="1" applyFont="1" applyFill="1" applyBorder="1" applyAlignment="1">
      <alignment horizontal="center" vertical="center" wrapText="1"/>
    </xf>
    <xf numFmtId="0" fontId="26" fillId="0" borderId="30" xfId="0" applyFont="1" applyFill="1" applyBorder="1" applyAlignment="1">
      <alignment horizontal="center" vertical="center" wrapText="1"/>
    </xf>
    <xf numFmtId="0" fontId="69" fillId="0" borderId="30" xfId="0" applyFont="1" applyFill="1" applyBorder="1" applyAlignment="1">
      <alignment horizontal="center" vertical="center" wrapText="1"/>
    </xf>
    <xf numFmtId="0" fontId="26" fillId="0" borderId="30" xfId="0" applyFont="1" applyFill="1" applyBorder="1" applyAlignment="1">
      <alignment horizontal="justify" vertical="center" wrapText="1"/>
    </xf>
    <xf numFmtId="1" fontId="26" fillId="0" borderId="30" xfId="0" applyNumberFormat="1" applyFont="1" applyFill="1" applyBorder="1" applyAlignment="1">
      <alignment horizontal="center" vertical="center" wrapText="1"/>
    </xf>
    <xf numFmtId="9" fontId="26" fillId="0" borderId="30" xfId="12" applyFont="1" applyFill="1" applyBorder="1" applyAlignment="1">
      <alignment horizontal="center" vertical="center"/>
    </xf>
    <xf numFmtId="168" fontId="26" fillId="0" borderId="30" xfId="0" applyNumberFormat="1" applyFont="1" applyFill="1" applyBorder="1" applyAlignment="1">
      <alignment horizontal="center" vertical="center" wrapText="1"/>
    </xf>
    <xf numFmtId="0" fontId="26" fillId="0" borderId="24" xfId="0" applyFont="1" applyFill="1" applyBorder="1" applyAlignment="1">
      <alignment horizontal="center" vertical="center" wrapText="1"/>
    </xf>
    <xf numFmtId="0" fontId="69" fillId="0" borderId="24" xfId="0" applyFont="1" applyFill="1" applyBorder="1" applyAlignment="1">
      <alignment horizontal="center" vertical="center" wrapText="1"/>
    </xf>
    <xf numFmtId="0" fontId="26" fillId="0" borderId="24" xfId="0" applyFont="1" applyFill="1" applyBorder="1" applyAlignment="1">
      <alignment horizontal="justify" vertical="center" wrapText="1"/>
    </xf>
    <xf numFmtId="1" fontId="26" fillId="0" borderId="24" xfId="0" applyNumberFormat="1" applyFont="1" applyFill="1" applyBorder="1" applyAlignment="1">
      <alignment horizontal="center" vertical="center" wrapText="1"/>
    </xf>
    <xf numFmtId="9" fontId="26" fillId="0" borderId="24" xfId="12" applyFont="1" applyFill="1" applyBorder="1" applyAlignment="1">
      <alignment horizontal="center" vertical="center"/>
    </xf>
    <xf numFmtId="168" fontId="26" fillId="0" borderId="24" xfId="0" applyNumberFormat="1" applyFont="1" applyFill="1" applyBorder="1" applyAlignment="1">
      <alignment horizontal="center" vertical="center" wrapText="1"/>
    </xf>
    <xf numFmtId="0" fontId="26" fillId="0" borderId="35" xfId="0" applyFont="1" applyFill="1" applyBorder="1" applyAlignment="1">
      <alignment horizontal="center" vertical="center" wrapText="1"/>
    </xf>
    <xf numFmtId="0" fontId="69" fillId="0" borderId="35" xfId="0" applyFont="1" applyFill="1" applyBorder="1" applyAlignment="1">
      <alignment horizontal="center" vertical="center" wrapText="1"/>
    </xf>
    <xf numFmtId="0" fontId="26" fillId="0" borderId="35" xfId="0" applyFont="1" applyFill="1" applyBorder="1" applyAlignment="1">
      <alignment horizontal="justify" vertical="center" wrapText="1"/>
    </xf>
    <xf numFmtId="1" fontId="26" fillId="0" borderId="35" xfId="0" applyNumberFormat="1" applyFont="1" applyFill="1" applyBorder="1" applyAlignment="1">
      <alignment horizontal="center" vertical="center" wrapText="1"/>
    </xf>
    <xf numFmtId="9" fontId="26" fillId="0" borderId="35" xfId="12" applyFont="1" applyFill="1" applyBorder="1" applyAlignment="1">
      <alignment horizontal="center" vertical="center" wrapText="1"/>
    </xf>
    <xf numFmtId="9" fontId="26" fillId="0" borderId="4" xfId="12" applyFont="1" applyFill="1" applyBorder="1" applyAlignment="1">
      <alignment horizontal="center" vertical="center"/>
    </xf>
    <xf numFmtId="4" fontId="57" fillId="10" borderId="30" xfId="0" applyNumberFormat="1" applyFont="1" applyFill="1" applyBorder="1" applyAlignment="1">
      <alignment horizontal="center" vertical="center"/>
    </xf>
    <xf numFmtId="0" fontId="72" fillId="10" borderId="0" xfId="0" applyFont="1" applyFill="1" applyBorder="1" applyAlignment="1">
      <alignment horizontal="center" vertical="center"/>
    </xf>
    <xf numFmtId="0" fontId="73" fillId="10" borderId="56" xfId="0" applyFont="1" applyFill="1" applyBorder="1" applyAlignment="1">
      <alignment horizontal="center"/>
    </xf>
    <xf numFmtId="168" fontId="26" fillId="10" borderId="30" xfId="0" applyNumberFormat="1" applyFont="1" applyFill="1" applyBorder="1" applyAlignment="1">
      <alignment horizontal="center" vertical="center" wrapText="1"/>
    </xf>
    <xf numFmtId="168" fontId="26" fillId="10" borderId="24" xfId="0" applyNumberFormat="1" applyFont="1" applyFill="1" applyBorder="1" applyAlignment="1">
      <alignment horizontal="center" vertical="center" wrapText="1"/>
    </xf>
    <xf numFmtId="4" fontId="57" fillId="10" borderId="27" xfId="0" applyNumberFormat="1" applyFont="1" applyFill="1" applyBorder="1" applyAlignment="1">
      <alignment horizontal="center" vertical="center"/>
    </xf>
    <xf numFmtId="1" fontId="16" fillId="0" borderId="27" xfId="0" applyNumberFormat="1" applyFont="1" applyFill="1" applyBorder="1" applyAlignment="1">
      <alignment horizontal="center" vertical="center" wrapText="1"/>
    </xf>
    <xf numFmtId="168" fontId="16" fillId="0" borderId="27" xfId="0" applyNumberFormat="1" applyFont="1" applyFill="1" applyBorder="1" applyAlignment="1">
      <alignment horizontal="center" vertical="center" wrapText="1"/>
    </xf>
    <xf numFmtId="176" fontId="26" fillId="0" borderId="27" xfId="0" applyNumberFormat="1" applyFont="1" applyFill="1" applyBorder="1" applyAlignment="1">
      <alignment vertical="center"/>
    </xf>
    <xf numFmtId="176" fontId="26" fillId="0" borderId="4" xfId="0" applyNumberFormat="1" applyFont="1" applyFill="1" applyBorder="1" applyAlignment="1">
      <alignment vertical="center"/>
    </xf>
    <xf numFmtId="1" fontId="16" fillId="23" borderId="30" xfId="0" applyNumberFormat="1" applyFont="1" applyFill="1" applyBorder="1" applyAlignment="1">
      <alignment horizontal="center" vertical="center" wrapText="1"/>
    </xf>
    <xf numFmtId="0" fontId="73" fillId="10" borderId="56" xfId="0" applyFont="1" applyFill="1" applyBorder="1" applyAlignment="1">
      <alignment wrapText="1"/>
    </xf>
    <xf numFmtId="0" fontId="73" fillId="10" borderId="31" xfId="0" applyFont="1" applyFill="1" applyBorder="1" applyAlignment="1">
      <alignment wrapText="1"/>
    </xf>
    <xf numFmtId="166" fontId="74" fillId="0" borderId="30" xfId="1" applyNumberFormat="1" applyFont="1" applyBorder="1" applyAlignment="1">
      <alignment horizontal="center" vertical="center"/>
    </xf>
    <xf numFmtId="166" fontId="74" fillId="0" borderId="30" xfId="1" applyNumberFormat="1" applyFont="1" applyBorder="1" applyAlignment="1">
      <alignment horizontal="center" vertical="center" wrapText="1"/>
    </xf>
    <xf numFmtId="166" fontId="74" fillId="0" borderId="4" xfId="1" applyNumberFormat="1" applyFont="1" applyBorder="1" applyAlignment="1">
      <alignment horizontal="center" vertical="center"/>
    </xf>
    <xf numFmtId="166" fontId="74" fillId="0" borderId="4" xfId="1" applyNumberFormat="1" applyFont="1" applyBorder="1" applyAlignment="1">
      <alignment horizontal="center" vertical="center" wrapText="1"/>
    </xf>
    <xf numFmtId="166" fontId="74" fillId="10" borderId="4" xfId="1" applyNumberFormat="1" applyFont="1" applyFill="1" applyBorder="1" applyAlignment="1">
      <alignment horizontal="center"/>
    </xf>
    <xf numFmtId="166" fontId="74" fillId="10" borderId="35" xfId="1" applyNumberFormat="1" applyFont="1" applyFill="1" applyBorder="1" applyAlignment="1">
      <alignment horizontal="center"/>
    </xf>
    <xf numFmtId="166" fontId="74" fillId="10" borderId="35" xfId="1" applyNumberFormat="1" applyFont="1" applyFill="1" applyBorder="1" applyAlignment="1">
      <alignment horizontal="center" vertical="center" wrapText="1"/>
    </xf>
    <xf numFmtId="185" fontId="60" fillId="0" borderId="31" xfId="90" applyNumberFormat="1" applyFont="1" applyBorder="1" applyAlignment="1">
      <alignment horizontal="center" vertical="center"/>
    </xf>
    <xf numFmtId="185" fontId="60" fillId="0" borderId="33" xfId="90" applyNumberFormat="1" applyFont="1" applyBorder="1" applyAlignment="1">
      <alignment horizontal="center" vertical="center"/>
    </xf>
    <xf numFmtId="185" fontId="60" fillId="0" borderId="48" xfId="90" applyNumberFormat="1" applyFont="1" applyBorder="1" applyAlignment="1">
      <alignment horizontal="center" vertical="center"/>
    </xf>
    <xf numFmtId="185" fontId="60" fillId="0" borderId="36" xfId="90" applyNumberFormat="1" applyFont="1" applyBorder="1" applyAlignment="1">
      <alignment horizontal="center" vertical="center"/>
    </xf>
    <xf numFmtId="41" fontId="0" fillId="10" borderId="4" xfId="0" applyNumberFormat="1" applyFont="1" applyFill="1" applyBorder="1" applyAlignment="1">
      <alignment horizontal="right" vertical="center"/>
    </xf>
    <xf numFmtId="166" fontId="66" fillId="10" borderId="4" xfId="90" applyNumberFormat="1" applyFont="1" applyFill="1" applyBorder="1" applyAlignment="1">
      <alignment horizontal="center" vertical="center" wrapText="1"/>
    </xf>
    <xf numFmtId="0" fontId="73" fillId="10" borderId="31" xfId="0" applyFont="1" applyFill="1" applyBorder="1" applyAlignment="1">
      <alignment horizontal="left"/>
    </xf>
    <xf numFmtId="0" fontId="73" fillId="10" borderId="56" xfId="0" applyFont="1" applyFill="1" applyBorder="1" applyAlignment="1">
      <alignment horizontal="left"/>
    </xf>
    <xf numFmtId="186" fontId="0" fillId="10" borderId="33" xfId="0" applyNumberFormat="1" applyFont="1" applyFill="1" applyBorder="1" applyAlignment="1">
      <alignment horizontal="center" vertical="center"/>
    </xf>
    <xf numFmtId="186" fontId="0" fillId="10" borderId="36" xfId="0" applyNumberFormat="1" applyFont="1" applyFill="1" applyBorder="1" applyAlignment="1">
      <alignment horizontal="center" vertical="center"/>
    </xf>
    <xf numFmtId="186" fontId="0" fillId="10" borderId="38" xfId="0" applyNumberFormat="1" applyFont="1" applyFill="1" applyBorder="1" applyAlignment="1">
      <alignment horizontal="center" vertical="center"/>
    </xf>
    <xf numFmtId="186" fontId="30" fillId="10" borderId="24" xfId="0" applyNumberFormat="1" applyFont="1" applyFill="1" applyBorder="1" applyAlignment="1">
      <alignment horizontal="right"/>
    </xf>
    <xf numFmtId="186" fontId="30" fillId="10" borderId="4" xfId="0" applyNumberFormat="1" applyFont="1" applyFill="1" applyBorder="1" applyAlignment="1">
      <alignment horizontal="right"/>
    </xf>
    <xf numFmtId="186" fontId="30" fillId="10" borderId="0" xfId="0" applyNumberFormat="1" applyFont="1" applyFill="1" applyAlignment="1">
      <alignment horizontal="right"/>
    </xf>
    <xf numFmtId="4" fontId="16" fillId="23" borderId="4" xfId="0" applyNumberFormat="1" applyFont="1" applyFill="1" applyBorder="1" applyAlignment="1">
      <alignment horizontal="center" vertical="center" wrapText="1"/>
    </xf>
    <xf numFmtId="4" fontId="29" fillId="10" borderId="30" xfId="0" applyNumberFormat="1" applyFont="1" applyFill="1" applyBorder="1" applyAlignment="1">
      <alignment horizontal="center" vertical="center"/>
    </xf>
    <xf numFmtId="41" fontId="0" fillId="9" borderId="4" xfId="0" applyNumberFormat="1" applyFont="1" applyFill="1" applyBorder="1" applyAlignment="1">
      <alignment horizontal="center" vertical="center" wrapText="1"/>
    </xf>
    <xf numFmtId="179" fontId="67" fillId="10" borderId="7" xfId="0" applyNumberFormat="1" applyFont="1" applyFill="1" applyBorder="1" applyAlignment="1">
      <alignment horizontal="center" vertical="center"/>
    </xf>
    <xf numFmtId="166" fontId="66" fillId="0" borderId="4" xfId="88" applyNumberFormat="1" applyFont="1" applyBorder="1" applyAlignment="1">
      <alignment horizontal="center" vertical="center"/>
    </xf>
    <xf numFmtId="0" fontId="69" fillId="10" borderId="52" xfId="0" applyFont="1" applyFill="1" applyBorder="1" applyAlignment="1">
      <alignment horizontal="justify" vertical="center" wrapText="1"/>
    </xf>
    <xf numFmtId="0" fontId="69" fillId="10" borderId="33" xfId="0" applyFont="1" applyFill="1" applyBorder="1" applyAlignment="1">
      <alignment horizontal="justify" vertical="center" wrapText="1"/>
    </xf>
    <xf numFmtId="0" fontId="26" fillId="10" borderId="30" xfId="0" applyFont="1" applyFill="1" applyBorder="1" applyAlignment="1">
      <alignment horizontal="center" vertical="center"/>
    </xf>
    <xf numFmtId="0" fontId="68" fillId="10" borderId="30" xfId="0" applyFont="1" applyFill="1" applyBorder="1" applyAlignment="1">
      <alignment horizontal="center" vertical="center" wrapText="1"/>
    </xf>
    <xf numFmtId="0" fontId="61" fillId="10" borderId="30" xfId="0" applyFont="1" applyFill="1" applyBorder="1" applyAlignment="1">
      <alignment horizontal="center" vertical="center" wrapText="1"/>
    </xf>
    <xf numFmtId="0" fontId="26" fillId="10" borderId="30" xfId="0" applyFont="1" applyFill="1" applyBorder="1" applyAlignment="1">
      <alignment horizontal="center" vertical="center" wrapText="1"/>
    </xf>
    <xf numFmtId="0" fontId="69" fillId="10" borderId="30" xfId="0" applyFont="1" applyFill="1" applyBorder="1" applyAlignment="1">
      <alignment horizontal="center" vertical="center" wrapText="1"/>
    </xf>
    <xf numFmtId="0" fontId="26" fillId="10" borderId="30" xfId="0" applyFont="1" applyFill="1" applyBorder="1" applyAlignment="1">
      <alignment horizontal="justify" vertical="center" wrapText="1"/>
    </xf>
    <xf numFmtId="1" fontId="26" fillId="10" borderId="30" xfId="0" applyNumberFormat="1" applyFont="1" applyFill="1" applyBorder="1" applyAlignment="1">
      <alignment horizontal="center" vertical="center" wrapText="1"/>
    </xf>
    <xf numFmtId="9" fontId="26" fillId="10" borderId="30" xfId="12" applyFont="1" applyFill="1" applyBorder="1" applyAlignment="1">
      <alignment horizontal="center" vertical="center"/>
    </xf>
    <xf numFmtId="0" fontId="26" fillId="10" borderId="30" xfId="0" applyNumberFormat="1" applyFont="1" applyFill="1" applyBorder="1" applyAlignment="1">
      <alignment horizontal="center" vertical="center" wrapText="1"/>
    </xf>
    <xf numFmtId="170" fontId="26" fillId="10" borderId="27" xfId="0" applyNumberFormat="1" applyFont="1" applyFill="1" applyBorder="1" applyAlignment="1">
      <alignment horizontal="center" vertical="center" wrapText="1"/>
    </xf>
    <xf numFmtId="176" fontId="26" fillId="10" borderId="30" xfId="0" applyNumberFormat="1" applyFont="1" applyFill="1" applyBorder="1" applyAlignment="1">
      <alignment vertical="center"/>
    </xf>
    <xf numFmtId="170" fontId="26" fillId="10" borderId="30" xfId="0" applyNumberFormat="1" applyFont="1" applyFill="1" applyBorder="1" applyAlignment="1">
      <alignment horizontal="center" vertical="center"/>
    </xf>
    <xf numFmtId="4" fontId="26" fillId="10" borderId="30" xfId="0" applyNumberFormat="1" applyFont="1" applyFill="1" applyBorder="1" applyAlignment="1">
      <alignment horizontal="center" vertical="center" wrapText="1"/>
    </xf>
    <xf numFmtId="178" fontId="26" fillId="10" borderId="30" xfId="1" applyNumberFormat="1" applyFont="1" applyFill="1" applyBorder="1" applyAlignment="1">
      <alignment horizontal="center" vertical="center" wrapText="1"/>
    </xf>
    <xf numFmtId="4" fontId="26" fillId="10" borderId="27" xfId="1" applyNumberFormat="1" applyFont="1" applyFill="1" applyBorder="1" applyAlignment="1">
      <alignment horizontal="center" vertical="center"/>
    </xf>
    <xf numFmtId="178" fontId="26" fillId="10" borderId="30" xfId="0" applyNumberFormat="1" applyFont="1" applyFill="1" applyBorder="1" applyAlignment="1">
      <alignment horizontal="center" vertical="center" wrapText="1"/>
    </xf>
    <xf numFmtId="0" fontId="26" fillId="10" borderId="69" xfId="0" applyFont="1" applyFill="1" applyBorder="1" applyAlignment="1">
      <alignment horizontal="center" vertical="center" wrapText="1"/>
    </xf>
    <xf numFmtId="0" fontId="26" fillId="10" borderId="4" xfId="0" applyFont="1" applyFill="1" applyBorder="1" applyAlignment="1">
      <alignment horizontal="center" vertical="center"/>
    </xf>
    <xf numFmtId="0" fontId="68" fillId="10" borderId="4" xfId="0" applyFont="1" applyFill="1" applyBorder="1" applyAlignment="1">
      <alignment horizontal="center" vertical="center" wrapText="1"/>
    </xf>
    <xf numFmtId="0" fontId="61" fillId="10" borderId="4" xfId="0" applyFont="1" applyFill="1" applyBorder="1" applyAlignment="1">
      <alignment horizontal="center" vertical="center" wrapText="1"/>
    </xf>
    <xf numFmtId="0" fontId="26" fillId="10" borderId="4" xfId="0" applyFont="1" applyFill="1" applyBorder="1" applyAlignment="1">
      <alignment horizontal="center" vertical="center" wrapText="1"/>
    </xf>
    <xf numFmtId="0" fontId="69" fillId="10" borderId="4" xfId="0" applyFont="1" applyFill="1" applyBorder="1" applyAlignment="1">
      <alignment horizontal="center" vertical="center" wrapText="1"/>
    </xf>
    <xf numFmtId="0" fontId="26" fillId="10" borderId="4" xfId="0" applyFont="1" applyFill="1" applyBorder="1" applyAlignment="1">
      <alignment horizontal="justify" vertical="center" wrapText="1"/>
    </xf>
    <xf numFmtId="1" fontId="26" fillId="10" borderId="4" xfId="0" applyNumberFormat="1" applyFont="1" applyFill="1" applyBorder="1" applyAlignment="1">
      <alignment horizontal="center" vertical="center" wrapText="1"/>
    </xf>
    <xf numFmtId="9" fontId="26" fillId="10" borderId="4" xfId="12" applyFont="1" applyFill="1" applyBorder="1" applyAlignment="1">
      <alignment horizontal="center" vertical="center" wrapText="1"/>
    </xf>
    <xf numFmtId="168" fontId="26" fillId="10" borderId="4" xfId="0" applyNumberFormat="1" applyFont="1" applyFill="1" applyBorder="1" applyAlignment="1">
      <alignment horizontal="center" vertical="center" wrapText="1"/>
    </xf>
    <xf numFmtId="0" fontId="26" fillId="10" borderId="4" xfId="0" applyNumberFormat="1" applyFont="1" applyFill="1" applyBorder="1" applyAlignment="1">
      <alignment horizontal="center" vertical="center" wrapText="1"/>
    </xf>
    <xf numFmtId="170" fontId="26" fillId="10" borderId="4" xfId="0" applyNumberFormat="1" applyFont="1" applyFill="1" applyBorder="1" applyAlignment="1">
      <alignment horizontal="center" vertical="center" wrapText="1"/>
    </xf>
    <xf numFmtId="176" fontId="26" fillId="10" borderId="4" xfId="0" applyNumberFormat="1" applyFont="1" applyFill="1" applyBorder="1" applyAlignment="1">
      <alignment vertical="center" wrapText="1"/>
    </xf>
    <xf numFmtId="4" fontId="26" fillId="10" borderId="4" xfId="0" applyNumberFormat="1" applyFont="1" applyFill="1" applyBorder="1" applyAlignment="1">
      <alignment horizontal="center" vertical="center" wrapText="1"/>
    </xf>
    <xf numFmtId="178" fontId="26" fillId="10" borderId="4" xfId="1" applyNumberFormat="1" applyFont="1" applyFill="1" applyBorder="1" applyAlignment="1">
      <alignment horizontal="center" vertical="center" wrapText="1"/>
    </xf>
    <xf numFmtId="4" fontId="26" fillId="10" borderId="4" xfId="1" applyNumberFormat="1" applyFont="1" applyFill="1" applyBorder="1" applyAlignment="1">
      <alignment horizontal="center" vertical="center"/>
    </xf>
    <xf numFmtId="178" fontId="26" fillId="10" borderId="4" xfId="0" applyNumberFormat="1" applyFont="1" applyFill="1" applyBorder="1" applyAlignment="1">
      <alignment horizontal="center" vertical="center" wrapText="1"/>
    </xf>
    <xf numFmtId="0" fontId="26" fillId="10" borderId="24" xfId="0" applyFont="1" applyFill="1" applyBorder="1" applyAlignment="1">
      <alignment horizontal="center" vertical="center"/>
    </xf>
    <xf numFmtId="0" fontId="68" fillId="10" borderId="24" xfId="0" applyFont="1" applyFill="1" applyBorder="1" applyAlignment="1">
      <alignment horizontal="center" vertical="center" wrapText="1"/>
    </xf>
    <xf numFmtId="0" fontId="26" fillId="10" borderId="24" xfId="0" applyFont="1" applyFill="1" applyBorder="1" applyAlignment="1">
      <alignment horizontal="center" vertical="center" wrapText="1"/>
    </xf>
    <xf numFmtId="0" fontId="69" fillId="10" borderId="24" xfId="0" applyFont="1" applyFill="1" applyBorder="1" applyAlignment="1">
      <alignment horizontal="center" vertical="center" wrapText="1"/>
    </xf>
    <xf numFmtId="0" fontId="26" fillId="10" borderId="24" xfId="0" applyFont="1" applyFill="1" applyBorder="1" applyAlignment="1">
      <alignment horizontal="justify" vertical="center" wrapText="1"/>
    </xf>
    <xf numFmtId="1" fontId="26" fillId="10" borderId="24" xfId="0" applyNumberFormat="1" applyFont="1" applyFill="1" applyBorder="1" applyAlignment="1">
      <alignment horizontal="center" vertical="center" wrapText="1"/>
    </xf>
    <xf numFmtId="9" fontId="26" fillId="10" borderId="24" xfId="12" applyFont="1" applyFill="1" applyBorder="1" applyAlignment="1">
      <alignment horizontal="center" vertical="center"/>
    </xf>
    <xf numFmtId="170" fontId="26" fillId="10" borderId="4" xfId="0" applyNumberFormat="1" applyFont="1" applyFill="1" applyBorder="1" applyAlignment="1">
      <alignment horizontal="center" vertical="center"/>
    </xf>
    <xf numFmtId="4" fontId="26" fillId="10" borderId="24" xfId="1" applyNumberFormat="1" applyFont="1" applyFill="1" applyBorder="1" applyAlignment="1">
      <alignment horizontal="center" vertical="center"/>
    </xf>
    <xf numFmtId="0" fontId="26" fillId="10" borderId="23" xfId="0" applyFont="1" applyFill="1" applyBorder="1" applyAlignment="1">
      <alignment horizontal="center" vertical="center" wrapText="1"/>
    </xf>
    <xf numFmtId="0" fontId="26" fillId="10" borderId="33" xfId="0" applyFont="1" applyFill="1" applyBorder="1" applyAlignment="1">
      <alignment horizontal="justify" vertical="center" wrapText="1"/>
    </xf>
    <xf numFmtId="0" fontId="26" fillId="23" borderId="4" xfId="0" applyFont="1" applyFill="1" applyBorder="1" applyAlignment="1">
      <alignment horizontal="center" vertical="center"/>
    </xf>
    <xf numFmtId="0" fontId="68" fillId="23" borderId="4" xfId="0" applyFont="1" applyFill="1" applyBorder="1" applyAlignment="1">
      <alignment horizontal="center" vertical="center" wrapText="1"/>
    </xf>
    <xf numFmtId="0" fontId="61" fillId="23" borderId="4" xfId="0" applyFont="1" applyFill="1" applyBorder="1" applyAlignment="1">
      <alignment horizontal="center" vertical="center" wrapText="1"/>
    </xf>
    <xf numFmtId="0" fontId="26" fillId="23" borderId="4" xfId="0" applyFont="1" applyFill="1" applyBorder="1" applyAlignment="1">
      <alignment horizontal="center" vertical="center" wrapText="1"/>
    </xf>
    <xf numFmtId="0" fontId="69" fillId="23" borderId="4" xfId="0" applyFont="1" applyFill="1" applyBorder="1" applyAlignment="1">
      <alignment horizontal="center" vertical="center" wrapText="1"/>
    </xf>
    <xf numFmtId="0" fontId="26" fillId="23" borderId="4" xfId="0" applyFont="1" applyFill="1" applyBorder="1" applyAlignment="1">
      <alignment horizontal="justify" vertical="center" wrapText="1"/>
    </xf>
    <xf numFmtId="1" fontId="26" fillId="23" borderId="4" xfId="0" applyNumberFormat="1" applyFont="1" applyFill="1" applyBorder="1" applyAlignment="1">
      <alignment horizontal="center" vertical="center" wrapText="1"/>
    </xf>
    <xf numFmtId="168" fontId="26" fillId="23" borderId="4" xfId="0" applyNumberFormat="1" applyFont="1" applyFill="1" applyBorder="1" applyAlignment="1">
      <alignment horizontal="center" vertical="center" wrapText="1"/>
    </xf>
    <xf numFmtId="0" fontId="26" fillId="23" borderId="4" xfId="0" applyNumberFormat="1" applyFont="1" applyFill="1" applyBorder="1" applyAlignment="1">
      <alignment horizontal="center" vertical="center" wrapText="1"/>
    </xf>
    <xf numFmtId="170" fontId="26" fillId="23" borderId="4" xfId="0" applyNumberFormat="1" applyFont="1" applyFill="1" applyBorder="1" applyAlignment="1">
      <alignment horizontal="center" vertical="center" wrapText="1"/>
    </xf>
    <xf numFmtId="176" fontId="26" fillId="23" borderId="4" xfId="0" applyNumberFormat="1" applyFont="1" applyFill="1" applyBorder="1" applyAlignment="1">
      <alignment vertical="center" wrapText="1"/>
    </xf>
    <xf numFmtId="4" fontId="26" fillId="23" borderId="4" xfId="0" applyNumberFormat="1" applyFont="1" applyFill="1" applyBorder="1" applyAlignment="1">
      <alignment horizontal="center" vertical="center" wrapText="1"/>
    </xf>
    <xf numFmtId="178" fontId="26" fillId="23" borderId="4" xfId="1" applyNumberFormat="1" applyFont="1" applyFill="1" applyBorder="1" applyAlignment="1">
      <alignment horizontal="center" vertical="center" wrapText="1"/>
    </xf>
    <xf numFmtId="4" fontId="26" fillId="23" borderId="4" xfId="1" applyNumberFormat="1" applyFont="1" applyFill="1" applyBorder="1" applyAlignment="1">
      <alignment horizontal="center" vertical="center"/>
    </xf>
    <xf numFmtId="178" fontId="26" fillId="23" borderId="4" xfId="0" applyNumberFormat="1" applyFont="1" applyFill="1" applyBorder="1" applyAlignment="1">
      <alignment horizontal="center" vertical="center" wrapText="1"/>
    </xf>
    <xf numFmtId="0" fontId="69" fillId="23" borderId="33" xfId="0" applyFont="1" applyFill="1" applyBorder="1" applyAlignment="1">
      <alignment horizontal="justify" vertical="center" wrapText="1"/>
    </xf>
    <xf numFmtId="170" fontId="26" fillId="23" borderId="4" xfId="0" applyNumberFormat="1" applyFont="1" applyFill="1" applyBorder="1" applyAlignment="1">
      <alignment horizontal="center" vertical="center"/>
    </xf>
    <xf numFmtId="0" fontId="26" fillId="23" borderId="33" xfId="0" applyFont="1" applyFill="1" applyBorder="1" applyAlignment="1">
      <alignment horizontal="justify" vertical="center" wrapText="1"/>
    </xf>
    <xf numFmtId="9" fontId="26" fillId="23" borderId="4" xfId="12" applyFont="1" applyFill="1" applyBorder="1" applyAlignment="1">
      <alignment horizontal="center" vertical="center"/>
    </xf>
    <xf numFmtId="0" fontId="26" fillId="23" borderId="6" xfId="0" applyFont="1" applyFill="1" applyBorder="1" applyAlignment="1">
      <alignment horizontal="center" vertical="center" wrapText="1"/>
    </xf>
    <xf numFmtId="0" fontId="26" fillId="23" borderId="35" xfId="0" applyFont="1" applyFill="1" applyBorder="1" applyAlignment="1">
      <alignment horizontal="center" vertical="center"/>
    </xf>
    <xf numFmtId="0" fontId="75" fillId="23" borderId="35" xfId="0" applyFont="1" applyFill="1" applyBorder="1" applyAlignment="1">
      <alignment horizontal="center" vertical="center"/>
    </xf>
    <xf numFmtId="0" fontId="68" fillId="23" borderId="26" xfId="0" applyFont="1" applyFill="1" applyBorder="1" applyAlignment="1">
      <alignment horizontal="center" vertical="center" wrapText="1"/>
    </xf>
    <xf numFmtId="0" fontId="61" fillId="23" borderId="35" xfId="0" applyFont="1" applyFill="1" applyBorder="1" applyAlignment="1">
      <alignment horizontal="center" vertical="center" wrapText="1"/>
    </xf>
    <xf numFmtId="0" fontId="26" fillId="23" borderId="35" xfId="0" applyFont="1" applyFill="1" applyBorder="1" applyAlignment="1">
      <alignment horizontal="center" vertical="center" wrapText="1"/>
    </xf>
    <xf numFmtId="0" fontId="69" fillId="23" borderId="35" xfId="0" applyFont="1" applyFill="1" applyBorder="1" applyAlignment="1">
      <alignment horizontal="center" vertical="center" wrapText="1"/>
    </xf>
    <xf numFmtId="0" fontId="26" fillId="23" borderId="35" xfId="0" applyFont="1" applyFill="1" applyBorder="1" applyAlignment="1">
      <alignment horizontal="justify" vertical="center" wrapText="1"/>
    </xf>
    <xf numFmtId="1" fontId="26" fillId="23" borderId="35" xfId="0" applyNumberFormat="1" applyFont="1" applyFill="1" applyBorder="1" applyAlignment="1">
      <alignment horizontal="center" vertical="center" wrapText="1"/>
    </xf>
    <xf numFmtId="9" fontId="26" fillId="23" borderId="35" xfId="12" applyFont="1" applyFill="1" applyBorder="1" applyAlignment="1">
      <alignment horizontal="center" vertical="center"/>
    </xf>
    <xf numFmtId="168" fontId="26" fillId="23" borderId="35" xfId="0" applyNumberFormat="1" applyFont="1" applyFill="1" applyBorder="1" applyAlignment="1">
      <alignment horizontal="center" vertical="center" wrapText="1"/>
    </xf>
    <xf numFmtId="0" fontId="26" fillId="23" borderId="35" xfId="0" applyNumberFormat="1" applyFont="1" applyFill="1" applyBorder="1" applyAlignment="1">
      <alignment horizontal="center" vertical="center" wrapText="1"/>
    </xf>
    <xf numFmtId="170" fontId="26" fillId="23" borderId="35" xfId="0" applyNumberFormat="1" applyFont="1" applyFill="1" applyBorder="1" applyAlignment="1">
      <alignment horizontal="center" vertical="center" wrapText="1"/>
    </xf>
    <xf numFmtId="176" fontId="26" fillId="23" borderId="35" xfId="0" applyNumberFormat="1" applyFont="1" applyFill="1" applyBorder="1" applyAlignment="1">
      <alignment vertical="center" wrapText="1"/>
    </xf>
    <xf numFmtId="170" fontId="26" fillId="23" borderId="35" xfId="0" applyNumberFormat="1" applyFont="1" applyFill="1" applyBorder="1" applyAlignment="1">
      <alignment horizontal="center" vertical="center"/>
    </xf>
    <xf numFmtId="4" fontId="26" fillId="23" borderId="35" xfId="0" applyNumberFormat="1" applyFont="1" applyFill="1" applyBorder="1" applyAlignment="1">
      <alignment horizontal="center" vertical="center" wrapText="1"/>
    </xf>
    <xf numFmtId="178" fontId="26" fillId="23" borderId="35" xfId="1" applyNumberFormat="1" applyFont="1" applyFill="1" applyBorder="1" applyAlignment="1">
      <alignment horizontal="center" vertical="center" wrapText="1"/>
    </xf>
    <xf numFmtId="4" fontId="26" fillId="23" borderId="35" xfId="1" applyNumberFormat="1" applyFont="1" applyFill="1" applyBorder="1" applyAlignment="1">
      <alignment horizontal="center" vertical="center"/>
    </xf>
    <xf numFmtId="178" fontId="26" fillId="23" borderId="35" xfId="0" applyNumberFormat="1" applyFont="1" applyFill="1" applyBorder="1" applyAlignment="1">
      <alignment horizontal="center" vertical="center" wrapText="1"/>
    </xf>
    <xf numFmtId="4" fontId="26" fillId="23" borderId="70" xfId="0" applyNumberFormat="1" applyFont="1" applyFill="1" applyBorder="1" applyAlignment="1">
      <alignment horizontal="center" vertical="center" wrapText="1"/>
    </xf>
    <xf numFmtId="0" fontId="26" fillId="23" borderId="36" xfId="0" applyFont="1" applyFill="1" applyBorder="1" applyAlignment="1">
      <alignment horizontal="justify" vertical="center" wrapText="1"/>
    </xf>
    <xf numFmtId="1" fontId="16" fillId="0" borderId="4" xfId="0" applyNumberFormat="1" applyFont="1" applyFill="1" applyBorder="1" applyAlignment="1">
      <alignment horizontal="center" vertical="center" wrapText="1"/>
    </xf>
    <xf numFmtId="1" fontId="16" fillId="0" borderId="35" xfId="0" applyNumberFormat="1" applyFont="1" applyFill="1" applyBorder="1" applyAlignment="1">
      <alignment horizontal="center" vertical="center" wrapText="1"/>
    </xf>
    <xf numFmtId="1" fontId="16" fillId="0" borderId="30" xfId="0" applyNumberFormat="1" applyFont="1" applyFill="1" applyBorder="1" applyAlignment="1">
      <alignment horizontal="center" vertical="center" wrapText="1"/>
    </xf>
    <xf numFmtId="0" fontId="67" fillId="10" borderId="7" xfId="0" applyFont="1" applyFill="1" applyBorder="1" applyAlignment="1">
      <alignment horizontal="center" vertical="center"/>
    </xf>
    <xf numFmtId="0" fontId="60" fillId="10" borderId="32" xfId="0" applyFont="1" applyFill="1" applyBorder="1" applyAlignment="1">
      <alignment horizontal="center" vertical="center" wrapText="1"/>
    </xf>
    <xf numFmtId="0" fontId="67" fillId="10" borderId="4" xfId="0" applyFont="1" applyFill="1" applyBorder="1" applyAlignment="1">
      <alignment horizontal="center" vertical="center"/>
    </xf>
    <xf numFmtId="0" fontId="60" fillId="10" borderId="4" xfId="0" applyFont="1" applyFill="1" applyBorder="1" applyAlignment="1">
      <alignment horizontal="center" vertical="center" wrapText="1"/>
    </xf>
    <xf numFmtId="0" fontId="60" fillId="10" borderId="4" xfId="0" applyFont="1" applyFill="1" applyBorder="1" applyAlignment="1">
      <alignment horizontal="center" vertical="center"/>
    </xf>
    <xf numFmtId="1" fontId="76" fillId="10" borderId="4" xfId="0" applyNumberFormat="1" applyFont="1" applyFill="1" applyBorder="1" applyAlignment="1">
      <alignment horizontal="center" vertical="center"/>
    </xf>
    <xf numFmtId="0" fontId="76" fillId="10" borderId="7" xfId="0" applyFont="1" applyFill="1" applyBorder="1" applyAlignment="1">
      <alignment horizontal="center" vertical="center"/>
    </xf>
    <xf numFmtId="179" fontId="60" fillId="10" borderId="7" xfId="0" applyNumberFormat="1" applyFont="1" applyFill="1" applyBorder="1" applyAlignment="1">
      <alignment horizontal="center" vertical="center"/>
    </xf>
    <xf numFmtId="41" fontId="60" fillId="10" borderId="4" xfId="0" applyNumberFormat="1" applyFont="1" applyFill="1" applyBorder="1" applyAlignment="1">
      <alignment horizontal="center" vertical="center" wrapText="1"/>
    </xf>
    <xf numFmtId="41" fontId="60" fillId="10" borderId="4" xfId="0" applyNumberFormat="1" applyFont="1" applyFill="1" applyBorder="1" applyAlignment="1">
      <alignment horizontal="right" vertical="center"/>
    </xf>
    <xf numFmtId="187" fontId="0" fillId="10" borderId="33" xfId="0" applyNumberFormat="1" applyFont="1" applyFill="1" applyBorder="1" applyAlignment="1">
      <alignment horizontal="center" vertical="center"/>
    </xf>
    <xf numFmtId="187" fontId="60" fillId="10" borderId="33" xfId="0" applyNumberFormat="1" applyFont="1" applyFill="1" applyBorder="1" applyAlignment="1">
      <alignment horizontal="center" vertical="center"/>
    </xf>
    <xf numFmtId="0" fontId="1" fillId="10" borderId="0" xfId="85" applyFont="1" applyFill="1" applyAlignment="1">
      <alignment horizontal="center" vertical="center"/>
    </xf>
    <xf numFmtId="0" fontId="38" fillId="11" borderId="29" xfId="85" applyFont="1" applyFill="1" applyBorder="1" applyAlignment="1">
      <alignment horizontal="center" vertical="center" wrapText="1"/>
    </xf>
    <xf numFmtId="0" fontId="38" fillId="11" borderId="32" xfId="85" applyFont="1" applyFill="1" applyBorder="1" applyAlignment="1">
      <alignment horizontal="center" vertical="center" wrapText="1"/>
    </xf>
    <xf numFmtId="0" fontId="38" fillId="11" borderId="50" xfId="85" applyFont="1" applyFill="1" applyBorder="1" applyAlignment="1">
      <alignment horizontal="center" vertical="center" wrapText="1"/>
    </xf>
    <xf numFmtId="0" fontId="38" fillId="11" borderId="30" xfId="85" applyFont="1" applyFill="1" applyBorder="1" applyAlignment="1">
      <alignment horizontal="center" vertical="center" wrapText="1"/>
    </xf>
    <xf numFmtId="0" fontId="38" fillId="11" borderId="4" xfId="85" applyFont="1" applyFill="1" applyBorder="1" applyAlignment="1">
      <alignment horizontal="center" vertical="center" wrapText="1"/>
    </xf>
    <xf numFmtId="0" fontId="38" fillId="11" borderId="7" xfId="85" applyFont="1" applyFill="1" applyBorder="1" applyAlignment="1">
      <alignment horizontal="center" vertical="center" wrapText="1"/>
    </xf>
    <xf numFmtId="174" fontId="38" fillId="11" borderId="30" xfId="85" applyNumberFormat="1" applyFont="1" applyFill="1" applyBorder="1" applyAlignment="1">
      <alignment horizontal="center" vertical="center" wrapText="1"/>
    </xf>
    <xf numFmtId="174" fontId="38" fillId="11" borderId="4" xfId="85" applyNumberFormat="1" applyFont="1" applyFill="1" applyBorder="1" applyAlignment="1">
      <alignment horizontal="center" vertical="center" wrapText="1"/>
    </xf>
    <xf numFmtId="174" fontId="38" fillId="11" borderId="7" xfId="85" applyNumberFormat="1" applyFont="1" applyFill="1" applyBorder="1" applyAlignment="1">
      <alignment horizontal="center" vertical="center" wrapText="1"/>
    </xf>
    <xf numFmtId="176" fontId="38" fillId="11" borderId="31" xfId="85" applyNumberFormat="1" applyFont="1" applyFill="1" applyBorder="1" applyAlignment="1">
      <alignment horizontal="center" vertical="center" wrapText="1"/>
    </xf>
    <xf numFmtId="176" fontId="38" fillId="11" borderId="33" xfId="85" applyNumberFormat="1" applyFont="1" applyFill="1" applyBorder="1" applyAlignment="1">
      <alignment horizontal="center" vertical="center" wrapText="1"/>
    </xf>
    <xf numFmtId="176" fontId="38" fillId="11" borderId="48" xfId="85" applyNumberFormat="1" applyFont="1" applyFill="1" applyBorder="1" applyAlignment="1">
      <alignment horizontal="center" vertical="center" wrapText="1"/>
    </xf>
    <xf numFmtId="0" fontId="12" fillId="10" borderId="4" xfId="85" applyFill="1" applyBorder="1" applyAlignment="1">
      <alignment horizontal="center" vertical="center"/>
    </xf>
    <xf numFmtId="0" fontId="38" fillId="12" borderId="13" xfId="85" applyFont="1" applyFill="1" applyBorder="1" applyAlignment="1">
      <alignment horizontal="center" vertical="center" wrapText="1"/>
    </xf>
    <xf numFmtId="0" fontId="38" fillId="12" borderId="14" xfId="85" applyFont="1" applyFill="1" applyBorder="1" applyAlignment="1">
      <alignment horizontal="center" vertical="center" wrapText="1"/>
    </xf>
    <xf numFmtId="0" fontId="38" fillId="12" borderId="15" xfId="85" applyFont="1" applyFill="1" applyBorder="1" applyAlignment="1">
      <alignment horizontal="center" vertical="center" wrapText="1"/>
    </xf>
    <xf numFmtId="0" fontId="38" fillId="12" borderId="16" xfId="85" applyFont="1" applyFill="1" applyBorder="1" applyAlignment="1">
      <alignment horizontal="center" vertical="center" wrapText="1"/>
    </xf>
    <xf numFmtId="0" fontId="38" fillId="12" borderId="61" xfId="85" applyFont="1" applyFill="1" applyBorder="1" applyAlignment="1">
      <alignment horizontal="center" vertical="center" wrapText="1"/>
    </xf>
    <xf numFmtId="0" fontId="38" fillId="12" borderId="53" xfId="85" applyFont="1" applyFill="1" applyBorder="1" applyAlignment="1">
      <alignment horizontal="center" vertical="center" wrapText="1"/>
    </xf>
    <xf numFmtId="0" fontId="38" fillId="11" borderId="29" xfId="85" applyFont="1" applyFill="1" applyBorder="1" applyAlignment="1">
      <alignment horizontal="center" vertical="center"/>
    </xf>
    <xf numFmtId="0" fontId="38" fillId="11" borderId="30" xfId="85" applyFont="1" applyFill="1" applyBorder="1" applyAlignment="1">
      <alignment horizontal="center" vertical="center"/>
    </xf>
    <xf numFmtId="0" fontId="38" fillId="11" borderId="31" xfId="85" applyFont="1" applyFill="1" applyBorder="1" applyAlignment="1">
      <alignment horizontal="center" vertical="center"/>
    </xf>
    <xf numFmtId="0" fontId="38" fillId="11" borderId="32" xfId="85" applyFont="1" applyFill="1" applyBorder="1" applyAlignment="1">
      <alignment horizontal="center" vertical="center"/>
    </xf>
    <xf numFmtId="0" fontId="38" fillId="11" borderId="33" xfId="85" applyFont="1" applyFill="1" applyBorder="1" applyAlignment="1">
      <alignment horizontal="center" vertical="center"/>
    </xf>
    <xf numFmtId="0" fontId="38" fillId="17" borderId="58" xfId="85" applyFont="1" applyFill="1" applyBorder="1" applyAlignment="1">
      <alignment horizontal="center" vertical="center"/>
    </xf>
    <xf numFmtId="0" fontId="38" fillId="17" borderId="59" xfId="85" applyFont="1" applyFill="1" applyBorder="1" applyAlignment="1">
      <alignment horizontal="center" vertical="center"/>
    </xf>
    <xf numFmtId="0" fontId="38" fillId="17" borderId="60" xfId="85" applyFont="1" applyFill="1" applyBorder="1" applyAlignment="1">
      <alignment horizontal="center" vertical="center"/>
    </xf>
    <xf numFmtId="0" fontId="38" fillId="17" borderId="29" xfId="85" applyFont="1" applyFill="1" applyBorder="1" applyAlignment="1">
      <alignment horizontal="center" vertical="center"/>
    </xf>
    <xf numFmtId="0" fontId="38" fillId="17" borderId="30" xfId="85" applyFont="1" applyFill="1" applyBorder="1" applyAlignment="1">
      <alignment horizontal="center" vertical="center"/>
    </xf>
    <xf numFmtId="0" fontId="38" fillId="17" borderId="31" xfId="85" applyFont="1" applyFill="1" applyBorder="1" applyAlignment="1">
      <alignment horizontal="center" vertical="center"/>
    </xf>
    <xf numFmtId="0" fontId="38" fillId="17" borderId="32" xfId="85" applyFont="1" applyFill="1" applyBorder="1" applyAlignment="1">
      <alignment horizontal="center" vertical="center"/>
    </xf>
    <xf numFmtId="0" fontId="38" fillId="17" borderId="4" xfId="85" applyFont="1" applyFill="1" applyBorder="1" applyAlignment="1">
      <alignment horizontal="center" vertical="center"/>
    </xf>
    <xf numFmtId="0" fontId="38" fillId="17" borderId="33" xfId="85" applyFont="1" applyFill="1" applyBorder="1" applyAlignment="1">
      <alignment horizontal="center" vertical="center"/>
    </xf>
    <xf numFmtId="0" fontId="38" fillId="11" borderId="55" xfId="85" applyFont="1" applyFill="1" applyBorder="1" applyAlignment="1">
      <alignment horizontal="center" vertical="center" wrapText="1"/>
    </xf>
    <xf numFmtId="0" fontId="38" fillId="11" borderId="45" xfId="85" applyFont="1" applyFill="1" applyBorder="1" applyAlignment="1">
      <alignment horizontal="center" vertical="center" wrapText="1"/>
    </xf>
    <xf numFmtId="0" fontId="38" fillId="11" borderId="56" xfId="85" applyFont="1" applyFill="1" applyBorder="1" applyAlignment="1">
      <alignment horizontal="center" vertical="center" wrapText="1"/>
    </xf>
    <xf numFmtId="0" fontId="38" fillId="17" borderId="58" xfId="85" applyFont="1" applyFill="1" applyBorder="1" applyAlignment="1">
      <alignment horizontal="center" vertical="center" wrapText="1"/>
    </xf>
    <xf numFmtId="0" fontId="38" fillId="17" borderId="59" xfId="85" applyFont="1" applyFill="1" applyBorder="1" applyAlignment="1">
      <alignment horizontal="center" vertical="center" wrapText="1"/>
    </xf>
    <xf numFmtId="0" fontId="38" fillId="17" borderId="60" xfId="85" applyFont="1" applyFill="1" applyBorder="1" applyAlignment="1">
      <alignment horizontal="center" vertical="center" wrapText="1"/>
    </xf>
    <xf numFmtId="0" fontId="38" fillId="11" borderId="51" xfId="85" applyFont="1" applyFill="1" applyBorder="1" applyAlignment="1">
      <alignment horizontal="center" vertical="center"/>
    </xf>
    <xf numFmtId="0" fontId="38" fillId="11" borderId="6" xfId="85" applyFont="1" applyFill="1" applyBorder="1" applyAlignment="1">
      <alignment horizontal="center" vertical="center"/>
    </xf>
    <xf numFmtId="14" fontId="38" fillId="11" borderId="29" xfId="85" applyNumberFormat="1" applyFont="1" applyFill="1" applyBorder="1" applyAlignment="1">
      <alignment horizontal="center" vertical="center" wrapText="1"/>
    </xf>
    <xf numFmtId="14" fontId="38" fillId="11" borderId="32" xfId="85" applyNumberFormat="1" applyFont="1" applyFill="1" applyBorder="1" applyAlignment="1">
      <alignment horizontal="center" vertical="center" wrapText="1"/>
    </xf>
    <xf numFmtId="14" fontId="38" fillId="11" borderId="50" xfId="85" applyNumberFormat="1" applyFont="1" applyFill="1" applyBorder="1" applyAlignment="1">
      <alignment horizontal="center" vertical="center" wrapText="1"/>
    </xf>
    <xf numFmtId="14" fontId="38" fillId="11" borderId="31" xfId="85" applyNumberFormat="1" applyFont="1" applyFill="1" applyBorder="1" applyAlignment="1">
      <alignment horizontal="center" vertical="center" wrapText="1"/>
    </xf>
    <xf numFmtId="14" fontId="38" fillId="11" borderId="33" xfId="85" applyNumberFormat="1" applyFont="1" applyFill="1" applyBorder="1" applyAlignment="1">
      <alignment horizontal="center" vertical="center" wrapText="1"/>
    </xf>
    <xf numFmtId="14" fontId="38" fillId="11" borderId="48" xfId="85" applyNumberFormat="1" applyFont="1" applyFill="1" applyBorder="1" applyAlignment="1">
      <alignment horizontal="center" vertical="center" wrapText="1"/>
    </xf>
    <xf numFmtId="0" fontId="38" fillId="17" borderId="57" xfId="85" applyFont="1" applyFill="1" applyBorder="1" applyAlignment="1">
      <alignment horizontal="center" vertical="center" wrapText="1"/>
    </xf>
    <xf numFmtId="0" fontId="38" fillId="17" borderId="27" xfId="85" applyFont="1" applyFill="1" applyBorder="1" applyAlignment="1">
      <alignment horizontal="center" vertical="center" wrapText="1"/>
    </xf>
    <xf numFmtId="0" fontId="38" fillId="17" borderId="52" xfId="85" applyFont="1" applyFill="1" applyBorder="1" applyAlignment="1">
      <alignment horizontal="center" vertical="center" wrapText="1"/>
    </xf>
    <xf numFmtId="0" fontId="30" fillId="10" borderId="67" xfId="0" applyFont="1" applyFill="1" applyBorder="1" applyAlignment="1">
      <alignment horizontal="center" vertical="center" wrapText="1"/>
    </xf>
    <xf numFmtId="0" fontId="30" fillId="10" borderId="47" xfId="0" applyFont="1" applyFill="1" applyBorder="1" applyAlignment="1">
      <alignment horizontal="center" vertical="center" wrapText="1"/>
    </xf>
    <xf numFmtId="0" fontId="30" fillId="10" borderId="27" xfId="0" applyFont="1" applyFill="1" applyBorder="1" applyAlignment="1">
      <alignment horizontal="center" vertical="center" wrapText="1"/>
    </xf>
    <xf numFmtId="0" fontId="30" fillId="10" borderId="26" xfId="0" applyFont="1" applyFill="1" applyBorder="1" applyAlignment="1">
      <alignment horizontal="center" vertical="center" wrapText="1"/>
    </xf>
    <xf numFmtId="4" fontId="29" fillId="10" borderId="27" xfId="0" applyNumberFormat="1" applyFont="1" applyFill="1" applyBorder="1" applyAlignment="1">
      <alignment horizontal="center" vertical="center"/>
    </xf>
    <xf numFmtId="4" fontId="29" fillId="10" borderId="26" xfId="0" applyNumberFormat="1" applyFont="1" applyFill="1" applyBorder="1" applyAlignment="1">
      <alignment horizontal="center" vertical="center"/>
    </xf>
    <xf numFmtId="4" fontId="34" fillId="10" borderId="27" xfId="0" applyNumberFormat="1" applyFont="1" applyFill="1" applyBorder="1" applyAlignment="1">
      <alignment horizontal="center" vertical="center"/>
    </xf>
    <xf numFmtId="4" fontId="34" fillId="10" borderId="26" xfId="0" applyNumberFormat="1" applyFont="1" applyFill="1" applyBorder="1" applyAlignment="1">
      <alignment horizontal="center" vertical="center"/>
    </xf>
    <xf numFmtId="0" fontId="30" fillId="10" borderId="31" xfId="0" applyFont="1" applyFill="1" applyBorder="1" applyAlignment="1">
      <alignment horizontal="center" vertical="center" wrapText="1"/>
    </xf>
    <xf numFmtId="0" fontId="30" fillId="10" borderId="54" xfId="0" applyFont="1" applyFill="1" applyBorder="1" applyAlignment="1">
      <alignment horizontal="center" vertical="center" wrapText="1"/>
    </xf>
    <xf numFmtId="0" fontId="30" fillId="10" borderId="36" xfId="0" applyFont="1" applyFill="1" applyBorder="1" applyAlignment="1">
      <alignment horizontal="center" vertical="center" wrapText="1"/>
    </xf>
    <xf numFmtId="0" fontId="30" fillId="10" borderId="49" xfId="0" applyFont="1" applyFill="1" applyBorder="1" applyAlignment="1">
      <alignment horizontal="center" vertical="center" wrapText="1"/>
    </xf>
    <xf numFmtId="0" fontId="30" fillId="10" borderId="1" xfId="0" applyFont="1" applyFill="1" applyBorder="1" applyAlignment="1">
      <alignment horizontal="center" vertical="center" wrapText="1"/>
    </xf>
    <xf numFmtId="0" fontId="34" fillId="10" borderId="27" xfId="0" applyNumberFormat="1" applyFont="1" applyFill="1" applyBorder="1" applyAlignment="1">
      <alignment horizontal="center" vertical="center"/>
    </xf>
    <xf numFmtId="0" fontId="34" fillId="10" borderId="1" xfId="0" applyNumberFormat="1" applyFont="1" applyFill="1" applyBorder="1" applyAlignment="1">
      <alignment horizontal="center" vertical="center"/>
    </xf>
    <xf numFmtId="0" fontId="34" fillId="10" borderId="26" xfId="0" applyNumberFormat="1" applyFont="1" applyFill="1" applyBorder="1" applyAlignment="1">
      <alignment horizontal="center" vertical="center"/>
    </xf>
    <xf numFmtId="0" fontId="57" fillId="10" borderId="27" xfId="0" applyNumberFormat="1" applyFont="1" applyFill="1" applyBorder="1" applyAlignment="1">
      <alignment horizontal="center" vertical="center"/>
    </xf>
    <xf numFmtId="0" fontId="57" fillId="10" borderId="1" xfId="0" applyNumberFormat="1" applyFont="1" applyFill="1" applyBorder="1" applyAlignment="1">
      <alignment horizontal="center" vertical="center"/>
    </xf>
    <xf numFmtId="0" fontId="57" fillId="10" borderId="26" xfId="0" applyNumberFormat="1" applyFont="1" applyFill="1" applyBorder="1" applyAlignment="1">
      <alignment horizontal="center" vertical="center"/>
    </xf>
    <xf numFmtId="0" fontId="30" fillId="0" borderId="27"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6" xfId="0" applyFont="1" applyBorder="1" applyAlignment="1">
      <alignment horizontal="center" vertical="center" wrapText="1"/>
    </xf>
    <xf numFmtId="0" fontId="30" fillId="10" borderId="52" xfId="0" applyFont="1" applyFill="1" applyBorder="1" applyAlignment="1">
      <alignment horizontal="center" vertical="center" wrapText="1"/>
    </xf>
    <xf numFmtId="0" fontId="30" fillId="10" borderId="68" xfId="0" applyFont="1" applyFill="1" applyBorder="1" applyAlignment="1">
      <alignment horizontal="center" vertical="center" wrapText="1"/>
    </xf>
    <xf numFmtId="0" fontId="30" fillId="0" borderId="27" xfId="0" applyFont="1" applyBorder="1" applyAlignment="1">
      <alignment horizontal="center" vertical="center"/>
    </xf>
    <xf numFmtId="0" fontId="30" fillId="0" borderId="1" xfId="0" applyFont="1" applyBorder="1" applyAlignment="1">
      <alignment horizontal="center" vertical="center"/>
    </xf>
    <xf numFmtId="0" fontId="30" fillId="0" borderId="26" xfId="0" applyFont="1" applyBorder="1" applyAlignment="1">
      <alignment horizontal="center" vertical="center"/>
    </xf>
    <xf numFmtId="0" fontId="17" fillId="5" borderId="3" xfId="2" applyFont="1" applyFill="1" applyBorder="1" applyAlignment="1">
      <alignment horizontal="center" vertical="center" wrapText="1"/>
    </xf>
    <xf numFmtId="0" fontId="17" fillId="5" borderId="23" xfId="2" applyFont="1" applyFill="1" applyBorder="1" applyAlignment="1">
      <alignment horizontal="center" vertical="center" wrapText="1"/>
    </xf>
    <xf numFmtId="0" fontId="28" fillId="5" borderId="67" xfId="3" applyFont="1" applyFill="1" applyBorder="1" applyAlignment="1">
      <alignment horizontal="center" vertical="center" wrapText="1"/>
    </xf>
    <xf numFmtId="0" fontId="28" fillId="5" borderId="47" xfId="3" applyFont="1" applyFill="1" applyBorder="1" applyAlignment="1">
      <alignment horizontal="center" vertical="center" wrapText="1"/>
    </xf>
    <xf numFmtId="0" fontId="56" fillId="5" borderId="27" xfId="3" applyFont="1" applyFill="1" applyBorder="1" applyAlignment="1">
      <alignment horizontal="center" vertical="center" wrapText="1"/>
    </xf>
    <xf numFmtId="0" fontId="56" fillId="5" borderId="26" xfId="3" applyFont="1" applyFill="1" applyBorder="1" applyAlignment="1">
      <alignment horizontal="center" vertical="center" wrapText="1"/>
    </xf>
    <xf numFmtId="9" fontId="28" fillId="5" borderId="27" xfId="3" applyNumberFormat="1" applyFont="1" applyFill="1" applyBorder="1" applyAlignment="1">
      <alignment horizontal="center" vertical="center" wrapText="1"/>
    </xf>
    <xf numFmtId="9" fontId="28" fillId="5" borderId="26" xfId="3" applyNumberFormat="1" applyFont="1" applyFill="1" applyBorder="1" applyAlignment="1">
      <alignment horizontal="center" vertical="center" wrapText="1"/>
    </xf>
    <xf numFmtId="0" fontId="33" fillId="6" borderId="27" xfId="0" applyFont="1" applyFill="1" applyBorder="1" applyAlignment="1">
      <alignment horizontal="center" vertical="center" wrapText="1"/>
    </xf>
    <xf numFmtId="0" fontId="33" fillId="6" borderId="26" xfId="0" applyFont="1" applyFill="1" applyBorder="1" applyAlignment="1">
      <alignment horizontal="center" vertical="center" wrapText="1"/>
    </xf>
    <xf numFmtId="168" fontId="51" fillId="18" borderId="27" xfId="2" applyNumberFormat="1" applyFont="1" applyFill="1" applyBorder="1" applyAlignment="1">
      <alignment horizontal="center" vertical="center" wrapText="1"/>
    </xf>
    <xf numFmtId="168" fontId="51" fillId="18" borderId="26" xfId="2" applyNumberFormat="1" applyFont="1" applyFill="1" applyBorder="1" applyAlignment="1">
      <alignment horizontal="center" vertical="center" wrapText="1"/>
    </xf>
    <xf numFmtId="168" fontId="65" fillId="18" borderId="75" xfId="2" applyNumberFormat="1" applyFont="1" applyFill="1" applyBorder="1" applyAlignment="1">
      <alignment horizontal="center" vertical="center" wrapText="1"/>
    </xf>
    <xf numFmtId="168" fontId="65" fillId="18" borderId="8" xfId="2" applyNumberFormat="1" applyFont="1" applyFill="1" applyBorder="1" applyAlignment="1">
      <alignment horizontal="center" vertical="center" wrapText="1"/>
    </xf>
    <xf numFmtId="0" fontId="55" fillId="4" borderId="13" xfId="0" applyFont="1" applyFill="1" applyBorder="1" applyAlignment="1">
      <alignment horizontal="center" vertical="center" wrapText="1"/>
    </xf>
    <xf numFmtId="0" fontId="55" fillId="4" borderId="75" xfId="0" applyFont="1" applyFill="1" applyBorder="1" applyAlignment="1">
      <alignment horizontal="center" vertical="center" wrapText="1"/>
    </xf>
    <xf numFmtId="0" fontId="55" fillId="4" borderId="14" xfId="0" applyFont="1" applyFill="1" applyBorder="1" applyAlignment="1">
      <alignment horizontal="center" vertical="center" wrapText="1"/>
    </xf>
    <xf numFmtId="41" fontId="29" fillId="7" borderId="6" xfId="0" applyNumberFormat="1" applyFont="1" applyFill="1" applyBorder="1" applyAlignment="1">
      <alignment horizontal="center" vertical="center" wrapText="1"/>
    </xf>
    <xf numFmtId="41" fontId="29" fillId="7" borderId="4" xfId="0" applyNumberFormat="1" applyFont="1" applyFill="1" applyBorder="1" applyAlignment="1">
      <alignment horizontal="center" vertical="center" wrapText="1"/>
    </xf>
    <xf numFmtId="0" fontId="51" fillId="4" borderId="61" xfId="0" applyFont="1" applyFill="1" applyBorder="1" applyAlignment="1">
      <alignment horizontal="center" vertical="center" wrapText="1"/>
    </xf>
    <xf numFmtId="0" fontId="51" fillId="4" borderId="5" xfId="0" applyFont="1" applyFill="1" applyBorder="1" applyAlignment="1">
      <alignment horizontal="center" vertical="center" wrapText="1"/>
    </xf>
    <xf numFmtId="0" fontId="51" fillId="4" borderId="53" xfId="0" applyFont="1" applyFill="1" applyBorder="1" applyAlignment="1">
      <alignment horizontal="center" vertical="center" wrapText="1"/>
    </xf>
    <xf numFmtId="0" fontId="51" fillId="5" borderId="50" xfId="3" applyFont="1" applyFill="1" applyBorder="1" applyAlignment="1">
      <alignment horizontal="center" vertical="center" wrapText="1"/>
    </xf>
    <xf numFmtId="0" fontId="51" fillId="5" borderId="37" xfId="3" applyFont="1" applyFill="1" applyBorder="1" applyAlignment="1">
      <alignment horizontal="center" vertical="center" wrapText="1"/>
    </xf>
    <xf numFmtId="0" fontId="51" fillId="5" borderId="7" xfId="3" applyFont="1" applyFill="1" applyBorder="1" applyAlignment="1">
      <alignment horizontal="center" vertical="center" wrapText="1"/>
    </xf>
    <xf numFmtId="0" fontId="51" fillId="5" borderId="24" xfId="3" applyFont="1" applyFill="1" applyBorder="1" applyAlignment="1">
      <alignment horizontal="center" vertical="center" wrapText="1"/>
    </xf>
    <xf numFmtId="41" fontId="51" fillId="5" borderId="7" xfId="3" applyNumberFormat="1" applyFont="1" applyFill="1" applyBorder="1" applyAlignment="1">
      <alignment horizontal="center" vertical="center" wrapText="1"/>
    </xf>
    <xf numFmtId="41" fontId="51" fillId="5" borderId="24" xfId="3" applyNumberFormat="1" applyFont="1" applyFill="1" applyBorder="1" applyAlignment="1">
      <alignment horizontal="center" vertical="center" wrapText="1"/>
    </xf>
    <xf numFmtId="186" fontId="51" fillId="5" borderId="48" xfId="3" applyNumberFormat="1" applyFont="1" applyFill="1" applyBorder="1" applyAlignment="1">
      <alignment horizontal="center" vertical="center" wrapText="1"/>
    </xf>
    <xf numFmtId="186" fontId="51" fillId="5" borderId="38" xfId="3" applyNumberFormat="1" applyFont="1" applyFill="1" applyBorder="1" applyAlignment="1">
      <alignment horizontal="center" vertical="center" wrapText="1"/>
    </xf>
    <xf numFmtId="1" fontId="16" fillId="0" borderId="4" xfId="0" applyNumberFormat="1" applyFont="1" applyFill="1" applyBorder="1" applyAlignment="1">
      <alignment horizontal="center" vertical="center" wrapText="1"/>
    </xf>
    <xf numFmtId="1" fontId="16" fillId="0" borderId="9" xfId="0" applyNumberFormat="1" applyFont="1" applyFill="1" applyBorder="1" applyAlignment="1">
      <alignment horizontal="center" vertical="center" wrapText="1"/>
    </xf>
    <xf numFmtId="1" fontId="16" fillId="0" borderId="10" xfId="0" applyNumberFormat="1" applyFont="1" applyFill="1" applyBorder="1" applyAlignment="1">
      <alignment horizontal="center" vertical="center" wrapText="1"/>
    </xf>
    <xf numFmtId="1" fontId="16" fillId="0" borderId="6" xfId="0" applyNumberFormat="1" applyFont="1" applyFill="1" applyBorder="1" applyAlignment="1">
      <alignment horizontal="center" vertical="center" wrapText="1"/>
    </xf>
    <xf numFmtId="1" fontId="16" fillId="0" borderId="35" xfId="0" applyNumberFormat="1" applyFont="1" applyFill="1" applyBorder="1" applyAlignment="1">
      <alignment horizontal="center" vertical="center" wrapText="1"/>
    </xf>
    <xf numFmtId="1" fontId="16" fillId="0" borderId="30" xfId="0" applyNumberFormat="1" applyFont="1" applyFill="1" applyBorder="1" applyAlignment="1">
      <alignment horizontal="center" vertical="center" wrapText="1"/>
    </xf>
    <xf numFmtId="1" fontId="16" fillId="0" borderId="22" xfId="0" applyNumberFormat="1" applyFont="1" applyFill="1" applyBorder="1" applyAlignment="1">
      <alignment horizontal="center" vertical="center" wrapText="1"/>
    </xf>
    <xf numFmtId="1" fontId="16" fillId="0" borderId="5" xfId="0" applyNumberFormat="1" applyFont="1" applyFill="1" applyBorder="1" applyAlignment="1">
      <alignment horizontal="center" vertical="center" wrapText="1"/>
    </xf>
    <xf numFmtId="1" fontId="16" fillId="0" borderId="23" xfId="0" applyNumberFormat="1" applyFont="1" applyFill="1" applyBorder="1" applyAlignment="1">
      <alignment horizontal="center" vertical="center" wrapText="1"/>
    </xf>
    <xf numFmtId="0" fontId="16" fillId="0" borderId="27"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26" xfId="0" applyFont="1" applyFill="1" applyBorder="1" applyAlignment="1">
      <alignment horizontal="center" vertical="center" wrapText="1"/>
    </xf>
    <xf numFmtId="0" fontId="26" fillId="0" borderId="27"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26" xfId="0" applyFont="1" applyFill="1" applyBorder="1" applyAlignment="1">
      <alignment horizontal="center" vertical="center" wrapText="1"/>
    </xf>
    <xf numFmtId="0" fontId="26" fillId="10" borderId="27" xfId="0" applyFont="1" applyFill="1" applyBorder="1" applyAlignment="1">
      <alignment horizontal="center" vertical="center" wrapText="1"/>
    </xf>
    <xf numFmtId="0" fontId="26" fillId="10" borderId="1" xfId="0" applyFont="1" applyFill="1" applyBorder="1" applyAlignment="1">
      <alignment horizontal="center" vertical="center" wrapText="1"/>
    </xf>
    <xf numFmtId="0" fontId="26" fillId="10" borderId="26" xfId="0" applyFont="1" applyFill="1" applyBorder="1" applyAlignment="1">
      <alignment horizontal="center" vertical="center" wrapText="1"/>
    </xf>
    <xf numFmtId="0" fontId="26" fillId="23" borderId="27" xfId="0" applyFont="1" applyFill="1" applyBorder="1" applyAlignment="1">
      <alignment horizontal="center" vertical="center" wrapText="1"/>
    </xf>
    <xf numFmtId="0" fontId="26" fillId="23" borderId="1" xfId="0" applyFont="1" applyFill="1" applyBorder="1" applyAlignment="1">
      <alignment horizontal="center" vertical="center" wrapText="1"/>
    </xf>
    <xf numFmtId="0" fontId="26" fillId="23" borderId="26" xfId="0" applyFont="1" applyFill="1" applyBorder="1" applyAlignment="1">
      <alignment horizontal="center" vertical="center" wrapText="1"/>
    </xf>
    <xf numFmtId="1" fontId="32" fillId="0" borderId="30" xfId="0" applyNumberFormat="1" applyFont="1" applyFill="1" applyBorder="1" applyAlignment="1">
      <alignment horizontal="center" vertical="center" wrapText="1"/>
    </xf>
    <xf numFmtId="1" fontId="32" fillId="0" borderId="4" xfId="0" applyNumberFormat="1" applyFont="1" applyFill="1" applyBorder="1" applyAlignment="1">
      <alignment horizontal="center" vertical="center" wrapText="1"/>
    </xf>
    <xf numFmtId="1" fontId="32" fillId="0" borderId="35" xfId="0" applyNumberFormat="1" applyFont="1" applyFill="1" applyBorder="1" applyAlignment="1">
      <alignment horizontal="center" vertical="center" wrapText="1"/>
    </xf>
    <xf numFmtId="1" fontId="26" fillId="10" borderId="30" xfId="0" applyNumberFormat="1" applyFont="1" applyFill="1" applyBorder="1" applyAlignment="1">
      <alignment horizontal="center" vertical="center" wrapText="1"/>
    </xf>
    <xf numFmtId="1" fontId="26" fillId="10" borderId="4" xfId="0" applyNumberFormat="1" applyFont="1" applyFill="1" applyBorder="1" applyAlignment="1">
      <alignment horizontal="center" vertical="center" wrapText="1"/>
    </xf>
    <xf numFmtId="1" fontId="26" fillId="10" borderId="35" xfId="0" applyNumberFormat="1" applyFont="1" applyFill="1" applyBorder="1" applyAlignment="1">
      <alignment horizontal="center" vertical="center" wrapText="1"/>
    </xf>
    <xf numFmtId="0" fontId="16" fillId="0" borderId="29" xfId="0" applyFont="1" applyFill="1" applyBorder="1" applyAlignment="1">
      <alignment horizontal="center" vertical="center"/>
    </xf>
    <xf numFmtId="0" fontId="16" fillId="0" borderId="32" xfId="0" applyFont="1" applyFill="1" applyBorder="1" applyAlignment="1">
      <alignment horizontal="center" vertical="center"/>
    </xf>
    <xf numFmtId="0" fontId="16" fillId="0" borderId="34" xfId="0" applyFont="1" applyFill="1" applyBorder="1" applyAlignment="1">
      <alignment horizontal="center" vertical="center"/>
    </xf>
    <xf numFmtId="1" fontId="26" fillId="23" borderId="35" xfId="0" applyNumberFormat="1" applyFont="1" applyFill="1" applyBorder="1" applyAlignment="1">
      <alignment horizontal="center" vertical="center" wrapText="1"/>
    </xf>
    <xf numFmtId="1" fontId="26" fillId="10" borderId="24" xfId="0" applyNumberFormat="1" applyFont="1" applyFill="1" applyBorder="1" applyAlignment="1">
      <alignment horizontal="center" vertical="center" wrapText="1"/>
    </xf>
    <xf numFmtId="1" fontId="26" fillId="23" borderId="9" xfId="0" applyNumberFormat="1" applyFont="1" applyFill="1" applyBorder="1" applyAlignment="1">
      <alignment horizontal="center" vertical="center" wrapText="1"/>
    </xf>
    <xf numFmtId="1" fontId="26" fillId="23" borderId="10" xfId="0" applyNumberFormat="1" applyFont="1" applyFill="1" applyBorder="1" applyAlignment="1">
      <alignment horizontal="center" vertical="center" wrapText="1"/>
    </xf>
    <xf numFmtId="1" fontId="26" fillId="23" borderId="6" xfId="0" applyNumberFormat="1" applyFont="1" applyFill="1" applyBorder="1" applyAlignment="1">
      <alignment horizontal="center" vertical="center" wrapText="1"/>
    </xf>
    <xf numFmtId="1" fontId="26" fillId="23" borderId="4" xfId="0" applyNumberFormat="1" applyFont="1" applyFill="1" applyBorder="1" applyAlignment="1">
      <alignment horizontal="center" vertical="center" wrapText="1"/>
    </xf>
    <xf numFmtId="1" fontId="16" fillId="0" borderId="24" xfId="0" applyNumberFormat="1" applyFont="1" applyFill="1" applyBorder="1" applyAlignment="1">
      <alignment horizontal="center" vertical="center" wrapText="1"/>
    </xf>
    <xf numFmtId="0" fontId="26" fillId="10" borderId="29" xfId="0" applyFont="1" applyFill="1" applyBorder="1" applyAlignment="1">
      <alignment horizontal="center" vertical="center"/>
    </xf>
    <xf numFmtId="0" fontId="26" fillId="10" borderId="32" xfId="0" applyFont="1" applyFill="1" applyBorder="1" applyAlignment="1">
      <alignment horizontal="center" vertical="center"/>
    </xf>
    <xf numFmtId="0" fontId="26" fillId="10" borderId="34" xfId="0" applyFont="1" applyFill="1" applyBorder="1" applyAlignment="1">
      <alignment horizontal="center" vertical="center"/>
    </xf>
    <xf numFmtId="0" fontId="16" fillId="0" borderId="50" xfId="0" applyFont="1" applyFill="1" applyBorder="1" applyAlignment="1">
      <alignment horizontal="center" vertical="center"/>
    </xf>
    <xf numFmtId="0" fontId="16" fillId="9" borderId="27" xfId="0" applyFont="1" applyFill="1" applyBorder="1" applyAlignment="1">
      <alignment horizontal="center" vertical="center" wrapText="1"/>
    </xf>
    <xf numFmtId="0" fontId="16" fillId="9" borderId="1" xfId="0" applyFont="1" applyFill="1" applyBorder="1" applyAlignment="1">
      <alignment horizontal="center" vertical="center" wrapText="1"/>
    </xf>
    <xf numFmtId="0" fontId="16" fillId="9" borderId="26" xfId="0" applyFont="1" applyFill="1" applyBorder="1" applyAlignment="1">
      <alignment horizontal="center" vertical="center" wrapText="1"/>
    </xf>
    <xf numFmtId="1" fontId="32" fillId="0" borderId="7" xfId="0" applyNumberFormat="1" applyFont="1" applyFill="1" applyBorder="1" applyAlignment="1">
      <alignment horizontal="center" vertical="center" wrapText="1"/>
    </xf>
    <xf numFmtId="1" fontId="71" fillId="0" borderId="27" xfId="0" applyNumberFormat="1" applyFont="1" applyFill="1" applyBorder="1" applyAlignment="1">
      <alignment horizontal="center" vertical="center" wrapText="1"/>
    </xf>
    <xf numFmtId="1" fontId="71" fillId="0" borderId="1" xfId="0" applyNumberFormat="1" applyFont="1" applyFill="1" applyBorder="1" applyAlignment="1">
      <alignment horizontal="center" vertical="center" wrapText="1"/>
    </xf>
    <xf numFmtId="1" fontId="71" fillId="0" borderId="26" xfId="0" applyNumberFormat="1" applyFont="1" applyFill="1" applyBorder="1" applyAlignment="1">
      <alignment horizontal="center" vertical="center" wrapText="1"/>
    </xf>
    <xf numFmtId="168" fontId="24" fillId="5" borderId="4" xfId="2" applyNumberFormat="1" applyFont="1" applyFill="1" applyBorder="1" applyAlignment="1">
      <alignment horizontal="center" vertical="center" wrapText="1"/>
    </xf>
    <xf numFmtId="168" fontId="24" fillId="5" borderId="7" xfId="2" applyNumberFormat="1" applyFont="1" applyFill="1" applyBorder="1" applyAlignment="1">
      <alignment horizontal="center" vertical="center" wrapText="1"/>
    </xf>
    <xf numFmtId="168" fontId="23" fillId="5" borderId="4" xfId="2" applyNumberFormat="1" applyFont="1" applyFill="1" applyBorder="1" applyAlignment="1">
      <alignment horizontal="center" vertical="center" wrapText="1"/>
    </xf>
    <xf numFmtId="168" fontId="23" fillId="5" borderId="7" xfId="2" applyNumberFormat="1" applyFont="1" applyFill="1" applyBorder="1" applyAlignment="1">
      <alignment horizontal="center" vertical="center" wrapText="1"/>
    </xf>
    <xf numFmtId="168" fontId="24" fillId="4" borderId="4" xfId="2" applyNumberFormat="1" applyFont="1" applyFill="1" applyBorder="1" applyAlignment="1">
      <alignment horizontal="center" vertical="center" wrapText="1"/>
    </xf>
    <xf numFmtId="168" fontId="24" fillId="4" borderId="7" xfId="2" applyNumberFormat="1" applyFont="1" applyFill="1" applyBorder="1" applyAlignment="1">
      <alignment horizontal="center" vertical="center" wrapText="1"/>
    </xf>
    <xf numFmtId="168" fontId="53" fillId="18" borderId="4" xfId="2" applyNumberFormat="1" applyFont="1" applyFill="1" applyBorder="1" applyAlignment="1">
      <alignment horizontal="center" vertical="center" wrapText="1"/>
    </xf>
    <xf numFmtId="168" fontId="53" fillId="18" borderId="7" xfId="2" applyNumberFormat="1" applyFont="1" applyFill="1" applyBorder="1" applyAlignment="1">
      <alignment horizontal="center" vertical="center" wrapText="1"/>
    </xf>
    <xf numFmtId="168" fontId="24" fillId="5" borderId="9" xfId="2" applyNumberFormat="1" applyFont="1" applyFill="1" applyBorder="1" applyAlignment="1">
      <alignment horizontal="center" vertical="center" wrapText="1"/>
    </xf>
    <xf numFmtId="168" fontId="24" fillId="5" borderId="10" xfId="2" applyNumberFormat="1" applyFont="1" applyFill="1" applyBorder="1" applyAlignment="1">
      <alignment horizontal="center" vertical="center" wrapText="1"/>
    </xf>
    <xf numFmtId="168" fontId="24" fillId="5" borderId="6" xfId="2" applyNumberFormat="1" applyFont="1" applyFill="1" applyBorder="1" applyAlignment="1">
      <alignment horizontal="center" vertical="center" wrapText="1"/>
    </xf>
    <xf numFmtId="168" fontId="31" fillId="5" borderId="6" xfId="2" applyNumberFormat="1" applyFont="1" applyFill="1" applyBorder="1" applyAlignment="1">
      <alignment horizontal="center" vertical="center" wrapText="1"/>
    </xf>
    <xf numFmtId="168" fontId="31" fillId="5" borderId="21" xfId="2" applyNumberFormat="1" applyFont="1" applyFill="1" applyBorder="1" applyAlignment="1">
      <alignment horizontal="center" vertical="center" wrapText="1"/>
    </xf>
    <xf numFmtId="168" fontId="54" fillId="18" borderId="4" xfId="2" applyNumberFormat="1" applyFont="1" applyFill="1" applyBorder="1" applyAlignment="1">
      <alignment horizontal="center" vertical="center" wrapText="1"/>
    </xf>
    <xf numFmtId="168" fontId="54" fillId="18" borderId="7" xfId="2" applyNumberFormat="1" applyFont="1" applyFill="1" applyBorder="1" applyAlignment="1">
      <alignment horizontal="center" vertical="center" wrapText="1"/>
    </xf>
    <xf numFmtId="168" fontId="70" fillId="5" borderId="7" xfId="2" applyNumberFormat="1" applyFont="1" applyFill="1" applyBorder="1" applyAlignment="1">
      <alignment horizontal="center" vertical="center" wrapText="1"/>
    </xf>
    <xf numFmtId="168" fontId="70" fillId="5" borderId="26" xfId="2" applyNumberFormat="1" applyFont="1" applyFill="1" applyBorder="1" applyAlignment="1">
      <alignment horizontal="center" vertical="center" wrapText="1"/>
    </xf>
    <xf numFmtId="14" fontId="24" fillId="5" borderId="4" xfId="2" applyNumberFormat="1" applyFont="1" applyFill="1" applyBorder="1" applyAlignment="1">
      <alignment horizontal="center" vertical="center" wrapText="1"/>
    </xf>
    <xf numFmtId="14" fontId="24" fillId="5" borderId="7" xfId="2" applyNumberFormat="1" applyFont="1" applyFill="1" applyBorder="1" applyAlignment="1">
      <alignment horizontal="center" vertical="center" wrapText="1"/>
    </xf>
    <xf numFmtId="0" fontId="24" fillId="5" borderId="4" xfId="2" applyNumberFormat="1" applyFont="1" applyFill="1" applyBorder="1" applyAlignment="1">
      <alignment horizontal="center" vertical="center" wrapText="1"/>
    </xf>
    <xf numFmtId="0" fontId="24" fillId="5" borderId="7" xfId="2" applyNumberFormat="1" applyFont="1" applyFill="1" applyBorder="1" applyAlignment="1">
      <alignment horizontal="center" vertical="center" wrapText="1"/>
    </xf>
    <xf numFmtId="176" fontId="24" fillId="5" borderId="4" xfId="2" applyNumberFormat="1" applyFont="1" applyFill="1" applyBorder="1" applyAlignment="1">
      <alignment horizontal="center" vertical="center" wrapText="1"/>
    </xf>
    <xf numFmtId="176" fontId="24" fillId="5" borderId="7" xfId="2" applyNumberFormat="1" applyFont="1" applyFill="1" applyBorder="1" applyAlignment="1">
      <alignment horizontal="center" vertical="center" wrapText="1"/>
    </xf>
    <xf numFmtId="168" fontId="24" fillId="5" borderId="26" xfId="2" applyNumberFormat="1" applyFont="1" applyFill="1" applyBorder="1" applyAlignment="1">
      <alignment horizontal="center" vertical="center" wrapText="1"/>
    </xf>
    <xf numFmtId="168" fontId="24" fillId="18" borderId="7" xfId="2" applyNumberFormat="1" applyFont="1" applyFill="1" applyBorder="1" applyAlignment="1">
      <alignment horizontal="center" vertical="center" wrapText="1"/>
    </xf>
    <xf numFmtId="168" fontId="24" fillId="18" borderId="26" xfId="2" applyNumberFormat="1" applyFont="1" applyFill="1" applyBorder="1" applyAlignment="1">
      <alignment horizontal="center" vertical="center" wrapText="1"/>
    </xf>
    <xf numFmtId="0" fontId="16" fillId="0" borderId="37" xfId="0" applyFont="1" applyFill="1" applyBorder="1" applyAlignment="1">
      <alignment horizontal="center" vertical="center"/>
    </xf>
    <xf numFmtId="9" fontId="24" fillId="5" borderId="4" xfId="1" applyFont="1" applyFill="1" applyBorder="1" applyAlignment="1">
      <alignment horizontal="center" vertical="center" wrapText="1"/>
    </xf>
    <xf numFmtId="9" fontId="24" fillId="5" borderId="7" xfId="1" applyFont="1" applyFill="1" applyBorder="1" applyAlignment="1">
      <alignment horizontal="center" vertical="center" wrapText="1"/>
    </xf>
    <xf numFmtId="168" fontId="52" fillId="4" borderId="4" xfId="2" applyNumberFormat="1" applyFont="1" applyFill="1" applyBorder="1" applyAlignment="1">
      <alignment horizontal="center" vertical="center" wrapText="1"/>
    </xf>
    <xf numFmtId="168" fontId="52" fillId="4" borderId="7" xfId="2" applyNumberFormat="1" applyFont="1" applyFill="1" applyBorder="1" applyAlignment="1">
      <alignment horizontal="center" vertical="center" wrapText="1"/>
    </xf>
    <xf numFmtId="1" fontId="32" fillId="0" borderId="24" xfId="0" applyNumberFormat="1" applyFont="1" applyFill="1" applyBorder="1" applyAlignment="1">
      <alignment horizontal="center" vertical="center" wrapText="1"/>
    </xf>
    <xf numFmtId="168" fontId="28" fillId="5" borderId="0" xfId="2" applyNumberFormat="1" applyFont="1" applyFill="1" applyBorder="1" applyAlignment="1">
      <alignment horizontal="center" vertical="center" wrapText="1"/>
    </xf>
    <xf numFmtId="168" fontId="28" fillId="5" borderId="8" xfId="2" applyNumberFormat="1" applyFont="1" applyFill="1" applyBorder="1" applyAlignment="1">
      <alignment horizontal="center" vertical="center" wrapText="1"/>
    </xf>
    <xf numFmtId="0" fontId="30" fillId="0" borderId="29" xfId="0" applyFont="1" applyFill="1" applyBorder="1" applyAlignment="1">
      <alignment horizontal="center" vertical="center" wrapText="1"/>
    </xf>
    <xf numFmtId="0" fontId="30" fillId="0" borderId="32" xfId="0" applyFont="1" applyFill="1" applyBorder="1" applyAlignment="1">
      <alignment horizontal="center" vertical="center" wrapText="1"/>
    </xf>
    <xf numFmtId="0" fontId="30" fillId="0" borderId="34" xfId="0" applyFont="1" applyFill="1" applyBorder="1" applyAlignment="1">
      <alignment horizontal="center" vertical="center" wrapText="1"/>
    </xf>
    <xf numFmtId="0" fontId="30" fillId="0" borderId="30"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35" xfId="0" applyFont="1" applyBorder="1" applyAlignment="1">
      <alignment horizontal="center" vertical="center" wrapText="1"/>
    </xf>
    <xf numFmtId="0" fontId="30" fillId="0" borderId="40" xfId="0" applyFont="1" applyFill="1" applyBorder="1" applyAlignment="1">
      <alignment horizontal="center" vertical="center" wrapText="1"/>
    </xf>
    <xf numFmtId="0" fontId="30" fillId="0" borderId="41" xfId="0" applyFont="1" applyFill="1" applyBorder="1" applyAlignment="1">
      <alignment horizontal="center" vertical="center" wrapText="1"/>
    </xf>
    <xf numFmtId="0" fontId="30" fillId="0" borderId="43" xfId="0" applyFont="1" applyFill="1" applyBorder="1" applyAlignment="1">
      <alignment horizontal="center" vertical="center" wrapText="1"/>
    </xf>
    <xf numFmtId="0" fontId="30" fillId="0" borderId="29" xfId="0" applyFont="1" applyBorder="1" applyAlignment="1">
      <alignment horizontal="center" vertical="center" wrapText="1"/>
    </xf>
    <xf numFmtId="0" fontId="30" fillId="0" borderId="34"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43" xfId="0" applyFont="1" applyBorder="1" applyAlignment="1">
      <alignment horizontal="center" vertical="center" wrapText="1"/>
    </xf>
    <xf numFmtId="0" fontId="33" fillId="6" borderId="7" xfId="0" applyFont="1" applyFill="1" applyBorder="1" applyAlignment="1">
      <alignment horizontal="center" vertical="center" wrapText="1"/>
    </xf>
    <xf numFmtId="0" fontId="33" fillId="6" borderId="1" xfId="0" applyFont="1" applyFill="1" applyBorder="1" applyAlignment="1">
      <alignment horizontal="center" vertical="center" wrapText="1"/>
    </xf>
    <xf numFmtId="0" fontId="28" fillId="5" borderId="21" xfId="2" applyFont="1" applyFill="1" applyBorder="1" applyAlignment="1">
      <alignment horizontal="center" vertical="center" textRotation="90" wrapText="1"/>
    </xf>
    <xf numFmtId="0" fontId="28" fillId="5" borderId="3" xfId="2" applyFont="1" applyFill="1" applyBorder="1" applyAlignment="1">
      <alignment horizontal="center" vertical="center" textRotation="90" wrapText="1"/>
    </xf>
    <xf numFmtId="0" fontId="28" fillId="5" borderId="0" xfId="2" applyFont="1" applyFill="1" applyBorder="1" applyAlignment="1">
      <alignment horizontal="center" vertical="center" textRotation="90" wrapText="1"/>
    </xf>
    <xf numFmtId="0" fontId="28" fillId="5" borderId="8" xfId="2" applyFont="1" applyFill="1" applyBorder="1" applyAlignment="1">
      <alignment horizontal="center" vertical="center" textRotation="90" wrapText="1"/>
    </xf>
    <xf numFmtId="168" fontId="28" fillId="5" borderId="20" xfId="2" applyNumberFormat="1" applyFont="1" applyFill="1" applyBorder="1" applyAlignment="1">
      <alignment horizontal="center" vertical="center" wrapText="1"/>
    </xf>
    <xf numFmtId="168" fontId="28" fillId="5" borderId="25" xfId="2" applyNumberFormat="1" applyFont="1" applyFill="1" applyBorder="1" applyAlignment="1">
      <alignment horizontal="center" vertical="center" wrapText="1"/>
    </xf>
    <xf numFmtId="168" fontId="28" fillId="5" borderId="11" xfId="2" applyNumberFormat="1" applyFont="1" applyFill="1" applyBorder="1" applyAlignment="1">
      <alignment horizontal="center" vertical="center" wrapText="1"/>
    </xf>
    <xf numFmtId="0" fontId="28" fillId="5" borderId="4" xfId="3" applyFont="1" applyFill="1" applyBorder="1" applyAlignment="1">
      <alignment horizontal="center" vertical="center" wrapText="1"/>
    </xf>
    <xf numFmtId="0" fontId="28" fillId="5" borderId="7" xfId="3" applyFont="1" applyFill="1" applyBorder="1" applyAlignment="1">
      <alignment horizontal="center" vertical="center" wrapText="1"/>
    </xf>
    <xf numFmtId="10" fontId="28" fillId="5" borderId="4" xfId="3" applyNumberFormat="1" applyFont="1" applyFill="1" applyBorder="1" applyAlignment="1">
      <alignment horizontal="center" vertical="center" wrapText="1"/>
    </xf>
    <xf numFmtId="10" fontId="28" fillId="5" borderId="7" xfId="3" applyNumberFormat="1" applyFont="1" applyFill="1" applyBorder="1" applyAlignment="1">
      <alignment horizontal="center" vertical="center" wrapText="1"/>
    </xf>
    <xf numFmtId="0" fontId="33" fillId="6" borderId="4" xfId="0" applyFont="1" applyFill="1" applyBorder="1" applyAlignment="1">
      <alignment horizontal="center" vertical="center" wrapText="1"/>
    </xf>
    <xf numFmtId="0" fontId="30" fillId="10" borderId="40" xfId="0" applyFont="1" applyFill="1" applyBorder="1" applyAlignment="1">
      <alignment horizontal="center" vertical="center" wrapText="1"/>
    </xf>
    <xf numFmtId="0" fontId="30" fillId="10" borderId="43" xfId="0" applyFont="1" applyFill="1" applyBorder="1" applyAlignment="1">
      <alignment horizontal="center" vertical="center" wrapText="1"/>
    </xf>
    <xf numFmtId="0" fontId="30" fillId="0" borderId="49" xfId="0" applyFont="1" applyBorder="1" applyAlignment="1">
      <alignment horizontal="center" vertical="center" wrapText="1"/>
    </xf>
    <xf numFmtId="0" fontId="30" fillId="0" borderId="16" xfId="0" applyFont="1" applyBorder="1" applyAlignment="1">
      <alignment horizontal="center" vertical="center" wrapText="1"/>
    </xf>
    <xf numFmtId="0" fontId="30" fillId="0" borderId="32" xfId="0" applyFont="1" applyBorder="1" applyAlignment="1">
      <alignment horizontal="center" vertical="center" wrapText="1"/>
    </xf>
    <xf numFmtId="0" fontId="30" fillId="0" borderId="41" xfId="0" applyFont="1" applyBorder="1" applyAlignment="1">
      <alignment horizontal="center" vertical="center" wrapText="1"/>
    </xf>
    <xf numFmtId="0" fontId="30" fillId="9" borderId="40" xfId="0" applyFont="1" applyFill="1" applyBorder="1" applyAlignment="1">
      <alignment horizontal="center" vertical="center" wrapText="1"/>
    </xf>
    <xf numFmtId="0" fontId="30" fillId="9" borderId="41" xfId="0" applyFont="1" applyFill="1" applyBorder="1" applyAlignment="1">
      <alignment horizontal="center" vertical="center" wrapText="1"/>
    </xf>
    <xf numFmtId="0" fontId="30" fillId="9" borderId="43" xfId="0" applyFont="1" applyFill="1" applyBorder="1" applyAlignment="1">
      <alignment horizontal="center" vertical="center" wrapText="1"/>
    </xf>
    <xf numFmtId="0" fontId="30" fillId="10" borderId="41" xfId="0" applyFont="1" applyFill="1" applyBorder="1" applyAlignment="1">
      <alignment horizontal="center" vertical="center" wrapText="1"/>
    </xf>
    <xf numFmtId="0" fontId="30" fillId="0" borderId="30" xfId="0" applyFont="1" applyBorder="1" applyAlignment="1">
      <alignment horizontal="center" vertical="center"/>
    </xf>
    <xf numFmtId="0" fontId="30" fillId="0" borderId="35" xfId="0" applyFont="1" applyBorder="1" applyAlignment="1">
      <alignment horizontal="center" vertical="center"/>
    </xf>
    <xf numFmtId="0" fontId="30" fillId="0" borderId="23"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4" xfId="0" applyFont="1" applyBorder="1" applyAlignment="1">
      <alignment horizontal="center" vertical="center"/>
    </xf>
    <xf numFmtId="0" fontId="60" fillId="11" borderId="15" xfId="90" applyFont="1" applyFill="1" applyBorder="1" applyAlignment="1">
      <alignment horizontal="center"/>
    </xf>
    <xf numFmtId="0" fontId="60" fillId="11" borderId="0" xfId="90" applyFont="1" applyFill="1" applyBorder="1" applyAlignment="1">
      <alignment horizontal="center"/>
    </xf>
    <xf numFmtId="166" fontId="64" fillId="10" borderId="4" xfId="1" applyNumberFormat="1" applyFont="1" applyFill="1" applyBorder="1" applyAlignment="1">
      <alignment horizontal="center" vertical="center"/>
    </xf>
    <xf numFmtId="0" fontId="39" fillId="20" borderId="9" xfId="90" applyFont="1" applyFill="1" applyBorder="1" applyAlignment="1">
      <alignment horizontal="center" vertical="center"/>
    </xf>
    <xf numFmtId="0" fontId="39" fillId="20" borderId="6" xfId="90" applyFont="1" applyFill="1" applyBorder="1" applyAlignment="1">
      <alignment horizontal="center" vertical="center"/>
    </xf>
    <xf numFmtId="0" fontId="39" fillId="7" borderId="9" xfId="90" applyFont="1" applyFill="1" applyBorder="1" applyAlignment="1">
      <alignment horizontal="right" vertical="center" wrapText="1"/>
    </xf>
    <xf numFmtId="0" fontId="39" fillId="7" borderId="10" xfId="90" applyFont="1" applyFill="1" applyBorder="1" applyAlignment="1">
      <alignment horizontal="right" vertical="center" wrapText="1"/>
    </xf>
    <xf numFmtId="0" fontId="39" fillId="7" borderId="6" xfId="90" applyFont="1" applyFill="1" applyBorder="1" applyAlignment="1">
      <alignment horizontal="right" vertical="center" wrapText="1"/>
    </xf>
    <xf numFmtId="166" fontId="66" fillId="10" borderId="4" xfId="1" applyNumberFormat="1" applyFont="1" applyFill="1" applyBorder="1" applyAlignment="1">
      <alignment horizontal="center" vertical="center"/>
    </xf>
    <xf numFmtId="0" fontId="39" fillId="21" borderId="9" xfId="90" applyFont="1" applyFill="1" applyBorder="1" applyAlignment="1">
      <alignment horizontal="center" vertical="center"/>
    </xf>
    <xf numFmtId="0" fontId="39" fillId="21" borderId="10" xfId="90" applyFont="1" applyFill="1" applyBorder="1" applyAlignment="1">
      <alignment horizontal="center" vertical="center"/>
    </xf>
    <xf numFmtId="0" fontId="39" fillId="21" borderId="6" xfId="90" applyFont="1" applyFill="1" applyBorder="1" applyAlignment="1">
      <alignment horizontal="center" vertical="center"/>
    </xf>
    <xf numFmtId="0" fontId="0" fillId="0" borderId="0" xfId="0" applyAlignment="1">
      <alignment horizontal="left" vertical="top" wrapText="1"/>
    </xf>
    <xf numFmtId="0" fontId="41" fillId="0" borderId="0" xfId="0" applyFont="1" applyAlignment="1">
      <alignment horizontal="left" vertical="top" wrapText="1"/>
    </xf>
    <xf numFmtId="0" fontId="42" fillId="0" borderId="62" xfId="0" applyFont="1" applyBorder="1" applyAlignment="1">
      <alignment horizontal="left" vertical="top" wrapText="1"/>
    </xf>
    <xf numFmtId="0" fontId="43" fillId="0" borderId="0" xfId="0" applyFont="1" applyAlignment="1">
      <alignment horizontal="left" vertical="top" wrapText="1"/>
    </xf>
    <xf numFmtId="0" fontId="35" fillId="0" borderId="0" xfId="87" applyAlignment="1">
      <alignment horizontal="left" vertical="top" wrapText="1"/>
    </xf>
    <xf numFmtId="0" fontId="41" fillId="0" borderId="0" xfId="87" applyFont="1" applyAlignment="1">
      <alignment horizontal="left" vertical="top" wrapText="1"/>
    </xf>
    <xf numFmtId="0" fontId="42" fillId="0" borderId="62" xfId="87" applyFont="1" applyBorder="1" applyAlignment="1">
      <alignment horizontal="left" vertical="top" wrapText="1"/>
    </xf>
    <xf numFmtId="0" fontId="43" fillId="0" borderId="0" xfId="87" applyFont="1" applyAlignment="1">
      <alignment horizontal="left" vertical="top" wrapText="1"/>
    </xf>
    <xf numFmtId="0" fontId="39" fillId="10" borderId="0" xfId="89" applyFont="1" applyFill="1" applyAlignment="1">
      <alignment horizontal="center" vertical="center"/>
    </xf>
    <xf numFmtId="0" fontId="9" fillId="10" borderId="0" xfId="89" applyFill="1" applyAlignment="1">
      <alignment horizontal="center" vertical="center"/>
    </xf>
  </cellXfs>
  <cellStyles count="93">
    <cellStyle name="60% - Énfasis1" xfId="2" builtinId="32"/>
    <cellStyle name="60% - Énfasis1 2" xfId="86"/>
    <cellStyle name="60% - Énfasis3" xfId="3" builtinId="40"/>
    <cellStyle name="Comma 2" xfId="67"/>
    <cellStyle name="Hipervínculo" xfId="14" builtinId="8" hidden="1"/>
    <cellStyle name="Hipervínculo" xfId="16" builtinId="8" hidden="1"/>
    <cellStyle name="Hipervínculo" xfId="18" builtinId="8" hidden="1"/>
    <cellStyle name="Hipervínculo" xfId="20" builtinId="8" hidden="1"/>
    <cellStyle name="Hipervínculo" xfId="22" builtinId="8" hidden="1"/>
    <cellStyle name="Hipervínculo" xfId="24" builtinId="8" hidden="1"/>
    <cellStyle name="Hipervínculo" xfId="26" builtinId="8" hidden="1"/>
    <cellStyle name="Hipervínculo" xfId="28" builtinId="8" hidden="1"/>
    <cellStyle name="Hipervínculo" xfId="30" builtinId="8" hidden="1"/>
    <cellStyle name="Hipervínculo" xfId="32" builtinId="8" hidden="1"/>
    <cellStyle name="Hipervínculo" xfId="34" builtinId="8" hidden="1"/>
    <cellStyle name="Hipervínculo" xfId="36" builtinId="8" hidden="1"/>
    <cellStyle name="Hipervínculo" xfId="38" builtinId="8" hidden="1"/>
    <cellStyle name="Hipervínculo" xfId="40" builtinId="8" hidden="1"/>
    <cellStyle name="Hipervínculo" xfId="42" builtinId="8" hidden="1"/>
    <cellStyle name="Hipervínculo" xfId="44" builtinId="8" hidden="1"/>
    <cellStyle name="Hipervínculo" xfId="46" builtinId="8" hidden="1"/>
    <cellStyle name="Hipervínculo" xfId="48" builtinId="8" hidden="1"/>
    <cellStyle name="Hipervínculo" xfId="50" builtinId="8" hidden="1"/>
    <cellStyle name="Hipervínculo" xfId="52" builtinId="8" hidden="1"/>
    <cellStyle name="Hipervínculo" xfId="54" builtinId="8" hidden="1"/>
    <cellStyle name="Hipervínculo" xfId="56" builtinId="8" hidden="1"/>
    <cellStyle name="Hipervínculo" xfId="58" builtinId="8" hidden="1"/>
    <cellStyle name="Hipervínculo" xfId="60" builtinId="8" hidden="1"/>
    <cellStyle name="Hipervínculo" xfId="62" builtinId="8" hidden="1"/>
    <cellStyle name="Hipervínculo 2" xfId="4"/>
    <cellStyle name="Hipervínculo visitado" xfId="15" builtinId="9" hidden="1"/>
    <cellStyle name="Hipervínculo visitado" xfId="17" builtinId="9" hidden="1"/>
    <cellStyle name="Hipervínculo visitado" xfId="19" builtinId="9" hidden="1"/>
    <cellStyle name="Hipervínculo visitado" xfId="21" builtinId="9" hidden="1"/>
    <cellStyle name="Hipervínculo visitado" xfId="23" builtinId="9" hidden="1"/>
    <cellStyle name="Hipervínculo visitado" xfId="25" builtinId="9" hidden="1"/>
    <cellStyle name="Hipervínculo visitado" xfId="27" builtinId="9" hidden="1"/>
    <cellStyle name="Hipervínculo visitado" xfId="29" builtinId="9" hidden="1"/>
    <cellStyle name="Hipervínculo visitado" xfId="31" builtinId="9" hidden="1"/>
    <cellStyle name="Hipervínculo visitado" xfId="33" builtinId="9" hidden="1"/>
    <cellStyle name="Hipervínculo visitado" xfId="35" builtinId="9" hidden="1"/>
    <cellStyle name="Hipervínculo visitado" xfId="37" builtinId="9" hidden="1"/>
    <cellStyle name="Hipervínculo visitado" xfId="39" builtinId="9" hidden="1"/>
    <cellStyle name="Hipervínculo visitado" xfId="41" builtinId="9" hidden="1"/>
    <cellStyle name="Hipervínculo visitado" xfId="43" builtinId="9" hidden="1"/>
    <cellStyle name="Hipervínculo visitado" xfId="45" builtinId="9" hidden="1"/>
    <cellStyle name="Hipervínculo visitado" xfId="47" builtinId="9" hidden="1"/>
    <cellStyle name="Hipervínculo visitado" xfId="49" builtinId="9" hidden="1"/>
    <cellStyle name="Hipervínculo visitado" xfId="51" builtinId="9" hidden="1"/>
    <cellStyle name="Hipervínculo visitado" xfId="53" builtinId="9" hidden="1"/>
    <cellStyle name="Hipervínculo visitado" xfId="55" builtinId="9" hidden="1"/>
    <cellStyle name="Hipervínculo visitado" xfId="57" builtinId="9" hidden="1"/>
    <cellStyle name="Hipervínculo visitado" xfId="59" builtinId="9" hidden="1"/>
    <cellStyle name="Hipervínculo visitado" xfId="61" builtinId="9" hidden="1"/>
    <cellStyle name="Hipervínculo visitado" xfId="63" builtinId="9" hidden="1"/>
    <cellStyle name="Millares" xfId="88" builtinId="3"/>
    <cellStyle name="Millares [0]" xfId="91" builtinId="6"/>
    <cellStyle name="Millares [0] 2" xfId="5"/>
    <cellStyle name="Millares 2" xfId="6"/>
    <cellStyle name="Millares 2 2" xfId="68"/>
    <cellStyle name="Millares 3" xfId="69"/>
    <cellStyle name="Millares 4" xfId="92"/>
    <cellStyle name="Moneda [0] 2" xfId="7"/>
    <cellStyle name="Moneda 10" xfId="70"/>
    <cellStyle name="Moneda 11" xfId="71"/>
    <cellStyle name="Moneda 12" xfId="72"/>
    <cellStyle name="Moneda 2" xfId="73"/>
    <cellStyle name="Moneda 2 12 2" xfId="8"/>
    <cellStyle name="Moneda 3" xfId="74"/>
    <cellStyle name="Moneda 4" xfId="75"/>
    <cellStyle name="Moneda 5" xfId="76"/>
    <cellStyle name="Moneda 6" xfId="77"/>
    <cellStyle name="Moneda 7" xfId="78"/>
    <cellStyle name="Moneda 8" xfId="79"/>
    <cellStyle name="Moneda 9" xfId="80"/>
    <cellStyle name="Normal" xfId="0" builtinId="0"/>
    <cellStyle name="Normal 11 45 9" xfId="9"/>
    <cellStyle name="Normal 11 45 9 2" xfId="81"/>
    <cellStyle name="Normal 2" xfId="10"/>
    <cellStyle name="Normal 3" xfId="11"/>
    <cellStyle name="Normal 3 2" xfId="82"/>
    <cellStyle name="Normal 4" xfId="65"/>
    <cellStyle name="Normal 5" xfId="83"/>
    <cellStyle name="Normal 6" xfId="85"/>
    <cellStyle name="Normal 7" xfId="87"/>
    <cellStyle name="Normal 8" xfId="89"/>
    <cellStyle name="Normal 9" xfId="90"/>
    <cellStyle name="Porcentaje" xfId="1" builtinId="5"/>
    <cellStyle name="Porcentual 2" xfId="12"/>
    <cellStyle name="Porcentual 2 2" xfId="13"/>
    <cellStyle name="Porcentual 2 2 2" xfId="66"/>
    <cellStyle name="Porcentual 2 3" xfId="64"/>
    <cellStyle name="Porcentual 3" xfId="84"/>
  </cellStyles>
  <dxfs count="111">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rgb="FFFF0000"/>
        </patternFill>
      </fill>
    </dxf>
    <dxf>
      <font>
        <b/>
        <i val="0"/>
      </font>
      <fill>
        <patternFill>
          <bgColor rgb="FFFF0000"/>
        </patternFill>
      </fill>
    </dxf>
    <dxf>
      <font>
        <b/>
        <i val="0"/>
      </font>
      <fill>
        <patternFill>
          <bgColor rgb="FFFFFF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FF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FF00"/>
        </patternFill>
      </fill>
    </dxf>
    <dxf>
      <font>
        <b/>
        <i val="0"/>
      </font>
      <fill>
        <patternFill>
          <bgColor rgb="FFFF0000"/>
        </patternFill>
      </fill>
    </dxf>
    <dxf>
      <font>
        <b/>
        <i val="0"/>
        <color rgb="FFFF0000"/>
      </font>
    </dxf>
    <dxf>
      <font>
        <b/>
        <i val="0"/>
        <color rgb="FFFF0000"/>
      </font>
    </dxf>
    <dxf>
      <font>
        <b/>
        <i val="0"/>
      </font>
      <fill>
        <patternFill>
          <bgColor rgb="FFFF0000"/>
        </patternFill>
      </fill>
    </dxf>
    <dxf>
      <font>
        <b/>
        <i val="0"/>
        <color rgb="FFFF0000"/>
      </font>
    </dxf>
    <dxf>
      <font>
        <b/>
        <i val="0"/>
      </font>
      <fill>
        <patternFill>
          <bgColor rgb="FFFF0000"/>
        </patternFill>
      </fill>
    </dxf>
    <dxf>
      <font>
        <b/>
        <i val="0"/>
      </font>
      <fill>
        <patternFill>
          <bgColor rgb="FFFF0000"/>
        </patternFill>
      </fill>
    </dxf>
    <dxf>
      <font>
        <b/>
        <i val="0"/>
      </font>
      <fill>
        <patternFill>
          <bgColor rgb="FFFFFF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FF00"/>
        </patternFill>
      </fill>
    </dxf>
    <dxf>
      <font>
        <b/>
        <i val="0"/>
      </font>
      <fill>
        <patternFill>
          <bgColor rgb="FFFF0000"/>
        </patternFill>
      </fill>
    </dxf>
    <dxf>
      <font>
        <b/>
        <i val="0"/>
        <color rgb="FFFF0000"/>
      </font>
    </dxf>
    <dxf>
      <font>
        <b/>
        <i val="0"/>
        <color rgb="FFFF0000"/>
      </font>
    </dxf>
    <dxf>
      <font>
        <b/>
        <i val="0"/>
      </font>
      <fill>
        <patternFill>
          <bgColor rgb="FFFF0000"/>
        </patternFill>
      </fill>
    </dxf>
    <dxf>
      <font>
        <b/>
        <i val="0"/>
        <color rgb="FFFF0000"/>
      </font>
    </dxf>
    <dxf>
      <font>
        <b/>
        <i val="0"/>
      </font>
      <fill>
        <patternFill>
          <bgColor rgb="FFFF0000"/>
        </patternFill>
      </fill>
    </dxf>
    <dxf>
      <font>
        <b/>
        <i val="0"/>
      </font>
      <fill>
        <patternFill>
          <bgColor rgb="FFFF0000"/>
        </patternFill>
      </fill>
    </dxf>
    <dxf>
      <font>
        <b/>
        <i val="0"/>
      </font>
      <fill>
        <patternFill>
          <bgColor rgb="FFFFFF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FF00"/>
        </patternFill>
      </fill>
    </dxf>
    <dxf>
      <font>
        <b/>
        <i val="0"/>
      </font>
      <fill>
        <patternFill>
          <bgColor rgb="FFFF0000"/>
        </patternFill>
      </fill>
    </dxf>
    <dxf>
      <font>
        <b/>
        <i val="0"/>
        <color rgb="FFFF0000"/>
      </font>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font>
      <fill>
        <patternFill>
          <bgColor rgb="FFFFFF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color rgb="FFFF0000"/>
      </font>
    </dxf>
    <dxf>
      <font>
        <b/>
        <i val="0"/>
        <color rgb="FFFF0000"/>
      </font>
    </dxf>
    <dxf>
      <font>
        <b/>
        <i val="0"/>
        <color rgb="FFFF0000"/>
      </font>
    </dxf>
    <dxf>
      <font>
        <b/>
        <i val="0"/>
      </font>
      <fill>
        <patternFill>
          <bgColor rgb="FFFF0000"/>
        </patternFill>
      </fill>
    </dxf>
    <dxf>
      <font>
        <b/>
        <i val="0"/>
      </font>
      <fill>
        <patternFill>
          <bgColor rgb="FFFF0000"/>
        </patternFill>
      </fill>
    </dxf>
    <dxf>
      <font>
        <b/>
        <i val="0"/>
      </font>
      <fill>
        <patternFill>
          <bgColor rgb="FFFFFF00"/>
        </patternFill>
      </fill>
    </dxf>
    <dxf>
      <font>
        <b/>
        <i val="0"/>
        <color rgb="FFFF0000"/>
      </font>
    </dxf>
    <dxf>
      <font>
        <b/>
        <i val="0"/>
        <color rgb="FFFF0000"/>
      </font>
    </dxf>
    <dxf>
      <font>
        <b/>
        <i val="0"/>
        <color rgb="FFFF0000"/>
      </font>
    </dxf>
    <dxf>
      <font>
        <b/>
        <i val="0"/>
      </font>
      <fill>
        <patternFill>
          <bgColor rgb="FFFF0000"/>
        </patternFill>
      </fill>
    </dxf>
    <dxf>
      <font>
        <b/>
        <i val="0"/>
      </font>
      <fill>
        <patternFill>
          <bgColor rgb="FFFF0000"/>
        </patternFill>
      </fill>
    </dxf>
    <dxf>
      <font>
        <b/>
        <i val="0"/>
        <color rgb="FFFF0000"/>
      </font>
    </dxf>
    <dxf>
      <font>
        <b/>
        <i val="0"/>
        <color rgb="FFFF0000"/>
      </font>
    </dxf>
    <dxf>
      <font>
        <b/>
        <i val="0"/>
        <color rgb="FFFF0000"/>
      </font>
    </dxf>
    <dxf>
      <font>
        <b/>
        <i val="0"/>
      </font>
      <fill>
        <patternFill>
          <bgColor rgb="FFFF0000"/>
        </patternFill>
      </fill>
    </dxf>
    <dxf>
      <font>
        <b/>
        <i val="0"/>
      </font>
      <fill>
        <patternFill>
          <bgColor rgb="FFFF0000"/>
        </patternFill>
      </fill>
    </dxf>
    <dxf>
      <font>
        <b/>
        <i val="0"/>
        <color rgb="FFFF0000"/>
      </font>
    </dxf>
    <dxf>
      <font>
        <b/>
        <i val="0"/>
        <color rgb="FFFF0000"/>
      </font>
    </dxf>
    <dxf>
      <font>
        <b/>
        <i val="0"/>
      </font>
      <fill>
        <patternFill>
          <bgColor rgb="FFFF0000"/>
        </patternFill>
      </fill>
    </dxf>
    <dxf>
      <font>
        <b/>
        <i val="0"/>
      </font>
      <fill>
        <patternFill>
          <bgColor rgb="FFFFFF00"/>
        </patternFill>
      </fill>
    </dxf>
    <dxf>
      <font>
        <b/>
        <i val="0"/>
        <color rgb="FFFF0000"/>
      </font>
    </dxf>
    <dxf>
      <font>
        <b/>
        <i val="0"/>
        <color rgb="FFFF0000"/>
      </font>
    </dxf>
    <dxf>
      <font>
        <b/>
        <i val="0"/>
        <color rgb="FFFF0000"/>
      </font>
    </dxf>
    <dxf>
      <font>
        <b/>
        <i val="0"/>
      </font>
      <fill>
        <patternFill>
          <bgColor rgb="FFFF0000"/>
        </patternFill>
      </fill>
    </dxf>
    <dxf>
      <font>
        <b/>
        <i val="0"/>
      </font>
      <fill>
        <patternFill>
          <bgColor rgb="FFFF0000"/>
        </patternFill>
      </fill>
    </dxf>
    <dxf>
      <font>
        <b/>
        <i val="0"/>
        <color rgb="FFFF0000"/>
      </font>
    </dxf>
    <dxf>
      <font>
        <b/>
        <i val="0"/>
        <color rgb="FFFF0000"/>
      </font>
    </dxf>
    <dxf>
      <font>
        <b/>
        <i val="0"/>
      </font>
      <fill>
        <patternFill>
          <bgColor rgb="FFFF0000"/>
        </patternFill>
      </fill>
    </dxf>
    <dxf>
      <font>
        <b/>
        <i val="0"/>
      </font>
      <fill>
        <patternFill>
          <bgColor rgb="FFFF0000"/>
        </patternFill>
      </fill>
    </dxf>
    <dxf>
      <font>
        <b/>
        <i val="0"/>
        <color auto="1"/>
      </font>
      <fill>
        <patternFill>
          <bgColor rgb="FFFFFFCC"/>
        </patternFill>
      </fill>
    </dxf>
    <dxf>
      <font>
        <b/>
        <i val="0"/>
        <color rgb="FFFF0000"/>
      </font>
    </dxf>
    <dxf>
      <font>
        <b/>
        <i val="0"/>
        <color auto="1"/>
      </font>
      <fill>
        <patternFill>
          <bgColor rgb="FFFFFFCC"/>
        </patternFill>
      </fill>
    </dxf>
    <dxf>
      <font>
        <b/>
        <i val="0"/>
        <color rgb="FFFF0000"/>
      </font>
    </dxf>
    <dxf>
      <font>
        <b/>
        <i val="0"/>
        <color auto="1"/>
      </font>
      <fill>
        <patternFill>
          <bgColor rgb="FFFFFFCC"/>
        </patternFill>
      </fill>
    </dxf>
    <dxf>
      <font>
        <b/>
        <i val="0"/>
        <color rgb="FFFF0000"/>
      </font>
    </dxf>
    <dxf>
      <font>
        <b/>
        <i val="0"/>
        <color auto="1"/>
      </font>
      <fill>
        <patternFill>
          <bgColor rgb="FFFFFFCC"/>
        </patternFill>
      </fill>
    </dxf>
    <dxf>
      <font>
        <b/>
        <i val="0"/>
        <color rgb="FFFF0000"/>
      </font>
    </dxf>
    <dxf>
      <font>
        <b/>
        <i val="0"/>
        <color auto="1"/>
      </font>
      <fill>
        <patternFill>
          <bgColor rgb="FFFFFFCC"/>
        </patternFill>
      </fill>
    </dxf>
    <dxf>
      <font>
        <b/>
        <i val="0"/>
        <color rgb="FFFF0000"/>
      </font>
    </dxf>
    <dxf>
      <font>
        <b/>
        <i val="0"/>
        <color auto="1"/>
      </font>
      <fill>
        <patternFill>
          <bgColor rgb="FFFFFFCC"/>
        </patternFill>
      </fill>
    </dxf>
    <dxf>
      <font>
        <b/>
        <i val="0"/>
        <color rgb="FFFF0000"/>
      </font>
    </dxf>
    <dxf>
      <font>
        <b/>
        <i val="0"/>
        <color auto="1"/>
      </font>
      <fill>
        <patternFill>
          <bgColor rgb="FFFFFFCC"/>
        </patternFill>
      </fill>
    </dxf>
    <dxf>
      <font>
        <b/>
        <i val="0"/>
        <color rgb="FFFF0000"/>
      </font>
    </dxf>
    <dxf>
      <font>
        <b/>
        <i val="0"/>
        <color auto="1"/>
      </font>
      <fill>
        <patternFill>
          <bgColor rgb="FFFFFFCC"/>
        </patternFill>
      </fill>
    </dxf>
    <dxf>
      <font>
        <b/>
        <i val="0"/>
        <color rgb="FFFF0000"/>
      </font>
    </dxf>
    <dxf>
      <font>
        <b/>
        <i val="0"/>
        <color auto="1"/>
      </font>
      <fill>
        <patternFill>
          <bgColor rgb="FFFFFFCC"/>
        </patternFill>
      </fill>
    </dxf>
    <dxf>
      <font>
        <b/>
        <i val="0"/>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Medium4"/>
  <colors>
    <mruColors>
      <color rgb="FFFFCC66"/>
      <color rgb="FFCFE0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queryTables/queryTable1.xml><?xml version="1.0" encoding="utf-8"?>
<queryTable xmlns="http://schemas.openxmlformats.org/spreadsheetml/2006/main" name="Datos" connectionId="2" autoFormatId="16" applyNumberFormats="0" applyBorderFormats="0" applyFontFormats="0" applyPatternFormats="0" applyAlignmentFormats="0" applyWidthHeightFormats="0"/>
</file>

<file path=xl/queryTables/queryTable2.xml><?xml version="1.0" encoding="utf-8"?>
<queryTable xmlns="http://schemas.openxmlformats.org/spreadsheetml/2006/main" name="data" connectionId="1" autoFormatId="16" applyNumberFormats="0" applyBorderFormats="0" applyFontFormats="0" applyPatternFormats="0"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queryTable" Target="../queryTables/query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uperfinanciera.gov.co/"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superfinanciera.gov.co/" TargetMode="External"/></Relationships>
</file>

<file path=xl/worksheets/_rels/sheet9.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W80"/>
  <sheetViews>
    <sheetView workbookViewId="0">
      <pane xSplit="1" ySplit="8" topLeftCell="B9" activePane="bottomRight" state="frozen"/>
      <selection pane="topRight" activeCell="B1" sqref="B1"/>
      <selection pane="bottomLeft" activeCell="A9" sqref="A9"/>
      <selection pane="bottomRight" activeCell="A9" sqref="A9"/>
    </sheetView>
  </sheetViews>
  <sheetFormatPr baseColWidth="10" defaultRowHeight="15" x14ac:dyDescent="0.25"/>
  <cols>
    <col min="1" max="1" width="41" style="155" customWidth="1"/>
    <col min="2" max="2" width="20.25" style="156" customWidth="1"/>
    <col min="3" max="3" width="15.375" style="181" customWidth="1"/>
    <col min="4" max="4" width="6.25" style="154" customWidth="1"/>
    <col min="5" max="5" width="11" style="182" customWidth="1"/>
    <col min="6" max="6" width="10.75" style="154" customWidth="1"/>
    <col min="7" max="7" width="10.125" style="182" bestFit="1" customWidth="1"/>
    <col min="8" max="8" width="9.375" style="154" customWidth="1"/>
    <col min="9" max="9" width="8.5" style="183" customWidth="1"/>
    <col min="10" max="11" width="10.25" style="184" customWidth="1"/>
    <col min="12" max="12" width="11.625" style="184" customWidth="1"/>
    <col min="13" max="13" width="10.375" style="154" customWidth="1"/>
    <col min="14" max="14" width="8.125" style="154" customWidth="1"/>
    <col min="15" max="15" width="8.875" style="154" customWidth="1"/>
    <col min="16" max="16" width="9.375" style="154" customWidth="1"/>
    <col min="17" max="19" width="5.875" style="154" customWidth="1"/>
    <col min="20" max="20" width="11.5" style="154" customWidth="1"/>
    <col min="21" max="21" width="9.5" style="154" customWidth="1"/>
    <col min="22" max="22" width="29.875" style="185" customWidth="1"/>
    <col min="23" max="16384" width="11" style="156"/>
  </cols>
  <sheetData>
    <row r="1" spans="1:23" s="153" customFormat="1" ht="29.25" customHeight="1" thickBot="1" x14ac:dyDescent="0.3">
      <c r="A1" s="895" t="s">
        <v>284</v>
      </c>
      <c r="B1" s="898" t="s">
        <v>249</v>
      </c>
      <c r="C1" s="901" t="s">
        <v>67</v>
      </c>
      <c r="D1" s="898" t="s">
        <v>68</v>
      </c>
      <c r="E1" s="904" t="s">
        <v>69</v>
      </c>
      <c r="F1" s="928" t="s">
        <v>70</v>
      </c>
      <c r="G1" s="929"/>
      <c r="H1" s="929"/>
      <c r="I1" s="930"/>
      <c r="J1" s="936" t="s">
        <v>71</v>
      </c>
      <c r="K1" s="939" t="s">
        <v>72</v>
      </c>
      <c r="L1" s="939" t="s">
        <v>277</v>
      </c>
      <c r="M1" s="942" t="s">
        <v>73</v>
      </c>
      <c r="N1" s="943"/>
      <c r="O1" s="943"/>
      <c r="P1" s="943"/>
      <c r="Q1" s="943"/>
      <c r="R1" s="943"/>
      <c r="S1" s="943"/>
      <c r="T1" s="944"/>
      <c r="U1" s="908" t="s">
        <v>74</v>
      </c>
      <c r="V1" s="909"/>
    </row>
    <row r="2" spans="1:23" s="154" customFormat="1" ht="15" customHeight="1" x14ac:dyDescent="0.25">
      <c r="A2" s="896"/>
      <c r="B2" s="899"/>
      <c r="C2" s="902"/>
      <c r="D2" s="899"/>
      <c r="E2" s="905"/>
      <c r="F2" s="914" t="s">
        <v>75</v>
      </c>
      <c r="G2" s="915"/>
      <c r="H2" s="914" t="s">
        <v>76</v>
      </c>
      <c r="I2" s="916"/>
      <c r="J2" s="937"/>
      <c r="K2" s="940"/>
      <c r="L2" s="940"/>
      <c r="M2" s="919" t="s">
        <v>77</v>
      </c>
      <c r="N2" s="922" t="s">
        <v>78</v>
      </c>
      <c r="O2" s="923"/>
      <c r="P2" s="924"/>
      <c r="Q2" s="922" t="s">
        <v>79</v>
      </c>
      <c r="R2" s="923"/>
      <c r="S2" s="924"/>
      <c r="T2" s="931" t="s">
        <v>80</v>
      </c>
      <c r="U2" s="910"/>
      <c r="V2" s="911"/>
      <c r="W2" s="153"/>
    </row>
    <row r="3" spans="1:23" s="154" customFormat="1" x14ac:dyDescent="0.25">
      <c r="A3" s="896"/>
      <c r="B3" s="899"/>
      <c r="C3" s="902"/>
      <c r="D3" s="899"/>
      <c r="E3" s="905"/>
      <c r="F3" s="934" t="s">
        <v>81</v>
      </c>
      <c r="G3" s="935"/>
      <c r="H3" s="917"/>
      <c r="I3" s="918"/>
      <c r="J3" s="937"/>
      <c r="K3" s="940"/>
      <c r="L3" s="940"/>
      <c r="M3" s="920"/>
      <c r="N3" s="925"/>
      <c r="O3" s="926"/>
      <c r="P3" s="927"/>
      <c r="Q3" s="925"/>
      <c r="R3" s="926"/>
      <c r="S3" s="927"/>
      <c r="T3" s="932"/>
      <c r="U3" s="912"/>
      <c r="V3" s="913"/>
      <c r="W3" s="153"/>
    </row>
    <row r="4" spans="1:23" s="154" customFormat="1" ht="52.5" customHeight="1" x14ac:dyDescent="0.25">
      <c r="A4" s="897"/>
      <c r="B4" s="900"/>
      <c r="C4" s="903"/>
      <c r="D4" s="900"/>
      <c r="E4" s="906"/>
      <c r="F4" s="200" t="s">
        <v>101</v>
      </c>
      <c r="G4" s="136" t="s">
        <v>83</v>
      </c>
      <c r="H4" s="135" t="s">
        <v>82</v>
      </c>
      <c r="I4" s="137" t="s">
        <v>83</v>
      </c>
      <c r="J4" s="938"/>
      <c r="K4" s="941"/>
      <c r="L4" s="941"/>
      <c r="M4" s="921"/>
      <c r="N4" s="310" t="s">
        <v>84</v>
      </c>
      <c r="O4" s="311" t="s">
        <v>85</v>
      </c>
      <c r="P4" s="312" t="s">
        <v>86</v>
      </c>
      <c r="Q4" s="313">
        <v>900</v>
      </c>
      <c r="R4" s="314">
        <v>700</v>
      </c>
      <c r="S4" s="315">
        <v>600</v>
      </c>
      <c r="T4" s="933"/>
      <c r="U4" s="209" t="s">
        <v>87</v>
      </c>
      <c r="V4" s="210" t="s">
        <v>88</v>
      </c>
      <c r="W4" s="153"/>
    </row>
    <row r="5" spans="1:23" s="155" customFormat="1" ht="55.5" hidden="1" customHeight="1" x14ac:dyDescent="0.25">
      <c r="A5" s="187" t="s">
        <v>89</v>
      </c>
      <c r="B5" s="138" t="s">
        <v>90</v>
      </c>
      <c r="C5" s="139">
        <v>32213938131</v>
      </c>
      <c r="D5" s="141">
        <v>2013</v>
      </c>
      <c r="E5" s="146">
        <f>+C5/VLOOKUP(D5,$A$53:$B$79,2,FALSE)</f>
        <v>54646.205480916033</v>
      </c>
      <c r="F5" s="199">
        <v>0.4</v>
      </c>
      <c r="G5" s="140">
        <f>E5*F5</f>
        <v>21858.482192366413</v>
      </c>
      <c r="H5" s="202">
        <v>0.15</v>
      </c>
      <c r="I5" s="201">
        <f>E5*H5</f>
        <v>8196.9308221374049</v>
      </c>
      <c r="J5" s="203">
        <v>42023</v>
      </c>
      <c r="K5" s="204">
        <v>42023</v>
      </c>
      <c r="L5" s="316"/>
      <c r="M5" s="149">
        <v>52</v>
      </c>
      <c r="N5" s="147"/>
      <c r="O5" s="141"/>
      <c r="P5" s="151"/>
      <c r="Q5" s="147"/>
      <c r="R5" s="141"/>
      <c r="S5" s="151"/>
      <c r="T5" s="149"/>
      <c r="U5" s="147">
        <v>20</v>
      </c>
      <c r="V5" s="208" t="s">
        <v>91</v>
      </c>
    </row>
    <row r="6" spans="1:23" ht="55.5" hidden="1" customHeight="1" x14ac:dyDescent="0.25">
      <c r="A6" s="187" t="s">
        <v>92</v>
      </c>
      <c r="B6" s="142" t="s">
        <v>93</v>
      </c>
      <c r="C6" s="143">
        <v>28458744093</v>
      </c>
      <c r="D6" s="144">
        <v>2013</v>
      </c>
      <c r="E6" s="146">
        <f>+C6/VLOOKUP(D6,$A$53:$B$79,2,FALSE)</f>
        <v>48276.071404580151</v>
      </c>
      <c r="F6" s="198">
        <v>0.4</v>
      </c>
      <c r="G6" s="140">
        <f>E6*F6</f>
        <v>19310.428561832061</v>
      </c>
      <c r="H6" s="202">
        <v>0.15</v>
      </c>
      <c r="I6" s="201">
        <f>E6*H6</f>
        <v>7241.4107106870224</v>
      </c>
      <c r="J6" s="205">
        <v>42401</v>
      </c>
      <c r="K6" s="206">
        <v>42401</v>
      </c>
      <c r="L6" s="317"/>
      <c r="M6" s="150">
        <v>50</v>
      </c>
      <c r="N6" s="148">
        <v>1</v>
      </c>
      <c r="O6" s="144">
        <v>0</v>
      </c>
      <c r="P6" s="152">
        <v>0</v>
      </c>
      <c r="Q6" s="148">
        <v>49</v>
      </c>
      <c r="R6" s="144">
        <v>0</v>
      </c>
      <c r="S6" s="152">
        <v>0</v>
      </c>
      <c r="T6" s="150">
        <v>49</v>
      </c>
      <c r="U6" s="148">
        <v>32</v>
      </c>
      <c r="V6" s="208" t="s">
        <v>94</v>
      </c>
    </row>
    <row r="7" spans="1:23" s="155" customFormat="1" ht="55.5" hidden="1" customHeight="1" x14ac:dyDescent="0.25">
      <c r="A7" s="187" t="s">
        <v>95</v>
      </c>
      <c r="B7" s="138" t="s">
        <v>96</v>
      </c>
      <c r="C7" s="139">
        <v>7241052994</v>
      </c>
      <c r="D7" s="141">
        <v>2015</v>
      </c>
      <c r="E7" s="146">
        <f>+C7/VLOOKUP(D7,$A$53:$B$79,2,FALSE)</f>
        <v>11237.763628462792</v>
      </c>
      <c r="F7" s="199">
        <v>0.5</v>
      </c>
      <c r="G7" s="140">
        <f>E7*F7</f>
        <v>5618.8818142313958</v>
      </c>
      <c r="H7" s="202">
        <v>0.42499999999999999</v>
      </c>
      <c r="I7" s="201">
        <f>E7*H7</f>
        <v>4776.0495420966863</v>
      </c>
      <c r="J7" s="203">
        <v>42417</v>
      </c>
      <c r="K7" s="204">
        <v>42417</v>
      </c>
      <c r="L7" s="316"/>
      <c r="M7" s="149">
        <v>41</v>
      </c>
      <c r="N7" s="147">
        <v>1</v>
      </c>
      <c r="O7" s="141">
        <v>0</v>
      </c>
      <c r="P7" s="151">
        <v>0</v>
      </c>
      <c r="Q7" s="147">
        <v>39</v>
      </c>
      <c r="R7" s="141">
        <v>1</v>
      </c>
      <c r="S7" s="151">
        <v>0</v>
      </c>
      <c r="T7" s="149">
        <v>39</v>
      </c>
      <c r="U7" s="147">
        <v>13</v>
      </c>
      <c r="V7" s="208" t="s">
        <v>97</v>
      </c>
    </row>
    <row r="8" spans="1:23" ht="54" hidden="1" customHeight="1" x14ac:dyDescent="0.25">
      <c r="A8" s="187" t="s">
        <v>98</v>
      </c>
      <c r="B8" s="237" t="s">
        <v>99</v>
      </c>
      <c r="C8" s="145">
        <v>5593590000</v>
      </c>
      <c r="D8" s="144">
        <v>2015</v>
      </c>
      <c r="E8" s="146">
        <f>+C8/VLOOKUP(D8,$A$53:$B$79,2,FALSE)</f>
        <v>8680.9808333979981</v>
      </c>
      <c r="F8" s="198">
        <v>1</v>
      </c>
      <c r="G8" s="140">
        <f>E8*F8</f>
        <v>8680.9808333979981</v>
      </c>
      <c r="H8" s="202">
        <v>0.45</v>
      </c>
      <c r="I8" s="201">
        <f>E8*H8</f>
        <v>3906.4413750290992</v>
      </c>
      <c r="J8" s="207" t="s">
        <v>65</v>
      </c>
      <c r="K8" s="206">
        <v>42472</v>
      </c>
      <c r="L8" s="317"/>
      <c r="M8" s="150">
        <v>38</v>
      </c>
      <c r="N8" s="148"/>
      <c r="O8" s="144"/>
      <c r="P8" s="152"/>
      <c r="Q8" s="148"/>
      <c r="R8" s="144"/>
      <c r="S8" s="152"/>
      <c r="T8" s="150"/>
      <c r="U8" s="148"/>
      <c r="V8" s="208"/>
    </row>
    <row r="9" spans="1:23" ht="158.25" customHeight="1" x14ac:dyDescent="0.25">
      <c r="A9" s="516" t="s">
        <v>285</v>
      </c>
      <c r="B9" s="638" t="s">
        <v>286</v>
      </c>
      <c r="C9" s="535">
        <v>540000000</v>
      </c>
      <c r="D9" s="291">
        <v>2017</v>
      </c>
      <c r="E9" s="292">
        <f>C9/$B$80</f>
        <v>731.98801166300893</v>
      </c>
      <c r="F9" s="319">
        <v>1</v>
      </c>
      <c r="G9" s="320">
        <f>+E9*F9</f>
        <v>731.98801166300893</v>
      </c>
      <c r="H9" s="513" t="s">
        <v>61</v>
      </c>
      <c r="I9" s="514" t="s">
        <v>61</v>
      </c>
      <c r="J9" s="454">
        <v>43006</v>
      </c>
      <c r="K9" s="455">
        <v>43006</v>
      </c>
      <c r="L9" s="456">
        <v>43020</v>
      </c>
      <c r="M9" s="301"/>
      <c r="N9" s="160"/>
      <c r="O9" s="161"/>
      <c r="P9" s="167"/>
      <c r="Q9" s="160"/>
      <c r="R9" s="161"/>
      <c r="S9" s="167"/>
      <c r="T9" s="166"/>
      <c r="U9" s="160"/>
      <c r="V9" s="168"/>
    </row>
    <row r="10" spans="1:23" s="157" customFormat="1" ht="37.5" customHeight="1" x14ac:dyDescent="0.25">
      <c r="A10" s="439"/>
      <c r="B10" s="440"/>
      <c r="C10" s="441"/>
      <c r="D10" s="442"/>
      <c r="E10" s="443"/>
      <c r="F10" s="444"/>
      <c r="G10" s="445"/>
      <c r="H10" s="446"/>
      <c r="I10" s="447"/>
      <c r="J10" s="448"/>
      <c r="K10" s="448"/>
      <c r="L10" s="448"/>
      <c r="M10" s="442"/>
      <c r="N10" s="161"/>
      <c r="O10" s="161"/>
      <c r="P10" s="161"/>
      <c r="Q10" s="161"/>
      <c r="R10" s="161"/>
      <c r="S10" s="161"/>
      <c r="T10" s="161"/>
      <c r="U10" s="161"/>
      <c r="V10" s="355"/>
    </row>
    <row r="11" spans="1:23" ht="45" hidden="1" x14ac:dyDescent="0.25">
      <c r="A11" s="428" t="s">
        <v>170</v>
      </c>
      <c r="B11" s="907" t="s">
        <v>173</v>
      </c>
      <c r="C11" s="429">
        <v>891660000</v>
      </c>
      <c r="D11" s="430">
        <v>2016</v>
      </c>
      <c r="E11" s="431">
        <f>+C11/VLOOKUP(D11,$A$53:$B$79,2,FALSE)</f>
        <v>1293.2823752094046</v>
      </c>
      <c r="F11" s="432">
        <v>1</v>
      </c>
      <c r="G11" s="433">
        <f>E11*F11</f>
        <v>1293.2823752094046</v>
      </c>
      <c r="H11" s="435">
        <v>0.45</v>
      </c>
      <c r="I11" s="434">
        <f>E11*H11</f>
        <v>581.97706884423212</v>
      </c>
      <c r="J11" s="436"/>
      <c r="K11" s="437"/>
      <c r="L11" s="438"/>
      <c r="M11" s="356"/>
      <c r="N11" s="160"/>
      <c r="O11" s="161"/>
      <c r="P11" s="167"/>
      <c r="Q11" s="160"/>
      <c r="R11" s="161"/>
      <c r="S11" s="167"/>
      <c r="T11" s="166"/>
      <c r="U11" s="160"/>
      <c r="V11" s="168"/>
    </row>
    <row r="12" spans="1:23" ht="45" hidden="1" x14ac:dyDescent="0.25">
      <c r="A12" s="289" t="s">
        <v>171</v>
      </c>
      <c r="B12" s="907"/>
      <c r="C12" s="290">
        <v>909360000</v>
      </c>
      <c r="D12" s="291">
        <v>2016</v>
      </c>
      <c r="E12" s="292">
        <f>+C12/VLOOKUP(D12,$A$53:$B$79,2,FALSE)</f>
        <v>1318.9548266384318</v>
      </c>
      <c r="F12" s="198">
        <v>1</v>
      </c>
      <c r="G12" s="293">
        <f>E12*F12</f>
        <v>1318.9548266384318</v>
      </c>
      <c r="H12" s="298">
        <v>0.45</v>
      </c>
      <c r="I12" s="294">
        <f>E12*H12</f>
        <v>593.52967198729436</v>
      </c>
      <c r="J12" s="299"/>
      <c r="K12" s="300"/>
      <c r="L12" s="318"/>
      <c r="M12" s="301"/>
      <c r="N12" s="160"/>
      <c r="O12" s="161"/>
      <c r="P12" s="167"/>
      <c r="Q12" s="160"/>
      <c r="R12" s="161"/>
      <c r="S12" s="167"/>
      <c r="T12" s="166"/>
      <c r="U12" s="160"/>
      <c r="V12" s="168"/>
    </row>
    <row r="13" spans="1:23" ht="45" hidden="1" x14ac:dyDescent="0.25">
      <c r="A13" s="289" t="s">
        <v>172</v>
      </c>
      <c r="B13" s="907"/>
      <c r="C13" s="290">
        <v>909360000</v>
      </c>
      <c r="D13" s="291">
        <v>2016</v>
      </c>
      <c r="E13" s="292">
        <f>+C13/VLOOKUP(D13,$A$53:$B$79,2,FALSE)</f>
        <v>1318.9548266384318</v>
      </c>
      <c r="F13" s="198">
        <v>1</v>
      </c>
      <c r="G13" s="293">
        <f>E13*F13</f>
        <v>1318.9548266384318</v>
      </c>
      <c r="H13" s="298">
        <v>0.45</v>
      </c>
      <c r="I13" s="294">
        <f>E13*H13</f>
        <v>593.52967198729436</v>
      </c>
      <c r="J13" s="299"/>
      <c r="K13" s="300"/>
      <c r="L13" s="318"/>
      <c r="M13" s="301"/>
      <c r="N13" s="160"/>
      <c r="O13" s="161"/>
      <c r="P13" s="167"/>
      <c r="Q13" s="160"/>
      <c r="R13" s="161"/>
      <c r="S13" s="167"/>
      <c r="T13" s="166"/>
      <c r="U13" s="160"/>
      <c r="V13" s="168"/>
    </row>
    <row r="14" spans="1:23" ht="22.5" customHeight="1" x14ac:dyDescent="0.25">
      <c r="A14" s="188"/>
      <c r="B14" s="157"/>
      <c r="C14" s="158"/>
      <c r="D14" s="161"/>
      <c r="E14" s="162"/>
      <c r="F14" s="161"/>
      <c r="G14" s="162"/>
      <c r="H14" s="161"/>
      <c r="I14" s="353"/>
      <c r="J14" s="354"/>
      <c r="K14" s="354"/>
      <c r="L14" s="354"/>
      <c r="M14" s="161"/>
      <c r="N14" s="161"/>
      <c r="O14" s="161"/>
      <c r="P14" s="161"/>
      <c r="Q14" s="161"/>
      <c r="R14" s="161"/>
      <c r="S14" s="161"/>
      <c r="T14" s="161"/>
      <c r="U14" s="161"/>
      <c r="V14" s="355"/>
    </row>
    <row r="15" spans="1:23" hidden="1" x14ac:dyDescent="0.25">
      <c r="A15" s="188"/>
      <c r="B15" s="157"/>
      <c r="C15" s="158"/>
      <c r="D15" s="161"/>
      <c r="E15" s="162"/>
      <c r="F15" s="161"/>
      <c r="G15" s="162"/>
      <c r="H15" s="161"/>
      <c r="I15" s="353"/>
      <c r="J15" s="354"/>
      <c r="K15" s="354"/>
      <c r="L15" s="354"/>
      <c r="M15" s="161"/>
      <c r="N15" s="161"/>
      <c r="O15" s="161"/>
      <c r="P15" s="161"/>
      <c r="Q15" s="161"/>
      <c r="R15" s="161"/>
      <c r="S15" s="161"/>
      <c r="T15" s="161"/>
      <c r="U15" s="161"/>
      <c r="V15" s="355"/>
    </row>
    <row r="16" spans="1:23" hidden="1" x14ac:dyDescent="0.25">
      <c r="A16" s="188"/>
      <c r="B16" s="157"/>
      <c r="C16" s="158"/>
      <c r="D16" s="161"/>
      <c r="E16" s="162"/>
      <c r="F16" s="161"/>
      <c r="G16" s="162"/>
      <c r="H16" s="161"/>
      <c r="I16" s="353"/>
      <c r="J16" s="354"/>
      <c r="K16" s="354"/>
      <c r="L16" s="354"/>
      <c r="M16" s="161"/>
      <c r="N16" s="161"/>
      <c r="O16" s="161"/>
      <c r="P16" s="161"/>
      <c r="Q16" s="161"/>
      <c r="R16" s="161"/>
      <c r="S16" s="161"/>
      <c r="T16" s="161"/>
      <c r="U16" s="161"/>
      <c r="V16" s="355"/>
    </row>
    <row r="17" spans="1:22" hidden="1" x14ac:dyDescent="0.25">
      <c r="A17" s="188"/>
      <c r="B17" s="157"/>
      <c r="C17" s="158"/>
      <c r="D17" s="161"/>
      <c r="E17" s="162"/>
      <c r="F17" s="161"/>
      <c r="G17" s="162"/>
      <c r="H17" s="161"/>
      <c r="I17" s="353"/>
      <c r="J17" s="354"/>
      <c r="K17" s="354"/>
      <c r="L17" s="354"/>
      <c r="M17" s="161"/>
      <c r="N17" s="161"/>
      <c r="O17" s="161"/>
      <c r="P17" s="161"/>
      <c r="Q17" s="161"/>
      <c r="R17" s="161"/>
      <c r="S17" s="161"/>
      <c r="T17" s="161"/>
      <c r="U17" s="161"/>
      <c r="V17" s="355"/>
    </row>
    <row r="18" spans="1:22" hidden="1" x14ac:dyDescent="0.25">
      <c r="A18" s="188"/>
      <c r="B18" s="157"/>
      <c r="C18" s="158"/>
      <c r="D18" s="161"/>
      <c r="E18" s="162"/>
      <c r="F18" s="161"/>
      <c r="G18" s="162"/>
      <c r="H18" s="161"/>
      <c r="I18" s="353"/>
      <c r="J18" s="354"/>
      <c r="K18" s="354"/>
      <c r="L18" s="354"/>
      <c r="M18" s="161"/>
      <c r="N18" s="161"/>
      <c r="O18" s="161"/>
      <c r="P18" s="161"/>
      <c r="Q18" s="161"/>
      <c r="R18" s="161"/>
      <c r="S18" s="161"/>
      <c r="T18" s="161"/>
      <c r="U18" s="161"/>
      <c r="V18" s="355"/>
    </row>
    <row r="19" spans="1:22" hidden="1" x14ac:dyDescent="0.25">
      <c r="A19" s="188"/>
      <c r="B19" s="157"/>
      <c r="C19" s="158"/>
      <c r="D19" s="161"/>
      <c r="E19" s="162"/>
      <c r="F19" s="161"/>
      <c r="G19" s="162"/>
      <c r="H19" s="161"/>
      <c r="I19" s="353"/>
      <c r="J19" s="354"/>
      <c r="K19" s="354"/>
      <c r="L19" s="354"/>
      <c r="M19" s="161"/>
      <c r="N19" s="161"/>
      <c r="O19" s="161"/>
      <c r="P19" s="161"/>
      <c r="Q19" s="161"/>
      <c r="R19" s="161"/>
      <c r="S19" s="161"/>
      <c r="T19" s="161"/>
      <c r="U19" s="161"/>
      <c r="V19" s="355"/>
    </row>
    <row r="20" spans="1:22" hidden="1" x14ac:dyDescent="0.25">
      <c r="A20" s="188"/>
      <c r="B20" s="157"/>
      <c r="C20" s="158"/>
      <c r="D20" s="161"/>
      <c r="E20" s="162"/>
      <c r="F20" s="161"/>
      <c r="G20" s="162"/>
      <c r="H20" s="161"/>
      <c r="I20" s="353"/>
      <c r="J20" s="354"/>
      <c r="K20" s="354"/>
      <c r="L20" s="354"/>
      <c r="M20" s="161"/>
      <c r="N20" s="161"/>
      <c r="O20" s="161"/>
      <c r="P20" s="161"/>
      <c r="Q20" s="161"/>
      <c r="R20" s="161"/>
      <c r="S20" s="161"/>
      <c r="T20" s="161"/>
      <c r="U20" s="161"/>
      <c r="V20" s="355"/>
    </row>
    <row r="21" spans="1:22" hidden="1" x14ac:dyDescent="0.25">
      <c r="A21" s="188"/>
      <c r="B21" s="157"/>
      <c r="C21" s="158"/>
      <c r="D21" s="161"/>
      <c r="E21" s="162"/>
      <c r="F21" s="161"/>
      <c r="G21" s="162"/>
      <c r="H21" s="161"/>
      <c r="I21" s="353"/>
      <c r="J21" s="354"/>
      <c r="K21" s="354"/>
      <c r="L21" s="354"/>
      <c r="M21" s="161"/>
      <c r="N21" s="161"/>
      <c r="O21" s="161"/>
      <c r="P21" s="161"/>
      <c r="Q21" s="161"/>
      <c r="R21" s="161"/>
      <c r="S21" s="161"/>
      <c r="T21" s="161"/>
      <c r="U21" s="161"/>
      <c r="V21" s="355"/>
    </row>
    <row r="22" spans="1:22" hidden="1" x14ac:dyDescent="0.25">
      <c r="A22" s="188"/>
      <c r="B22" s="157"/>
      <c r="C22" s="158"/>
      <c r="D22" s="161"/>
      <c r="E22" s="162"/>
      <c r="F22" s="161"/>
      <c r="G22" s="162"/>
      <c r="H22" s="161"/>
      <c r="I22" s="353"/>
      <c r="J22" s="354"/>
      <c r="K22" s="354"/>
      <c r="L22" s="354"/>
      <c r="M22" s="161"/>
      <c r="N22" s="161"/>
      <c r="O22" s="161"/>
      <c r="P22" s="161"/>
      <c r="Q22" s="161"/>
      <c r="R22" s="161"/>
      <c r="S22" s="161"/>
      <c r="T22" s="161"/>
      <c r="U22" s="161"/>
      <c r="V22" s="355"/>
    </row>
    <row r="23" spans="1:22" hidden="1" x14ac:dyDescent="0.25">
      <c r="A23" s="188"/>
      <c r="B23" s="157"/>
      <c r="C23" s="158"/>
      <c r="D23" s="161"/>
      <c r="E23" s="162"/>
      <c r="F23" s="161"/>
      <c r="G23" s="162"/>
      <c r="H23" s="161"/>
      <c r="I23" s="353"/>
      <c r="J23" s="354"/>
      <c r="K23" s="354"/>
      <c r="L23" s="354"/>
      <c r="M23" s="161"/>
      <c r="N23" s="161"/>
      <c r="O23" s="161"/>
      <c r="P23" s="161"/>
      <c r="Q23" s="161"/>
      <c r="R23" s="161"/>
      <c r="S23" s="161"/>
      <c r="T23" s="161"/>
      <c r="U23" s="161"/>
      <c r="V23" s="355"/>
    </row>
    <row r="24" spans="1:22" hidden="1" x14ac:dyDescent="0.25">
      <c r="A24" s="188"/>
      <c r="B24" s="157"/>
      <c r="C24" s="158"/>
      <c r="D24" s="161"/>
      <c r="E24" s="162"/>
      <c r="F24" s="161"/>
      <c r="G24" s="162"/>
      <c r="H24" s="161"/>
      <c r="I24" s="353"/>
      <c r="J24" s="354"/>
      <c r="K24" s="354"/>
      <c r="L24" s="354"/>
      <c r="M24" s="161"/>
      <c r="N24" s="161"/>
      <c r="O24" s="161"/>
      <c r="P24" s="161"/>
      <c r="Q24" s="161"/>
      <c r="R24" s="161"/>
      <c r="S24" s="161"/>
      <c r="T24" s="161"/>
      <c r="U24" s="161"/>
      <c r="V24" s="355"/>
    </row>
    <row r="25" spans="1:22" hidden="1" x14ac:dyDescent="0.25">
      <c r="A25" s="188"/>
      <c r="B25" s="157"/>
      <c r="C25" s="158"/>
      <c r="D25" s="161"/>
      <c r="E25" s="162"/>
      <c r="F25" s="161"/>
      <c r="G25" s="162"/>
      <c r="H25" s="161"/>
      <c r="I25" s="353"/>
      <c r="J25" s="354"/>
      <c r="K25" s="354"/>
      <c r="L25" s="354"/>
      <c r="M25" s="161"/>
      <c r="N25" s="161"/>
      <c r="O25" s="161"/>
      <c r="P25" s="161"/>
      <c r="Q25" s="161"/>
      <c r="R25" s="161"/>
      <c r="S25" s="161"/>
      <c r="T25" s="161"/>
      <c r="U25" s="161"/>
      <c r="V25" s="355"/>
    </row>
    <row r="26" spans="1:22" hidden="1" x14ac:dyDescent="0.25">
      <c r="A26" s="188"/>
      <c r="B26" s="157"/>
      <c r="C26" s="158"/>
      <c r="D26" s="161"/>
      <c r="E26" s="162"/>
      <c r="F26" s="161"/>
      <c r="G26" s="162"/>
      <c r="H26" s="161"/>
      <c r="I26" s="353"/>
      <c r="J26" s="354"/>
      <c r="K26" s="354"/>
      <c r="L26" s="354"/>
      <c r="M26" s="161"/>
      <c r="N26" s="161"/>
      <c r="O26" s="161"/>
      <c r="P26" s="161"/>
      <c r="Q26" s="161"/>
      <c r="R26" s="161"/>
      <c r="S26" s="161"/>
      <c r="T26" s="161"/>
      <c r="U26" s="161"/>
      <c r="V26" s="355"/>
    </row>
    <row r="27" spans="1:22" hidden="1" x14ac:dyDescent="0.25">
      <c r="A27" s="188"/>
      <c r="B27" s="157"/>
      <c r="C27" s="158"/>
      <c r="D27" s="161"/>
      <c r="E27" s="162"/>
      <c r="F27" s="161"/>
      <c r="G27" s="162"/>
      <c r="H27" s="161"/>
      <c r="I27" s="353"/>
      <c r="J27" s="354"/>
      <c r="K27" s="354"/>
      <c r="L27" s="354"/>
      <c r="M27" s="161"/>
      <c r="N27" s="161"/>
      <c r="O27" s="161"/>
      <c r="P27" s="161"/>
      <c r="Q27" s="161"/>
      <c r="R27" s="161"/>
      <c r="S27" s="161"/>
      <c r="T27" s="161"/>
      <c r="U27" s="161"/>
      <c r="V27" s="355"/>
    </row>
    <row r="28" spans="1:22" hidden="1" x14ac:dyDescent="0.25">
      <c r="A28" s="188"/>
      <c r="B28" s="157"/>
      <c r="C28" s="158"/>
      <c r="D28" s="161"/>
      <c r="E28" s="162"/>
      <c r="F28" s="161"/>
      <c r="G28" s="162"/>
      <c r="H28" s="161"/>
      <c r="I28" s="353"/>
      <c r="J28" s="354"/>
      <c r="K28" s="354"/>
      <c r="L28" s="354"/>
      <c r="M28" s="161"/>
      <c r="N28" s="161"/>
      <c r="O28" s="161"/>
      <c r="P28" s="161"/>
      <c r="Q28" s="161"/>
      <c r="R28" s="161"/>
      <c r="S28" s="161"/>
      <c r="T28" s="161"/>
      <c r="U28" s="161"/>
      <c r="V28" s="355"/>
    </row>
    <row r="29" spans="1:22" hidden="1" x14ac:dyDescent="0.25">
      <c r="A29" s="188"/>
      <c r="B29" s="157"/>
      <c r="C29" s="158"/>
      <c r="D29" s="161"/>
      <c r="E29" s="162"/>
      <c r="F29" s="161"/>
      <c r="G29" s="162"/>
      <c r="H29" s="161"/>
      <c r="I29" s="353"/>
      <c r="J29" s="354"/>
      <c r="K29" s="354"/>
      <c r="L29" s="354"/>
      <c r="M29" s="161"/>
      <c r="N29" s="161"/>
      <c r="O29" s="161"/>
      <c r="P29" s="161"/>
      <c r="Q29" s="161"/>
      <c r="R29" s="161"/>
      <c r="S29" s="161"/>
      <c r="T29" s="161"/>
      <c r="U29" s="161"/>
      <c r="V29" s="355"/>
    </row>
    <row r="30" spans="1:22" hidden="1" x14ac:dyDescent="0.25">
      <c r="A30" s="188"/>
      <c r="B30" s="157"/>
      <c r="C30" s="158"/>
      <c r="D30" s="161"/>
      <c r="E30" s="162"/>
      <c r="F30" s="161"/>
      <c r="G30" s="162"/>
      <c r="H30" s="161"/>
      <c r="I30" s="353"/>
      <c r="J30" s="354"/>
      <c r="K30" s="354"/>
      <c r="L30" s="354"/>
      <c r="M30" s="161"/>
      <c r="N30" s="161"/>
      <c r="O30" s="161"/>
      <c r="P30" s="161"/>
      <c r="Q30" s="161"/>
      <c r="R30" s="161"/>
      <c r="S30" s="161"/>
      <c r="T30" s="161"/>
      <c r="U30" s="161"/>
      <c r="V30" s="355"/>
    </row>
    <row r="31" spans="1:22" hidden="1" x14ac:dyDescent="0.25">
      <c r="A31" s="188"/>
      <c r="B31" s="157"/>
      <c r="C31" s="158"/>
      <c r="D31" s="161"/>
      <c r="E31" s="162"/>
      <c r="F31" s="161"/>
      <c r="G31" s="162"/>
      <c r="H31" s="161"/>
      <c r="I31" s="353"/>
      <c r="J31" s="354"/>
      <c r="K31" s="354"/>
      <c r="L31" s="354"/>
      <c r="M31" s="161"/>
      <c r="N31" s="161"/>
      <c r="O31" s="161"/>
      <c r="P31" s="161"/>
      <c r="Q31" s="161"/>
      <c r="R31" s="161"/>
      <c r="S31" s="161"/>
      <c r="T31" s="161"/>
      <c r="U31" s="161"/>
      <c r="V31" s="355"/>
    </row>
    <row r="32" spans="1:22" hidden="1" x14ac:dyDescent="0.25">
      <c r="A32" s="188"/>
      <c r="B32" s="157"/>
      <c r="C32" s="158"/>
      <c r="D32" s="161"/>
      <c r="E32" s="162"/>
      <c r="F32" s="161"/>
      <c r="G32" s="162"/>
      <c r="H32" s="161"/>
      <c r="I32" s="353"/>
      <c r="J32" s="354"/>
      <c r="K32" s="354"/>
      <c r="L32" s="354"/>
      <c r="M32" s="161"/>
      <c r="N32" s="161"/>
      <c r="O32" s="161"/>
      <c r="P32" s="161"/>
      <c r="Q32" s="161"/>
      <c r="R32" s="161"/>
      <c r="S32" s="161"/>
      <c r="T32" s="161"/>
      <c r="U32" s="161"/>
      <c r="V32" s="355"/>
    </row>
    <row r="33" spans="1:22" hidden="1" x14ac:dyDescent="0.25">
      <c r="A33" s="188"/>
      <c r="B33" s="157"/>
      <c r="C33" s="158"/>
      <c r="D33" s="161"/>
      <c r="E33" s="162"/>
      <c r="F33" s="161"/>
      <c r="G33" s="162"/>
      <c r="H33" s="161"/>
      <c r="I33" s="353"/>
      <c r="J33" s="354"/>
      <c r="K33" s="354"/>
      <c r="L33" s="354"/>
      <c r="M33" s="161"/>
      <c r="N33" s="161"/>
      <c r="O33" s="161"/>
      <c r="P33" s="161"/>
      <c r="Q33" s="161"/>
      <c r="R33" s="161"/>
      <c r="S33" s="161"/>
      <c r="T33" s="161"/>
      <c r="U33" s="161"/>
      <c r="V33" s="355"/>
    </row>
    <row r="34" spans="1:22" hidden="1" x14ac:dyDescent="0.25">
      <c r="A34" s="188"/>
      <c r="B34" s="157"/>
      <c r="C34" s="158"/>
      <c r="D34" s="161"/>
      <c r="E34" s="162"/>
      <c r="F34" s="161"/>
      <c r="G34" s="162"/>
      <c r="H34" s="161"/>
      <c r="I34" s="353"/>
      <c r="J34" s="354"/>
      <c r="K34" s="354"/>
      <c r="L34" s="354"/>
      <c r="M34" s="161"/>
      <c r="N34" s="161"/>
      <c r="O34" s="161"/>
      <c r="P34" s="161"/>
      <c r="Q34" s="161"/>
      <c r="R34" s="161"/>
      <c r="S34" s="161"/>
      <c r="T34" s="161"/>
      <c r="U34" s="161"/>
      <c r="V34" s="355"/>
    </row>
    <row r="35" spans="1:22" x14ac:dyDescent="0.25">
      <c r="A35" s="188"/>
      <c r="B35" s="157"/>
      <c r="C35" s="158"/>
      <c r="D35" s="161"/>
      <c r="E35" s="162"/>
      <c r="F35" s="161"/>
      <c r="G35" s="162"/>
      <c r="H35" s="161"/>
      <c r="I35" s="353"/>
      <c r="J35" s="354"/>
      <c r="K35" s="354"/>
      <c r="L35" s="354"/>
      <c r="M35" s="161"/>
      <c r="N35" s="161"/>
      <c r="O35" s="161"/>
      <c r="P35" s="161"/>
      <c r="Q35" s="161"/>
      <c r="R35" s="161"/>
      <c r="S35" s="161"/>
      <c r="T35" s="161"/>
      <c r="U35" s="161"/>
      <c r="V35" s="355"/>
    </row>
    <row r="36" spans="1:22" hidden="1" x14ac:dyDescent="0.25">
      <c r="A36" s="188"/>
      <c r="B36" s="157"/>
      <c r="C36" s="158"/>
      <c r="D36" s="161"/>
      <c r="E36" s="159"/>
      <c r="F36" s="160"/>
      <c r="G36" s="162"/>
      <c r="H36" s="160"/>
      <c r="I36" s="163"/>
      <c r="J36" s="164"/>
      <c r="K36" s="165"/>
      <c r="L36" s="165"/>
      <c r="M36" s="166"/>
      <c r="N36" s="160"/>
      <c r="O36" s="161"/>
      <c r="P36" s="167"/>
      <c r="Q36" s="160"/>
      <c r="R36" s="161"/>
      <c r="S36" s="167"/>
      <c r="T36" s="166"/>
      <c r="U36" s="160"/>
      <c r="V36" s="168"/>
    </row>
    <row r="37" spans="1:22" hidden="1" x14ac:dyDescent="0.25">
      <c r="A37" s="188"/>
      <c r="B37" s="157"/>
      <c r="C37" s="158"/>
      <c r="D37" s="161"/>
      <c r="E37" s="159"/>
      <c r="F37" s="160"/>
      <c r="G37" s="162"/>
      <c r="H37" s="160"/>
      <c r="I37" s="163"/>
      <c r="J37" s="164"/>
      <c r="K37" s="165"/>
      <c r="L37" s="165"/>
      <c r="M37" s="166"/>
      <c r="N37" s="160"/>
      <c r="O37" s="161"/>
      <c r="P37" s="167"/>
      <c r="Q37" s="160"/>
      <c r="R37" s="161"/>
      <c r="S37" s="167"/>
      <c r="T37" s="166"/>
      <c r="U37" s="160"/>
      <c r="V37" s="168"/>
    </row>
    <row r="38" spans="1:22" hidden="1" x14ac:dyDescent="0.25">
      <c r="A38" s="188"/>
      <c r="B38" s="157"/>
      <c r="C38" s="158"/>
      <c r="D38" s="161"/>
      <c r="E38" s="159"/>
      <c r="F38" s="160"/>
      <c r="G38" s="162"/>
      <c r="H38" s="160"/>
      <c r="I38" s="163"/>
      <c r="J38" s="164"/>
      <c r="K38" s="165"/>
      <c r="L38" s="165"/>
      <c r="M38" s="166"/>
      <c r="N38" s="160"/>
      <c r="O38" s="161"/>
      <c r="P38" s="167"/>
      <c r="Q38" s="160"/>
      <c r="R38" s="161"/>
      <c r="S38" s="167"/>
      <c r="T38" s="166"/>
      <c r="U38" s="160"/>
      <c r="V38" s="168"/>
    </row>
    <row r="39" spans="1:22" hidden="1" x14ac:dyDescent="0.25">
      <c r="A39" s="188"/>
      <c r="B39" s="157"/>
      <c r="C39" s="158"/>
      <c r="D39" s="161"/>
      <c r="E39" s="159"/>
      <c r="F39" s="160"/>
      <c r="G39" s="162"/>
      <c r="H39" s="160"/>
      <c r="I39" s="163"/>
      <c r="J39" s="164"/>
      <c r="K39" s="165"/>
      <c r="L39" s="165"/>
      <c r="M39" s="166"/>
      <c r="N39" s="160"/>
      <c r="O39" s="161"/>
      <c r="P39" s="167"/>
      <c r="Q39" s="160"/>
      <c r="R39" s="161"/>
      <c r="S39" s="167"/>
      <c r="T39" s="166"/>
      <c r="U39" s="160"/>
      <c r="V39" s="168"/>
    </row>
    <row r="40" spans="1:22" hidden="1" x14ac:dyDescent="0.25">
      <c r="A40" s="188"/>
      <c r="B40" s="157"/>
      <c r="C40" s="158"/>
      <c r="D40" s="161"/>
      <c r="E40" s="159"/>
      <c r="F40" s="160"/>
      <c r="G40" s="162"/>
      <c r="H40" s="160"/>
      <c r="I40" s="163"/>
      <c r="J40" s="164"/>
      <c r="K40" s="165"/>
      <c r="L40" s="165"/>
      <c r="M40" s="166"/>
      <c r="N40" s="160"/>
      <c r="O40" s="161"/>
      <c r="P40" s="167"/>
      <c r="Q40" s="160"/>
      <c r="R40" s="161"/>
      <c r="S40" s="167"/>
      <c r="T40" s="166"/>
      <c r="U40" s="160"/>
      <c r="V40" s="168"/>
    </row>
    <row r="41" spans="1:22" hidden="1" x14ac:dyDescent="0.25">
      <c r="A41" s="188"/>
      <c r="B41" s="157"/>
      <c r="C41" s="158"/>
      <c r="D41" s="161"/>
      <c r="E41" s="159"/>
      <c r="F41" s="160"/>
      <c r="G41" s="162"/>
      <c r="H41" s="160"/>
      <c r="I41" s="163"/>
      <c r="J41" s="164"/>
      <c r="K41" s="165"/>
      <c r="L41" s="165"/>
      <c r="M41" s="166"/>
      <c r="N41" s="160"/>
      <c r="O41" s="161"/>
      <c r="P41" s="167"/>
      <c r="Q41" s="160"/>
      <c r="R41" s="161"/>
      <c r="S41" s="167"/>
      <c r="T41" s="166"/>
      <c r="U41" s="160"/>
      <c r="V41" s="168"/>
    </row>
    <row r="42" spans="1:22" hidden="1" x14ac:dyDescent="0.25">
      <c r="A42" s="188"/>
      <c r="B42" s="157"/>
      <c r="C42" s="158"/>
      <c r="D42" s="161"/>
      <c r="E42" s="159"/>
      <c r="F42" s="160"/>
      <c r="G42" s="162"/>
      <c r="H42" s="160"/>
      <c r="I42" s="163"/>
      <c r="J42" s="164"/>
      <c r="K42" s="165"/>
      <c r="L42" s="165"/>
      <c r="M42" s="166"/>
      <c r="N42" s="160"/>
      <c r="O42" s="161"/>
      <c r="P42" s="167"/>
      <c r="Q42" s="160"/>
      <c r="R42" s="161"/>
      <c r="S42" s="167"/>
      <c r="T42" s="166"/>
      <c r="U42" s="160"/>
      <c r="V42" s="168"/>
    </row>
    <row r="43" spans="1:22" hidden="1" x14ac:dyDescent="0.25">
      <c r="A43" s="188"/>
      <c r="B43" s="157"/>
      <c r="C43" s="158"/>
      <c r="D43" s="161"/>
      <c r="E43" s="159"/>
      <c r="F43" s="160"/>
      <c r="G43" s="162"/>
      <c r="H43" s="160"/>
      <c r="I43" s="163"/>
      <c r="J43" s="164"/>
      <c r="K43" s="165"/>
      <c r="L43" s="165"/>
      <c r="M43" s="166"/>
      <c r="N43" s="160"/>
      <c r="O43" s="161"/>
      <c r="P43" s="167"/>
      <c r="Q43" s="160"/>
      <c r="R43" s="161"/>
      <c r="S43" s="167"/>
      <c r="T43" s="166"/>
      <c r="U43" s="160"/>
      <c r="V43" s="168"/>
    </row>
    <row r="44" spans="1:22" hidden="1" x14ac:dyDescent="0.25">
      <c r="A44" s="188"/>
      <c r="B44" s="157"/>
      <c r="C44" s="158"/>
      <c r="D44" s="161"/>
      <c r="E44" s="159"/>
      <c r="F44" s="160"/>
      <c r="G44" s="162"/>
      <c r="H44" s="160"/>
      <c r="I44" s="163"/>
      <c r="J44" s="164"/>
      <c r="K44" s="165"/>
      <c r="L44" s="165"/>
      <c r="M44" s="166"/>
      <c r="N44" s="160"/>
      <c r="O44" s="161"/>
      <c r="P44" s="167"/>
      <c r="Q44" s="160"/>
      <c r="R44" s="161"/>
      <c r="S44" s="167"/>
      <c r="T44" s="166"/>
      <c r="U44" s="160"/>
      <c r="V44" s="168"/>
    </row>
    <row r="45" spans="1:22" hidden="1" x14ac:dyDescent="0.25">
      <c r="A45" s="188"/>
      <c r="B45" s="157"/>
      <c r="C45" s="158"/>
      <c r="D45" s="161"/>
      <c r="E45" s="159"/>
      <c r="F45" s="160"/>
      <c r="G45" s="162"/>
      <c r="H45" s="160"/>
      <c r="I45" s="163"/>
      <c r="J45" s="164"/>
      <c r="K45" s="165"/>
      <c r="L45" s="165"/>
      <c r="M45" s="166"/>
      <c r="N45" s="160"/>
      <c r="O45" s="161"/>
      <c r="P45" s="167"/>
      <c r="Q45" s="160"/>
      <c r="R45" s="161"/>
      <c r="S45" s="167"/>
      <c r="T45" s="166"/>
      <c r="U45" s="160"/>
      <c r="V45" s="168"/>
    </row>
    <row r="46" spans="1:22" hidden="1" x14ac:dyDescent="0.25">
      <c r="A46" s="188"/>
      <c r="B46" s="157"/>
      <c r="C46" s="158"/>
      <c r="D46" s="161"/>
      <c r="E46" s="159"/>
      <c r="F46" s="160"/>
      <c r="G46" s="162"/>
      <c r="H46" s="160"/>
      <c r="I46" s="163"/>
      <c r="J46" s="164"/>
      <c r="K46" s="165"/>
      <c r="L46" s="165"/>
      <c r="M46" s="166"/>
      <c r="N46" s="160"/>
      <c r="O46" s="161"/>
      <c r="P46" s="167"/>
      <c r="Q46" s="160"/>
      <c r="R46" s="161"/>
      <c r="S46" s="167"/>
      <c r="T46" s="166"/>
      <c r="U46" s="160"/>
      <c r="V46" s="168"/>
    </row>
    <row r="47" spans="1:22" hidden="1" x14ac:dyDescent="0.25">
      <c r="A47" s="188"/>
      <c r="B47" s="157"/>
      <c r="C47" s="158"/>
      <c r="D47" s="161"/>
      <c r="E47" s="159"/>
      <c r="F47" s="160"/>
      <c r="G47" s="162"/>
      <c r="H47" s="160"/>
      <c r="I47" s="163"/>
      <c r="J47" s="164"/>
      <c r="K47" s="165"/>
      <c r="L47" s="165"/>
      <c r="M47" s="166"/>
      <c r="N47" s="160"/>
      <c r="O47" s="161"/>
      <c r="P47" s="167"/>
      <c r="Q47" s="160"/>
      <c r="R47" s="161"/>
      <c r="S47" s="167"/>
      <c r="T47" s="166"/>
      <c r="U47" s="160"/>
      <c r="V47" s="168"/>
    </row>
    <row r="48" spans="1:22" hidden="1" x14ac:dyDescent="0.25">
      <c r="A48" s="188"/>
      <c r="B48" s="157"/>
      <c r="C48" s="158"/>
      <c r="D48" s="161"/>
      <c r="E48" s="159"/>
      <c r="F48" s="160"/>
      <c r="G48" s="162"/>
      <c r="H48" s="160"/>
      <c r="I48" s="163"/>
      <c r="J48" s="164"/>
      <c r="K48" s="165"/>
      <c r="L48" s="165"/>
      <c r="M48" s="166"/>
      <c r="N48" s="160"/>
      <c r="O48" s="161"/>
      <c r="P48" s="167"/>
      <c r="Q48" s="160"/>
      <c r="R48" s="161"/>
      <c r="S48" s="167"/>
      <c r="T48" s="166"/>
      <c r="U48" s="160"/>
      <c r="V48" s="168"/>
    </row>
    <row r="49" spans="1:22" ht="15.75" hidden="1" thickBot="1" x14ac:dyDescent="0.3">
      <c r="A49" s="189"/>
      <c r="B49" s="169"/>
      <c r="C49" s="170"/>
      <c r="D49" s="173"/>
      <c r="E49" s="171"/>
      <c r="F49" s="172"/>
      <c r="G49" s="174"/>
      <c r="H49" s="172"/>
      <c r="I49" s="175"/>
      <c r="J49" s="176"/>
      <c r="K49" s="177"/>
      <c r="L49" s="177"/>
      <c r="M49" s="178"/>
      <c r="N49" s="172"/>
      <c r="O49" s="173"/>
      <c r="P49" s="179"/>
      <c r="Q49" s="172"/>
      <c r="R49" s="173"/>
      <c r="S49" s="179"/>
      <c r="T49" s="178"/>
      <c r="U49" s="172"/>
      <c r="V49" s="180"/>
    </row>
    <row r="50" spans="1:22" ht="15.75" thickBot="1" x14ac:dyDescent="0.3">
      <c r="A50" s="190"/>
    </row>
    <row r="51" spans="1:22" x14ac:dyDescent="0.25">
      <c r="A51" s="191" t="s">
        <v>22</v>
      </c>
      <c r="B51" s="186"/>
    </row>
    <row r="52" spans="1:22" x14ac:dyDescent="0.25">
      <c r="A52" s="196" t="s">
        <v>23</v>
      </c>
      <c r="B52" s="197" t="s">
        <v>24</v>
      </c>
      <c r="D52" s="673"/>
      <c r="E52" s="697"/>
      <c r="F52" s="894"/>
      <c r="G52" s="894"/>
    </row>
    <row r="53" spans="1:22" x14ac:dyDescent="0.25">
      <c r="A53" s="192">
        <v>1990</v>
      </c>
      <c r="B53" s="193">
        <v>41025</v>
      </c>
      <c r="E53" s="697"/>
      <c r="F53" s="894"/>
      <c r="G53" s="894"/>
    </row>
    <row r="54" spans="1:22" x14ac:dyDescent="0.25">
      <c r="A54" s="194">
        <v>1991</v>
      </c>
      <c r="B54" s="195">
        <v>51716</v>
      </c>
      <c r="E54" s="697"/>
      <c r="F54" s="698"/>
      <c r="G54" s="698"/>
    </row>
    <row r="55" spans="1:22" x14ac:dyDescent="0.25">
      <c r="A55" s="194">
        <v>1992</v>
      </c>
      <c r="B55" s="195">
        <v>65190</v>
      </c>
      <c r="E55" s="697"/>
      <c r="F55" s="698"/>
      <c r="G55" s="698"/>
    </row>
    <row r="56" spans="1:22" x14ac:dyDescent="0.25">
      <c r="A56" s="194">
        <v>1993</v>
      </c>
      <c r="B56" s="195">
        <v>81510</v>
      </c>
      <c r="E56" s="697"/>
      <c r="F56" s="698"/>
      <c r="G56" s="698"/>
    </row>
    <row r="57" spans="1:22" x14ac:dyDescent="0.25">
      <c r="A57" s="194">
        <v>1994</v>
      </c>
      <c r="B57" s="195">
        <v>98700</v>
      </c>
    </row>
    <row r="58" spans="1:22" x14ac:dyDescent="0.25">
      <c r="A58" s="194">
        <v>1995</v>
      </c>
      <c r="B58" s="195">
        <v>118933.5</v>
      </c>
    </row>
    <row r="59" spans="1:22" x14ac:dyDescent="0.25">
      <c r="A59" s="194">
        <v>1996</v>
      </c>
      <c r="B59" s="195">
        <v>142125</v>
      </c>
    </row>
    <row r="60" spans="1:22" x14ac:dyDescent="0.25">
      <c r="A60" s="194">
        <v>1997</v>
      </c>
      <c r="B60" s="195">
        <v>172005</v>
      </c>
    </row>
    <row r="61" spans="1:22" x14ac:dyDescent="0.25">
      <c r="A61" s="194">
        <v>1998</v>
      </c>
      <c r="B61" s="195">
        <v>203826</v>
      </c>
    </row>
    <row r="62" spans="1:22" x14ac:dyDescent="0.25">
      <c r="A62" s="194">
        <v>1999</v>
      </c>
      <c r="B62" s="195">
        <v>236460</v>
      </c>
    </row>
    <row r="63" spans="1:22" x14ac:dyDescent="0.25">
      <c r="A63" s="194">
        <v>2000</v>
      </c>
      <c r="B63" s="195">
        <v>260100</v>
      </c>
    </row>
    <row r="64" spans="1:22" x14ac:dyDescent="0.25">
      <c r="A64" s="194">
        <v>2001</v>
      </c>
      <c r="B64" s="195">
        <v>286000</v>
      </c>
    </row>
    <row r="65" spans="1:2" x14ac:dyDescent="0.25">
      <c r="A65" s="194">
        <v>2002</v>
      </c>
      <c r="B65" s="195">
        <v>309000</v>
      </c>
    </row>
    <row r="66" spans="1:2" x14ac:dyDescent="0.25">
      <c r="A66" s="194">
        <v>2003</v>
      </c>
      <c r="B66" s="195">
        <v>332000</v>
      </c>
    </row>
    <row r="67" spans="1:2" x14ac:dyDescent="0.25">
      <c r="A67" s="194">
        <v>2004</v>
      </c>
      <c r="B67" s="195">
        <v>358000</v>
      </c>
    </row>
    <row r="68" spans="1:2" x14ac:dyDescent="0.25">
      <c r="A68" s="194">
        <v>2005</v>
      </c>
      <c r="B68" s="195">
        <v>381500</v>
      </c>
    </row>
    <row r="69" spans="1:2" x14ac:dyDescent="0.25">
      <c r="A69" s="194">
        <v>2006</v>
      </c>
      <c r="B69" s="195">
        <v>408000</v>
      </c>
    </row>
    <row r="70" spans="1:2" x14ac:dyDescent="0.25">
      <c r="A70" s="194">
        <v>2007</v>
      </c>
      <c r="B70" s="195">
        <v>433700</v>
      </c>
    </row>
    <row r="71" spans="1:2" x14ac:dyDescent="0.25">
      <c r="A71" s="194">
        <v>2008</v>
      </c>
      <c r="B71" s="195">
        <v>461500</v>
      </c>
    </row>
    <row r="72" spans="1:2" x14ac:dyDescent="0.25">
      <c r="A72" s="194">
        <v>2009</v>
      </c>
      <c r="B72" s="195">
        <v>496900</v>
      </c>
    </row>
    <row r="73" spans="1:2" x14ac:dyDescent="0.25">
      <c r="A73" s="194">
        <v>2010</v>
      </c>
      <c r="B73" s="195">
        <v>515000</v>
      </c>
    </row>
    <row r="74" spans="1:2" x14ac:dyDescent="0.25">
      <c r="A74" s="194">
        <v>2011</v>
      </c>
      <c r="B74" s="195">
        <v>535600</v>
      </c>
    </row>
    <row r="75" spans="1:2" x14ac:dyDescent="0.25">
      <c r="A75" s="194">
        <v>2012</v>
      </c>
      <c r="B75" s="195">
        <v>566700</v>
      </c>
    </row>
    <row r="76" spans="1:2" x14ac:dyDescent="0.25">
      <c r="A76" s="194">
        <v>2013</v>
      </c>
      <c r="B76" s="195">
        <v>589500</v>
      </c>
    </row>
    <row r="77" spans="1:2" x14ac:dyDescent="0.25">
      <c r="A77" s="194">
        <v>2014</v>
      </c>
      <c r="B77" s="195">
        <v>616000</v>
      </c>
    </row>
    <row r="78" spans="1:2" x14ac:dyDescent="0.25">
      <c r="A78" s="194">
        <v>2015</v>
      </c>
      <c r="B78" s="195">
        <v>644350</v>
      </c>
    </row>
    <row r="79" spans="1:2" x14ac:dyDescent="0.25">
      <c r="A79" s="194">
        <v>2016</v>
      </c>
      <c r="B79" s="195">
        <v>689455</v>
      </c>
    </row>
    <row r="80" spans="1:2" ht="15.75" thickBot="1" x14ac:dyDescent="0.3">
      <c r="A80" s="575">
        <v>2017</v>
      </c>
      <c r="B80" s="576">
        <v>737717</v>
      </c>
    </row>
  </sheetData>
  <mergeCells count="21">
    <mergeCell ref="U1:V3"/>
    <mergeCell ref="F2:G2"/>
    <mergeCell ref="H2:I3"/>
    <mergeCell ref="M2:M4"/>
    <mergeCell ref="N2:P3"/>
    <mergeCell ref="Q2:S3"/>
    <mergeCell ref="F1:I1"/>
    <mergeCell ref="T2:T4"/>
    <mergeCell ref="F3:G3"/>
    <mergeCell ref="J1:J4"/>
    <mergeCell ref="K1:K4"/>
    <mergeCell ref="M1:T1"/>
    <mergeCell ref="L1:L4"/>
    <mergeCell ref="F53:G53"/>
    <mergeCell ref="F52:G52"/>
    <mergeCell ref="A1:A4"/>
    <mergeCell ref="B1:B4"/>
    <mergeCell ref="C1:C4"/>
    <mergeCell ref="D1:D4"/>
    <mergeCell ref="E1:E4"/>
    <mergeCell ref="B11:B1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rgb="FF0070C0"/>
  </sheetPr>
  <dimension ref="A1:B217"/>
  <sheetViews>
    <sheetView workbookViewId="0">
      <selection sqref="A1:B1"/>
    </sheetView>
  </sheetViews>
  <sheetFormatPr baseColWidth="10" defaultRowHeight="15" x14ac:dyDescent="0.25"/>
  <cols>
    <col min="1" max="2" width="17.5" style="400" customWidth="1"/>
    <col min="3" max="16384" width="11" style="302"/>
  </cols>
  <sheetData>
    <row r="1" spans="1:2" x14ac:dyDescent="0.25">
      <c r="A1" s="1147" t="s">
        <v>183</v>
      </c>
      <c r="B1" s="1147"/>
    </row>
    <row r="2" spans="1:2" x14ac:dyDescent="0.25">
      <c r="A2" s="1147" t="s">
        <v>177</v>
      </c>
      <c r="B2" s="1147"/>
    </row>
    <row r="5" spans="1:2" x14ac:dyDescent="0.25">
      <c r="A5" s="303" t="s">
        <v>178</v>
      </c>
      <c r="B5" s="303" t="s">
        <v>179</v>
      </c>
    </row>
    <row r="6" spans="1:2" x14ac:dyDescent="0.25">
      <c r="A6" s="401">
        <v>42460</v>
      </c>
      <c r="B6" s="399">
        <v>1.1125</v>
      </c>
    </row>
    <row r="7" spans="1:2" x14ac:dyDescent="0.25">
      <c r="A7" s="401">
        <v>42429</v>
      </c>
      <c r="B7" s="399">
        <v>1.1103000000000001</v>
      </c>
    </row>
    <row r="8" spans="1:2" x14ac:dyDescent="0.25">
      <c r="A8" s="401">
        <v>42400</v>
      </c>
      <c r="B8" s="399">
        <v>1.0864</v>
      </c>
    </row>
    <row r="9" spans="1:2" x14ac:dyDescent="0.25">
      <c r="A9" s="401">
        <v>42369</v>
      </c>
      <c r="B9" s="399">
        <v>1.0894999999999999</v>
      </c>
    </row>
    <row r="10" spans="1:2" x14ac:dyDescent="0.25">
      <c r="A10" s="401">
        <v>42338</v>
      </c>
      <c r="B10" s="399">
        <v>1.0731999999999999</v>
      </c>
    </row>
    <row r="11" spans="1:2" x14ac:dyDescent="0.25">
      <c r="A11" s="401">
        <v>42308</v>
      </c>
      <c r="B11" s="399">
        <v>1.1223000000000001</v>
      </c>
    </row>
    <row r="12" spans="1:2" x14ac:dyDescent="0.25">
      <c r="A12" s="401">
        <v>42277</v>
      </c>
      <c r="B12" s="399">
        <v>1.1234999999999999</v>
      </c>
    </row>
    <row r="13" spans="1:2" x14ac:dyDescent="0.25">
      <c r="A13" s="401">
        <v>42247</v>
      </c>
      <c r="B13" s="399">
        <v>1.1132</v>
      </c>
    </row>
    <row r="14" spans="1:2" x14ac:dyDescent="0.25">
      <c r="A14" s="401">
        <v>42216</v>
      </c>
      <c r="B14" s="399">
        <v>1.1004</v>
      </c>
    </row>
    <row r="15" spans="1:2" x14ac:dyDescent="0.25">
      <c r="A15" s="401">
        <v>42185</v>
      </c>
      <c r="B15" s="399">
        <v>1.1217999999999999</v>
      </c>
    </row>
    <row r="16" spans="1:2" x14ac:dyDescent="0.25">
      <c r="A16" s="401">
        <v>42155</v>
      </c>
      <c r="B16" s="399">
        <v>1.1163000000000001</v>
      </c>
    </row>
    <row r="17" spans="1:2" x14ac:dyDescent="0.25">
      <c r="A17" s="401">
        <v>42124</v>
      </c>
      <c r="B17" s="399">
        <v>1.0804</v>
      </c>
    </row>
    <row r="18" spans="1:2" x14ac:dyDescent="0.25">
      <c r="A18" s="401">
        <v>42094</v>
      </c>
      <c r="B18" s="399">
        <v>1.0826</v>
      </c>
    </row>
    <row r="19" spans="1:2" x14ac:dyDescent="0.25">
      <c r="A19" s="401">
        <v>42063</v>
      </c>
      <c r="B19" s="399">
        <v>1.1348</v>
      </c>
    </row>
    <row r="20" spans="1:2" x14ac:dyDescent="0.25">
      <c r="A20" s="401">
        <v>42035</v>
      </c>
      <c r="B20" s="399">
        <v>1.1637999999999999</v>
      </c>
    </row>
    <row r="21" spans="1:2" x14ac:dyDescent="0.25">
      <c r="A21" s="401">
        <v>42004</v>
      </c>
      <c r="B21" s="399">
        <v>1.2309000000000001</v>
      </c>
    </row>
    <row r="22" spans="1:2" x14ac:dyDescent="0.25">
      <c r="A22" s="401">
        <v>41973</v>
      </c>
      <c r="B22" s="399">
        <v>1.2472000000000001</v>
      </c>
    </row>
    <row r="23" spans="1:2" x14ac:dyDescent="0.25">
      <c r="A23" s="401">
        <v>41943</v>
      </c>
      <c r="B23" s="399">
        <v>1.2668999999999999</v>
      </c>
    </row>
    <row r="24" spans="1:2" x14ac:dyDescent="0.25">
      <c r="A24" s="401">
        <v>41912</v>
      </c>
      <c r="B24" s="399">
        <v>1.2894000000000001</v>
      </c>
    </row>
    <row r="25" spans="1:2" x14ac:dyDescent="0.25">
      <c r="A25" s="401">
        <v>41882</v>
      </c>
      <c r="B25" s="399">
        <v>1.3319000000000001</v>
      </c>
    </row>
    <row r="26" spans="1:2" x14ac:dyDescent="0.25">
      <c r="A26" s="401">
        <v>41851</v>
      </c>
      <c r="B26" s="399">
        <v>1.3541000000000001</v>
      </c>
    </row>
    <row r="27" spans="1:2" x14ac:dyDescent="0.25">
      <c r="A27" s="401">
        <v>41820</v>
      </c>
      <c r="B27" s="399">
        <v>1.3599000000000001</v>
      </c>
    </row>
    <row r="28" spans="1:2" x14ac:dyDescent="0.25">
      <c r="A28" s="401">
        <v>41790</v>
      </c>
      <c r="B28" s="399">
        <v>1.3734999999999999</v>
      </c>
    </row>
    <row r="29" spans="1:2" x14ac:dyDescent="0.25">
      <c r="A29" s="401">
        <v>41759</v>
      </c>
      <c r="B29" s="399">
        <v>1.3808</v>
      </c>
    </row>
    <row r="30" spans="1:2" x14ac:dyDescent="0.25">
      <c r="A30" s="401">
        <v>41729</v>
      </c>
      <c r="B30" s="399">
        <v>1.3825000000000001</v>
      </c>
    </row>
    <row r="31" spans="1:2" x14ac:dyDescent="0.25">
      <c r="A31" s="401">
        <v>41698</v>
      </c>
      <c r="B31" s="399">
        <v>1.3652</v>
      </c>
    </row>
    <row r="32" spans="1:2" x14ac:dyDescent="0.25">
      <c r="A32" s="401">
        <v>41670</v>
      </c>
      <c r="B32" s="399">
        <v>1.3625</v>
      </c>
    </row>
    <row r="33" spans="1:2" x14ac:dyDescent="0.25">
      <c r="A33" s="401">
        <v>41639</v>
      </c>
      <c r="B33" s="399">
        <v>1.37</v>
      </c>
    </row>
    <row r="34" spans="1:2" x14ac:dyDescent="0.25">
      <c r="A34" s="401">
        <v>41608</v>
      </c>
      <c r="B34" s="399">
        <v>1.3492</v>
      </c>
    </row>
    <row r="35" spans="1:2" x14ac:dyDescent="0.25">
      <c r="A35" s="401">
        <v>41578</v>
      </c>
      <c r="B35" s="399">
        <v>1.3638999999999999</v>
      </c>
    </row>
    <row r="36" spans="1:2" x14ac:dyDescent="0.25">
      <c r="A36" s="401">
        <v>41547</v>
      </c>
      <c r="B36" s="399">
        <v>1.3352999999999999</v>
      </c>
    </row>
    <row r="37" spans="1:2" x14ac:dyDescent="0.25">
      <c r="A37" s="401">
        <v>41517</v>
      </c>
      <c r="B37" s="399">
        <v>1.3317000000000001</v>
      </c>
    </row>
    <row r="38" spans="1:2" x14ac:dyDescent="0.25">
      <c r="A38" s="401">
        <v>41486</v>
      </c>
      <c r="B38" s="399">
        <v>1.3081</v>
      </c>
    </row>
    <row r="39" spans="1:2" x14ac:dyDescent="0.25">
      <c r="A39" s="401">
        <v>41455</v>
      </c>
      <c r="B39" s="399">
        <v>1.3173999999999999</v>
      </c>
    </row>
    <row r="40" spans="1:2" x14ac:dyDescent="0.25">
      <c r="A40" s="401">
        <v>41425</v>
      </c>
      <c r="B40" s="399">
        <v>1.298</v>
      </c>
    </row>
    <row r="41" spans="1:2" x14ac:dyDescent="0.25">
      <c r="A41" s="401">
        <v>41394</v>
      </c>
      <c r="B41" s="399">
        <v>1.3022</v>
      </c>
    </row>
    <row r="42" spans="1:2" x14ac:dyDescent="0.25">
      <c r="A42" s="401">
        <v>41364</v>
      </c>
      <c r="B42" s="399">
        <v>1.2965</v>
      </c>
    </row>
    <row r="43" spans="1:2" x14ac:dyDescent="0.25">
      <c r="A43" s="401">
        <v>41333</v>
      </c>
      <c r="B43" s="399">
        <v>1.3367</v>
      </c>
    </row>
    <row r="44" spans="1:2" x14ac:dyDescent="0.25">
      <c r="A44" s="401">
        <v>41305</v>
      </c>
      <c r="B44" s="399">
        <v>1.329</v>
      </c>
    </row>
    <row r="45" spans="1:2" x14ac:dyDescent="0.25">
      <c r="A45" s="401">
        <v>41274</v>
      </c>
      <c r="B45" s="399">
        <v>1.3111999999999999</v>
      </c>
    </row>
    <row r="46" spans="1:2" x14ac:dyDescent="0.25">
      <c r="A46" s="401">
        <v>41243</v>
      </c>
      <c r="B46" s="399">
        <v>1.2827999999999999</v>
      </c>
    </row>
    <row r="47" spans="1:2" x14ac:dyDescent="0.25">
      <c r="A47" s="401">
        <v>41213</v>
      </c>
      <c r="B47" s="399">
        <v>1.2971999999999999</v>
      </c>
    </row>
    <row r="48" spans="1:2" x14ac:dyDescent="0.25">
      <c r="A48" s="401">
        <v>41182</v>
      </c>
      <c r="B48" s="399">
        <v>1.2864</v>
      </c>
    </row>
    <row r="49" spans="1:2" x14ac:dyDescent="0.25">
      <c r="A49" s="401">
        <v>41152</v>
      </c>
      <c r="B49" s="399">
        <v>1.2392000000000001</v>
      </c>
    </row>
    <row r="50" spans="1:2" x14ac:dyDescent="0.25">
      <c r="A50" s="401">
        <v>41121</v>
      </c>
      <c r="B50" s="399">
        <v>1.2296</v>
      </c>
    </row>
    <row r="51" spans="1:2" x14ac:dyDescent="0.25">
      <c r="A51" s="401">
        <v>41090</v>
      </c>
      <c r="B51" s="399">
        <v>1.2543</v>
      </c>
    </row>
    <row r="52" spans="1:2" x14ac:dyDescent="0.25">
      <c r="A52" s="401">
        <v>41060</v>
      </c>
      <c r="B52" s="399">
        <v>1.2811999999999999</v>
      </c>
    </row>
    <row r="53" spans="1:2" x14ac:dyDescent="0.25">
      <c r="A53" s="401">
        <v>41029</v>
      </c>
      <c r="B53" s="399">
        <v>1.3165</v>
      </c>
    </row>
    <row r="54" spans="1:2" x14ac:dyDescent="0.25">
      <c r="A54" s="401">
        <v>40999</v>
      </c>
      <c r="B54" s="399">
        <v>1.3208</v>
      </c>
    </row>
    <row r="55" spans="1:2" x14ac:dyDescent="0.25">
      <c r="A55" s="401">
        <v>40968</v>
      </c>
      <c r="B55" s="399">
        <v>1.323</v>
      </c>
    </row>
    <row r="56" spans="1:2" x14ac:dyDescent="0.25">
      <c r="A56" s="401">
        <v>40939</v>
      </c>
      <c r="B56" s="399">
        <v>1.2899</v>
      </c>
    </row>
    <row r="57" spans="1:2" x14ac:dyDescent="0.25">
      <c r="A57" s="401">
        <v>40908</v>
      </c>
      <c r="B57" s="399">
        <v>1.3170999999999999</v>
      </c>
    </row>
    <row r="58" spans="1:2" x14ac:dyDescent="0.25">
      <c r="A58" s="401">
        <v>40877</v>
      </c>
      <c r="B58" s="399">
        <v>1.3565</v>
      </c>
    </row>
    <row r="59" spans="1:2" x14ac:dyDescent="0.25">
      <c r="A59" s="401">
        <v>40847</v>
      </c>
      <c r="B59" s="399">
        <v>1.3716999999999999</v>
      </c>
    </row>
    <row r="60" spans="1:2" x14ac:dyDescent="0.25">
      <c r="A60" s="401">
        <v>40816</v>
      </c>
      <c r="B60" s="399">
        <v>1.3774</v>
      </c>
    </row>
    <row r="61" spans="1:2" x14ac:dyDescent="0.25">
      <c r="A61" s="401">
        <v>40786</v>
      </c>
      <c r="B61" s="399">
        <v>1.4342999999999999</v>
      </c>
    </row>
    <row r="62" spans="1:2" x14ac:dyDescent="0.25">
      <c r="A62" s="401">
        <v>40755</v>
      </c>
      <c r="B62" s="399">
        <v>1.4302999999999999</v>
      </c>
    </row>
    <row r="63" spans="1:2" x14ac:dyDescent="0.25">
      <c r="A63" s="401">
        <v>40724</v>
      </c>
      <c r="B63" s="399">
        <v>1.4386000000000001</v>
      </c>
    </row>
    <row r="64" spans="1:2" x14ac:dyDescent="0.25">
      <c r="A64" s="401">
        <v>40694</v>
      </c>
      <c r="B64" s="399">
        <v>1.4327000000000001</v>
      </c>
    </row>
    <row r="65" spans="1:2" x14ac:dyDescent="0.25">
      <c r="A65" s="401">
        <v>40663</v>
      </c>
      <c r="B65" s="399">
        <v>1.4456</v>
      </c>
    </row>
    <row r="66" spans="1:2" x14ac:dyDescent="0.25">
      <c r="A66" s="401">
        <v>40633</v>
      </c>
      <c r="B66" s="399">
        <v>1.4013</v>
      </c>
    </row>
    <row r="67" spans="1:2" x14ac:dyDescent="0.25">
      <c r="A67" s="401">
        <v>40602</v>
      </c>
      <c r="B67" s="399">
        <v>1.3651</v>
      </c>
    </row>
    <row r="68" spans="1:2" x14ac:dyDescent="0.25">
      <c r="A68" s="401">
        <v>40574</v>
      </c>
      <c r="B68" s="399">
        <v>1.3363</v>
      </c>
    </row>
    <row r="69" spans="1:2" x14ac:dyDescent="0.25">
      <c r="A69" s="401">
        <v>40543</v>
      </c>
      <c r="B69" s="399">
        <v>1.3222</v>
      </c>
    </row>
    <row r="70" spans="1:2" x14ac:dyDescent="0.25">
      <c r="A70" s="401">
        <v>40512</v>
      </c>
      <c r="B70" s="399">
        <v>1.3666</v>
      </c>
    </row>
    <row r="71" spans="1:2" x14ac:dyDescent="0.25">
      <c r="A71" s="401">
        <v>40482</v>
      </c>
      <c r="B71" s="399">
        <v>1.3903000000000001</v>
      </c>
    </row>
    <row r="72" spans="1:2" x14ac:dyDescent="0.25">
      <c r="A72" s="401">
        <v>40451</v>
      </c>
      <c r="B72" s="399">
        <v>1.3061</v>
      </c>
    </row>
    <row r="73" spans="1:2" x14ac:dyDescent="0.25">
      <c r="A73" s="401">
        <v>40421</v>
      </c>
      <c r="B73" s="399">
        <v>1.29</v>
      </c>
    </row>
    <row r="74" spans="1:2" x14ac:dyDescent="0.25">
      <c r="A74" s="401">
        <v>40390</v>
      </c>
      <c r="B74" s="399">
        <v>1.2781</v>
      </c>
    </row>
    <row r="75" spans="1:2" x14ac:dyDescent="0.25">
      <c r="A75" s="401">
        <v>40359</v>
      </c>
      <c r="B75" s="399">
        <v>1.2211000000000001</v>
      </c>
    </row>
    <row r="76" spans="1:2" x14ac:dyDescent="0.25">
      <c r="A76" s="401">
        <v>40329</v>
      </c>
      <c r="B76" s="399">
        <v>1.2587999999999999</v>
      </c>
    </row>
    <row r="77" spans="1:2" x14ac:dyDescent="0.25">
      <c r="A77" s="401">
        <v>40298</v>
      </c>
      <c r="B77" s="399">
        <v>1.3434999999999999</v>
      </c>
    </row>
    <row r="78" spans="1:2" x14ac:dyDescent="0.25">
      <c r="A78" s="401">
        <v>40268</v>
      </c>
      <c r="B78" s="399">
        <v>1.3573999999999999</v>
      </c>
    </row>
    <row r="79" spans="1:2" x14ac:dyDescent="0.25">
      <c r="A79" s="401">
        <v>40237</v>
      </c>
      <c r="B79" s="399">
        <v>1.3672</v>
      </c>
    </row>
    <row r="80" spans="1:2" x14ac:dyDescent="0.25">
      <c r="A80" s="401">
        <v>40209</v>
      </c>
      <c r="B80" s="399">
        <v>1.4263999999999999</v>
      </c>
    </row>
    <row r="81" spans="1:2" x14ac:dyDescent="0.25">
      <c r="A81" s="401">
        <v>40178</v>
      </c>
      <c r="B81" s="399">
        <v>1.4581999999999999</v>
      </c>
    </row>
    <row r="82" spans="1:2" x14ac:dyDescent="0.25">
      <c r="A82" s="401">
        <v>40147</v>
      </c>
      <c r="B82" s="399">
        <v>1.4904999999999999</v>
      </c>
    </row>
    <row r="83" spans="1:2" x14ac:dyDescent="0.25">
      <c r="A83" s="401">
        <v>40117</v>
      </c>
      <c r="B83" s="399">
        <v>1.4810000000000001</v>
      </c>
    </row>
    <row r="84" spans="1:2" x14ac:dyDescent="0.25">
      <c r="A84" s="401">
        <v>40086</v>
      </c>
      <c r="B84" s="399">
        <v>1.4559</v>
      </c>
    </row>
    <row r="85" spans="1:2" x14ac:dyDescent="0.25">
      <c r="A85" s="401">
        <v>40056</v>
      </c>
      <c r="B85" s="399">
        <v>1.4258999999999999</v>
      </c>
    </row>
    <row r="86" spans="1:2" x14ac:dyDescent="0.25">
      <c r="A86" s="401">
        <v>40025</v>
      </c>
      <c r="B86" s="399">
        <v>1.4072</v>
      </c>
    </row>
    <row r="87" spans="1:2" x14ac:dyDescent="0.25">
      <c r="A87" s="401">
        <v>39994</v>
      </c>
      <c r="B87" s="399">
        <v>1.401</v>
      </c>
    </row>
    <row r="88" spans="1:2" x14ac:dyDescent="0.25">
      <c r="A88" s="401">
        <v>39964</v>
      </c>
      <c r="B88" s="399">
        <v>1.3660000000000001</v>
      </c>
    </row>
    <row r="89" spans="1:2" x14ac:dyDescent="0.25">
      <c r="A89" s="401">
        <v>39933</v>
      </c>
      <c r="B89" s="399">
        <v>1.3205</v>
      </c>
    </row>
    <row r="90" spans="1:2" x14ac:dyDescent="0.25">
      <c r="A90" s="401">
        <v>39903</v>
      </c>
      <c r="B90" s="399">
        <v>1.3052999999999999</v>
      </c>
    </row>
    <row r="91" spans="1:2" x14ac:dyDescent="0.25">
      <c r="A91" s="401">
        <v>39872</v>
      </c>
      <c r="B91" s="399">
        <v>1.2807999999999999</v>
      </c>
    </row>
    <row r="92" spans="1:2" x14ac:dyDescent="0.25">
      <c r="A92" s="401">
        <v>39844</v>
      </c>
      <c r="B92" s="399">
        <v>1.3314999999999999</v>
      </c>
    </row>
    <row r="93" spans="1:2" x14ac:dyDescent="0.25">
      <c r="A93" s="401">
        <v>39813</v>
      </c>
      <c r="B93" s="399">
        <v>1.3511</v>
      </c>
    </row>
    <row r="94" spans="1:2" x14ac:dyDescent="0.25">
      <c r="A94" s="401">
        <v>39782</v>
      </c>
      <c r="B94" s="399">
        <v>1.2706</v>
      </c>
    </row>
    <row r="95" spans="1:2" x14ac:dyDescent="0.25">
      <c r="A95" s="401">
        <v>39752</v>
      </c>
      <c r="B95" s="399">
        <v>1.331</v>
      </c>
    </row>
    <row r="96" spans="1:2" x14ac:dyDescent="0.25">
      <c r="A96" s="401">
        <v>39721</v>
      </c>
      <c r="B96" s="399">
        <v>1.4380999999999999</v>
      </c>
    </row>
    <row r="97" spans="1:2" x14ac:dyDescent="0.25">
      <c r="A97" s="401">
        <v>39691</v>
      </c>
      <c r="B97" s="399">
        <v>1.4964</v>
      </c>
    </row>
    <row r="98" spans="1:2" x14ac:dyDescent="0.25">
      <c r="A98" s="401">
        <v>39660</v>
      </c>
      <c r="B98" s="399">
        <v>1.5773999999999999</v>
      </c>
    </row>
    <row r="99" spans="1:2" x14ac:dyDescent="0.25">
      <c r="A99" s="401">
        <v>39629</v>
      </c>
      <c r="B99" s="399">
        <v>1.5578000000000001</v>
      </c>
    </row>
    <row r="100" spans="1:2" x14ac:dyDescent="0.25">
      <c r="A100" s="401">
        <v>39599</v>
      </c>
      <c r="B100" s="399">
        <v>1.5559000000000001</v>
      </c>
    </row>
    <row r="101" spans="1:2" x14ac:dyDescent="0.25">
      <c r="A101" s="401">
        <v>39568</v>
      </c>
      <c r="B101" s="399">
        <v>1.5752999999999999</v>
      </c>
    </row>
    <row r="102" spans="1:2" x14ac:dyDescent="0.25">
      <c r="A102" s="401">
        <v>39538</v>
      </c>
      <c r="B102" s="399">
        <v>1.5504</v>
      </c>
    </row>
    <row r="103" spans="1:2" x14ac:dyDescent="0.25">
      <c r="A103" s="401">
        <v>39507</v>
      </c>
      <c r="B103" s="399">
        <v>1.4733000000000001</v>
      </c>
    </row>
    <row r="104" spans="1:2" x14ac:dyDescent="0.25">
      <c r="A104" s="401">
        <v>39478</v>
      </c>
      <c r="B104" s="399">
        <v>1.4703999999999999</v>
      </c>
    </row>
    <row r="105" spans="1:2" x14ac:dyDescent="0.25">
      <c r="A105" s="401">
        <v>39447</v>
      </c>
      <c r="B105" s="399">
        <v>1.4557</v>
      </c>
    </row>
    <row r="106" spans="1:2" x14ac:dyDescent="0.25">
      <c r="A106" s="401">
        <v>39416</v>
      </c>
      <c r="B106" s="399">
        <v>1.4676</v>
      </c>
    </row>
    <row r="107" spans="1:2" x14ac:dyDescent="0.25">
      <c r="A107" s="401">
        <v>39386</v>
      </c>
      <c r="B107" s="399">
        <v>1.4231</v>
      </c>
    </row>
    <row r="108" spans="1:2" x14ac:dyDescent="0.25">
      <c r="A108" s="401">
        <v>39355</v>
      </c>
      <c r="B108" s="399">
        <v>1.3904000000000001</v>
      </c>
    </row>
    <row r="109" spans="1:2" x14ac:dyDescent="0.25">
      <c r="A109" s="401">
        <v>39325</v>
      </c>
      <c r="B109" s="399">
        <v>1.3628</v>
      </c>
    </row>
    <row r="110" spans="1:2" x14ac:dyDescent="0.25">
      <c r="A110" s="401">
        <v>39294</v>
      </c>
      <c r="B110" s="399">
        <v>1.371</v>
      </c>
    </row>
    <row r="111" spans="1:2" x14ac:dyDescent="0.25">
      <c r="A111" s="401">
        <v>39263</v>
      </c>
      <c r="B111" s="399">
        <v>1.3421000000000001</v>
      </c>
    </row>
    <row r="112" spans="1:2" x14ac:dyDescent="0.25">
      <c r="A112" s="401">
        <v>39233</v>
      </c>
      <c r="B112" s="399">
        <v>1.3514999999999999</v>
      </c>
    </row>
    <row r="113" spans="1:2" x14ac:dyDescent="0.25">
      <c r="A113" s="401">
        <v>39202</v>
      </c>
      <c r="B113" s="399">
        <v>1.3507</v>
      </c>
    </row>
    <row r="114" spans="1:2" x14ac:dyDescent="0.25">
      <c r="A114" s="401">
        <v>39172</v>
      </c>
      <c r="B114" s="399">
        <v>1.3241000000000001</v>
      </c>
    </row>
    <row r="115" spans="1:2" x14ac:dyDescent="0.25">
      <c r="A115" s="401">
        <v>39141</v>
      </c>
      <c r="B115" s="399">
        <v>1.3072999999999999</v>
      </c>
    </row>
    <row r="116" spans="1:2" x14ac:dyDescent="0.25">
      <c r="A116" s="401">
        <v>39113</v>
      </c>
      <c r="B116" s="399">
        <v>1.2989999999999999</v>
      </c>
    </row>
    <row r="117" spans="1:2" x14ac:dyDescent="0.25">
      <c r="A117" s="401">
        <v>39082</v>
      </c>
      <c r="B117" s="399">
        <v>1.3198000000000001</v>
      </c>
    </row>
    <row r="118" spans="1:2" x14ac:dyDescent="0.25">
      <c r="A118" s="401">
        <v>39051</v>
      </c>
      <c r="B118" s="399">
        <v>1.2876000000000001</v>
      </c>
    </row>
    <row r="119" spans="1:2" x14ac:dyDescent="0.25">
      <c r="A119" s="401">
        <v>39021</v>
      </c>
      <c r="B119" s="399">
        <v>1.2617</v>
      </c>
    </row>
    <row r="120" spans="1:2" x14ac:dyDescent="0.25">
      <c r="A120" s="401">
        <v>38990</v>
      </c>
      <c r="B120" s="399">
        <v>1.2732000000000001</v>
      </c>
    </row>
    <row r="121" spans="1:2" x14ac:dyDescent="0.25">
      <c r="A121" s="401">
        <v>38960</v>
      </c>
      <c r="B121" s="399">
        <v>1.2804</v>
      </c>
    </row>
    <row r="122" spans="1:2" x14ac:dyDescent="0.25">
      <c r="A122" s="401">
        <v>38929</v>
      </c>
      <c r="B122" s="399">
        <v>1.2705</v>
      </c>
    </row>
    <row r="123" spans="1:2" x14ac:dyDescent="0.25">
      <c r="A123" s="401">
        <v>38898</v>
      </c>
      <c r="B123" s="399">
        <v>1.2665999999999999</v>
      </c>
    </row>
    <row r="124" spans="1:2" x14ac:dyDescent="0.25">
      <c r="A124" s="401">
        <v>38868</v>
      </c>
      <c r="B124" s="399">
        <v>1.2768999999999999</v>
      </c>
    </row>
    <row r="125" spans="1:2" x14ac:dyDescent="0.25">
      <c r="A125" s="401">
        <v>38837</v>
      </c>
      <c r="B125" s="399">
        <v>1.2259</v>
      </c>
    </row>
    <row r="126" spans="1:2" x14ac:dyDescent="0.25">
      <c r="A126" s="401">
        <v>38807</v>
      </c>
      <c r="B126" s="399">
        <v>1.2028000000000001</v>
      </c>
    </row>
    <row r="127" spans="1:2" x14ac:dyDescent="0.25">
      <c r="A127" s="401">
        <v>38776</v>
      </c>
      <c r="B127" s="399">
        <v>1.1941999999999999</v>
      </c>
    </row>
    <row r="128" spans="1:2" x14ac:dyDescent="0.25">
      <c r="A128" s="401">
        <v>38748</v>
      </c>
      <c r="B128" s="399">
        <v>1.2097</v>
      </c>
    </row>
    <row r="129" spans="1:2" x14ac:dyDescent="0.25">
      <c r="A129" s="401">
        <v>38717</v>
      </c>
      <c r="B129" s="399">
        <v>1.1853</v>
      </c>
    </row>
    <row r="130" spans="1:2" x14ac:dyDescent="0.25">
      <c r="A130" s="401">
        <v>38686</v>
      </c>
      <c r="B130" s="399">
        <v>1.1780999999999999</v>
      </c>
    </row>
    <row r="131" spans="1:2" x14ac:dyDescent="0.25">
      <c r="A131" s="401">
        <v>38656</v>
      </c>
      <c r="B131" s="399">
        <v>1.2035</v>
      </c>
    </row>
    <row r="132" spans="1:2" x14ac:dyDescent="0.25">
      <c r="A132" s="401">
        <v>38625</v>
      </c>
      <c r="B132" s="399">
        <v>1.2261</v>
      </c>
    </row>
    <row r="133" spans="1:2" x14ac:dyDescent="0.25">
      <c r="A133" s="401">
        <v>38595</v>
      </c>
      <c r="B133" s="399">
        <v>1.2301</v>
      </c>
    </row>
    <row r="134" spans="1:2" x14ac:dyDescent="0.25">
      <c r="A134" s="401">
        <v>38564</v>
      </c>
      <c r="B134" s="399">
        <v>1.2040999999999999</v>
      </c>
    </row>
    <row r="135" spans="1:2" x14ac:dyDescent="0.25">
      <c r="A135" s="401">
        <v>38533</v>
      </c>
      <c r="B135" s="399">
        <v>1.2161</v>
      </c>
    </row>
    <row r="136" spans="1:2" x14ac:dyDescent="0.25">
      <c r="A136" s="401">
        <v>38503</v>
      </c>
      <c r="B136" s="399">
        <v>1.2677</v>
      </c>
    </row>
    <row r="137" spans="1:2" x14ac:dyDescent="0.25">
      <c r="A137" s="401">
        <v>38472</v>
      </c>
      <c r="B137" s="399">
        <v>1.2939000000000001</v>
      </c>
    </row>
    <row r="138" spans="1:2" x14ac:dyDescent="0.25">
      <c r="A138" s="401">
        <v>38442</v>
      </c>
      <c r="B138" s="399">
        <v>1.3194999999999999</v>
      </c>
    </row>
    <row r="139" spans="1:2" x14ac:dyDescent="0.25">
      <c r="A139" s="401">
        <v>38411</v>
      </c>
      <c r="B139" s="399">
        <v>1.3012999999999999</v>
      </c>
    </row>
    <row r="140" spans="1:2" x14ac:dyDescent="0.25">
      <c r="A140" s="401">
        <v>38383</v>
      </c>
      <c r="B140" s="399">
        <v>1.3123</v>
      </c>
    </row>
    <row r="141" spans="1:2" x14ac:dyDescent="0.25">
      <c r="A141" s="401">
        <v>38352</v>
      </c>
      <c r="B141" s="399">
        <v>1.3404</v>
      </c>
    </row>
    <row r="142" spans="1:2" x14ac:dyDescent="0.25">
      <c r="A142" s="401">
        <v>38321</v>
      </c>
      <c r="B142" s="399">
        <v>1.3019000000000001</v>
      </c>
    </row>
    <row r="143" spans="1:2" x14ac:dyDescent="0.25">
      <c r="A143" s="401">
        <v>38291</v>
      </c>
      <c r="B143" s="399">
        <v>1.2519</v>
      </c>
    </row>
    <row r="144" spans="1:2" x14ac:dyDescent="0.25">
      <c r="A144" s="401">
        <v>38260</v>
      </c>
      <c r="B144" s="399">
        <v>1.2213000000000001</v>
      </c>
    </row>
    <row r="145" spans="1:2" x14ac:dyDescent="0.25">
      <c r="A145" s="401">
        <v>38230</v>
      </c>
      <c r="B145" s="399">
        <v>1.2202</v>
      </c>
    </row>
    <row r="146" spans="1:2" x14ac:dyDescent="0.25">
      <c r="A146" s="401">
        <v>38199</v>
      </c>
      <c r="B146" s="399">
        <v>1.2267999999999999</v>
      </c>
    </row>
    <row r="147" spans="1:2" x14ac:dyDescent="0.25">
      <c r="A147" s="401">
        <v>38168</v>
      </c>
      <c r="B147" s="399">
        <v>1.2148000000000001</v>
      </c>
    </row>
    <row r="148" spans="1:2" x14ac:dyDescent="0.25">
      <c r="A148" s="401">
        <v>38138</v>
      </c>
      <c r="B148" s="399">
        <v>1.2005999999999999</v>
      </c>
    </row>
    <row r="149" spans="1:2" x14ac:dyDescent="0.25">
      <c r="A149" s="401">
        <v>38107</v>
      </c>
      <c r="B149" s="399">
        <v>1.2</v>
      </c>
    </row>
    <row r="150" spans="1:2" x14ac:dyDescent="0.25">
      <c r="A150" s="401">
        <v>38077</v>
      </c>
      <c r="B150" s="399">
        <v>1.2259</v>
      </c>
    </row>
    <row r="151" spans="1:2" x14ac:dyDescent="0.25">
      <c r="A151" s="401">
        <v>38046</v>
      </c>
      <c r="B151" s="399">
        <v>1.2617</v>
      </c>
    </row>
    <row r="152" spans="1:2" x14ac:dyDescent="0.25">
      <c r="A152" s="401">
        <v>38017</v>
      </c>
      <c r="B152" s="399">
        <v>1.2592000000000001</v>
      </c>
    </row>
    <row r="153" spans="1:2" x14ac:dyDescent="0.25">
      <c r="A153" s="401">
        <v>37986</v>
      </c>
      <c r="B153" s="399">
        <v>1.2310000000000001</v>
      </c>
    </row>
    <row r="154" spans="1:2" x14ac:dyDescent="0.25">
      <c r="A154" s="401">
        <v>37955</v>
      </c>
      <c r="B154" s="399">
        <v>1.1725000000000001</v>
      </c>
    </row>
    <row r="155" spans="1:2" x14ac:dyDescent="0.25">
      <c r="A155" s="401">
        <v>37925</v>
      </c>
      <c r="B155" s="399">
        <v>1.1698999999999999</v>
      </c>
    </row>
    <row r="156" spans="1:2" x14ac:dyDescent="0.25">
      <c r="A156" s="401">
        <v>37894</v>
      </c>
      <c r="B156" s="399">
        <v>1.1272</v>
      </c>
    </row>
    <row r="157" spans="1:2" x14ac:dyDescent="0.25">
      <c r="A157" s="401">
        <v>37864</v>
      </c>
      <c r="B157" s="399">
        <v>1.1146</v>
      </c>
    </row>
    <row r="158" spans="1:2" x14ac:dyDescent="0.25">
      <c r="A158" s="401">
        <v>37833</v>
      </c>
      <c r="B158" s="399">
        <v>1.1373</v>
      </c>
    </row>
    <row r="159" spans="1:2" x14ac:dyDescent="0.25">
      <c r="A159" s="401">
        <v>37802</v>
      </c>
      <c r="B159" s="399">
        <v>1.1662999999999999</v>
      </c>
    </row>
    <row r="160" spans="1:2" x14ac:dyDescent="0.25">
      <c r="A160" s="401">
        <v>37772</v>
      </c>
      <c r="B160" s="399">
        <v>1.1574</v>
      </c>
    </row>
    <row r="161" spans="1:2" x14ac:dyDescent="0.25">
      <c r="A161" s="401">
        <v>37741</v>
      </c>
      <c r="B161" s="399">
        <v>1.0865</v>
      </c>
    </row>
    <row r="162" spans="1:2" x14ac:dyDescent="0.25">
      <c r="A162" s="401">
        <v>37711</v>
      </c>
      <c r="B162" s="399">
        <v>1.0789</v>
      </c>
    </row>
    <row r="163" spans="1:2" x14ac:dyDescent="0.25">
      <c r="A163" s="401">
        <v>37680</v>
      </c>
      <c r="B163" s="399">
        <v>1.0778000000000001</v>
      </c>
    </row>
    <row r="164" spans="1:2" x14ac:dyDescent="0.25">
      <c r="A164" s="401">
        <v>37652</v>
      </c>
      <c r="B164" s="399">
        <v>1.0626</v>
      </c>
    </row>
    <row r="165" spans="1:2" x14ac:dyDescent="0.25">
      <c r="A165" s="401">
        <v>37621</v>
      </c>
      <c r="B165" s="399">
        <v>1.0216000000000001</v>
      </c>
    </row>
    <row r="166" spans="1:2" x14ac:dyDescent="0.25">
      <c r="A166" s="401">
        <v>37590</v>
      </c>
      <c r="B166" s="399">
        <v>1.0021</v>
      </c>
    </row>
    <row r="167" spans="1:2" x14ac:dyDescent="0.25">
      <c r="A167" s="401">
        <v>37560</v>
      </c>
      <c r="B167" s="399">
        <v>0.98080000000000001</v>
      </c>
    </row>
    <row r="168" spans="1:2" x14ac:dyDescent="0.25">
      <c r="A168" s="401">
        <v>37529</v>
      </c>
      <c r="B168" s="399">
        <v>0.98</v>
      </c>
    </row>
    <row r="169" spans="1:2" x14ac:dyDescent="0.25">
      <c r="A169" s="401">
        <v>37499</v>
      </c>
      <c r="B169" s="399">
        <v>0.97809999999999997</v>
      </c>
    </row>
    <row r="170" spans="1:2" x14ac:dyDescent="0.25">
      <c r="A170" s="401">
        <v>37468</v>
      </c>
      <c r="B170" s="399">
        <v>0.99219999999999997</v>
      </c>
    </row>
    <row r="171" spans="1:2" x14ac:dyDescent="0.25">
      <c r="A171" s="401">
        <v>37437</v>
      </c>
      <c r="B171" s="399">
        <v>0.95660000000000001</v>
      </c>
    </row>
    <row r="172" spans="1:2" x14ac:dyDescent="0.25">
      <c r="A172" s="401">
        <v>37407</v>
      </c>
      <c r="B172" s="399">
        <v>0.91779999999999995</v>
      </c>
    </row>
    <row r="173" spans="1:2" x14ac:dyDescent="0.25">
      <c r="A173" s="401">
        <v>37376</v>
      </c>
      <c r="B173" s="399">
        <v>0.88680000000000003</v>
      </c>
    </row>
    <row r="174" spans="1:2" x14ac:dyDescent="0.25">
      <c r="A174" s="401">
        <v>37346</v>
      </c>
      <c r="B174" s="399">
        <v>0.87570000000000003</v>
      </c>
    </row>
    <row r="175" spans="1:2" x14ac:dyDescent="0.25">
      <c r="A175" s="401">
        <v>37315</v>
      </c>
      <c r="B175" s="399">
        <v>0.87050000000000005</v>
      </c>
    </row>
    <row r="176" spans="1:2" x14ac:dyDescent="0.25">
      <c r="A176" s="401">
        <v>37287</v>
      </c>
      <c r="B176" s="399">
        <v>0.88319999999999999</v>
      </c>
    </row>
    <row r="177" spans="1:2" x14ac:dyDescent="0.25">
      <c r="A177" s="401">
        <v>37256</v>
      </c>
      <c r="B177" s="399">
        <v>0.89170000000000005</v>
      </c>
    </row>
    <row r="178" spans="1:2" x14ac:dyDescent="0.25">
      <c r="A178" s="401">
        <v>37225</v>
      </c>
      <c r="B178" s="399">
        <v>0.88849999999999996</v>
      </c>
    </row>
    <row r="179" spans="1:2" x14ac:dyDescent="0.25">
      <c r="A179" s="401">
        <v>37195</v>
      </c>
      <c r="B179" s="399">
        <v>0.90549999999999997</v>
      </c>
    </row>
    <row r="180" spans="1:2" x14ac:dyDescent="0.25">
      <c r="A180" s="401">
        <v>37164</v>
      </c>
      <c r="B180" s="399">
        <v>0.91210000000000002</v>
      </c>
    </row>
    <row r="181" spans="1:2" x14ac:dyDescent="0.25">
      <c r="A181" s="401">
        <v>37134</v>
      </c>
      <c r="B181" s="399">
        <v>0.90200000000000002</v>
      </c>
    </row>
    <row r="182" spans="1:2" x14ac:dyDescent="0.25">
      <c r="A182" s="401">
        <v>37103</v>
      </c>
      <c r="B182" s="399">
        <v>0.86140000000000005</v>
      </c>
    </row>
    <row r="183" spans="1:2" x14ac:dyDescent="0.25">
      <c r="A183" s="401">
        <v>37072</v>
      </c>
      <c r="B183" s="399">
        <v>0.85370000000000001</v>
      </c>
    </row>
    <row r="184" spans="1:2" x14ac:dyDescent="0.25">
      <c r="A184" s="401">
        <v>37042</v>
      </c>
      <c r="B184" s="399">
        <v>0.87519999999999998</v>
      </c>
    </row>
    <row r="185" spans="1:2" x14ac:dyDescent="0.25">
      <c r="A185" s="401">
        <v>37011</v>
      </c>
      <c r="B185" s="399">
        <v>0.89280000000000004</v>
      </c>
    </row>
    <row r="186" spans="1:2" x14ac:dyDescent="0.25">
      <c r="A186" s="401">
        <v>36981</v>
      </c>
      <c r="B186" s="399">
        <v>0.90880000000000005</v>
      </c>
    </row>
    <row r="187" spans="1:2" x14ac:dyDescent="0.25">
      <c r="A187" s="401">
        <v>36950</v>
      </c>
      <c r="B187" s="399">
        <v>0.92190000000000005</v>
      </c>
    </row>
    <row r="188" spans="1:2" x14ac:dyDescent="0.25">
      <c r="A188" s="401">
        <v>36922</v>
      </c>
      <c r="B188" s="399">
        <v>0.93920000000000003</v>
      </c>
    </row>
    <row r="189" spans="1:2" x14ac:dyDescent="0.25">
      <c r="A189" s="401">
        <v>36891</v>
      </c>
      <c r="B189" s="399">
        <v>0.90239999999999998</v>
      </c>
    </row>
    <row r="190" spans="1:2" x14ac:dyDescent="0.25">
      <c r="A190" s="401">
        <v>36860</v>
      </c>
      <c r="B190" s="399">
        <v>0.85470000000000002</v>
      </c>
    </row>
    <row r="191" spans="1:2" x14ac:dyDescent="0.25">
      <c r="A191" s="401">
        <v>36830</v>
      </c>
      <c r="B191" s="399">
        <v>0.85409999999999997</v>
      </c>
    </row>
    <row r="192" spans="1:2" x14ac:dyDescent="0.25">
      <c r="A192" s="401">
        <v>36799</v>
      </c>
      <c r="B192" s="399">
        <v>0.87190000000000001</v>
      </c>
    </row>
    <row r="193" spans="1:2" x14ac:dyDescent="0.25">
      <c r="A193" s="401">
        <v>36769</v>
      </c>
      <c r="B193" s="399">
        <v>0.9042</v>
      </c>
    </row>
    <row r="194" spans="1:2" x14ac:dyDescent="0.25">
      <c r="A194" s="401">
        <v>36738</v>
      </c>
      <c r="B194" s="399">
        <v>0.9395</v>
      </c>
    </row>
    <row r="195" spans="1:2" x14ac:dyDescent="0.25">
      <c r="A195" s="401">
        <v>36707</v>
      </c>
      <c r="B195" s="399">
        <v>0.95</v>
      </c>
    </row>
    <row r="196" spans="1:2" x14ac:dyDescent="0.25">
      <c r="A196" s="401">
        <v>36677</v>
      </c>
      <c r="B196" s="399">
        <v>0.90920000000000001</v>
      </c>
    </row>
    <row r="197" spans="1:2" x14ac:dyDescent="0.25">
      <c r="A197" s="401">
        <v>36646</v>
      </c>
      <c r="B197" s="399">
        <v>0.94510000000000005</v>
      </c>
    </row>
    <row r="198" spans="1:2" x14ac:dyDescent="0.25">
      <c r="A198" s="401">
        <v>36616</v>
      </c>
      <c r="B198" s="399">
        <v>0.96540000000000004</v>
      </c>
    </row>
    <row r="199" spans="1:2" x14ac:dyDescent="0.25">
      <c r="A199" s="401">
        <v>36585</v>
      </c>
      <c r="B199" s="399">
        <v>0.98380000000000001</v>
      </c>
    </row>
    <row r="200" spans="1:2" x14ac:dyDescent="0.25">
      <c r="A200" s="401">
        <v>36556</v>
      </c>
      <c r="B200" s="399">
        <v>1.0113000000000001</v>
      </c>
    </row>
    <row r="201" spans="1:2" x14ac:dyDescent="0.25">
      <c r="A201" s="401">
        <v>36525</v>
      </c>
      <c r="B201" s="399">
        <v>1.0106999999999999</v>
      </c>
    </row>
    <row r="202" spans="1:2" x14ac:dyDescent="0.25">
      <c r="A202" s="401">
        <v>36494</v>
      </c>
      <c r="B202" s="399">
        <v>1.0316000000000001</v>
      </c>
    </row>
    <row r="203" spans="1:2" x14ac:dyDescent="0.25">
      <c r="A203" s="401">
        <v>36464</v>
      </c>
      <c r="B203" s="399">
        <v>1.0702</v>
      </c>
    </row>
    <row r="204" spans="1:2" x14ac:dyDescent="0.25">
      <c r="A204" s="401">
        <v>36433</v>
      </c>
      <c r="B204" s="399">
        <v>1.0491999999999999</v>
      </c>
    </row>
    <row r="205" spans="1:2" x14ac:dyDescent="0.25">
      <c r="A205" s="401">
        <v>36403</v>
      </c>
      <c r="B205" s="399">
        <v>1.0607</v>
      </c>
    </row>
    <row r="206" spans="1:2" x14ac:dyDescent="0.25">
      <c r="A206" s="401">
        <v>36372</v>
      </c>
      <c r="B206" s="399">
        <v>1.0361</v>
      </c>
    </row>
    <row r="207" spans="1:2" x14ac:dyDescent="0.25">
      <c r="A207" s="401">
        <v>36341</v>
      </c>
      <c r="B207" s="399">
        <v>1.0387</v>
      </c>
    </row>
    <row r="208" spans="1:2" x14ac:dyDescent="0.25">
      <c r="A208" s="401">
        <v>36311</v>
      </c>
      <c r="B208" s="399">
        <v>1.0615000000000001</v>
      </c>
    </row>
    <row r="209" spans="1:2" x14ac:dyDescent="0.25">
      <c r="A209" s="401">
        <v>36280</v>
      </c>
      <c r="B209" s="399">
        <v>1.0708</v>
      </c>
    </row>
    <row r="210" spans="1:2" x14ac:dyDescent="0.25">
      <c r="A210" s="401">
        <v>36250</v>
      </c>
      <c r="B210" s="399">
        <v>1.0867</v>
      </c>
    </row>
    <row r="211" spans="1:2" x14ac:dyDescent="0.25">
      <c r="A211" s="401">
        <v>36219</v>
      </c>
      <c r="B211" s="399">
        <v>1.1180000000000001</v>
      </c>
    </row>
    <row r="212" spans="1:2" x14ac:dyDescent="0.25">
      <c r="A212" s="401">
        <v>36191</v>
      </c>
      <c r="B212" s="399">
        <v>1.1583000000000001</v>
      </c>
    </row>
    <row r="213" spans="1:2" x14ac:dyDescent="0.25">
      <c r="A213" s="401">
        <v>36160</v>
      </c>
      <c r="B213" s="399">
        <v>1.1709000000000001</v>
      </c>
    </row>
    <row r="215" spans="1:2" x14ac:dyDescent="0.25">
      <c r="A215" s="400" t="s">
        <v>180</v>
      </c>
      <c r="B215" s="400">
        <v>1.2166999999999999</v>
      </c>
    </row>
    <row r="216" spans="1:2" x14ac:dyDescent="0.25">
      <c r="A216" s="400" t="s">
        <v>181</v>
      </c>
      <c r="B216" s="400">
        <v>0.85370000000000001</v>
      </c>
    </row>
    <row r="217" spans="1:2" x14ac:dyDescent="0.25">
      <c r="A217" s="400" t="s">
        <v>182</v>
      </c>
      <c r="B217" s="400">
        <v>1.5773999999999999</v>
      </c>
    </row>
  </sheetData>
  <mergeCells count="2">
    <mergeCell ref="A1:B1"/>
    <mergeCell ref="A2:B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theme="3"/>
  </sheetPr>
  <dimension ref="A1:BP294"/>
  <sheetViews>
    <sheetView zoomScale="130" zoomScaleNormal="130" zoomScalePageLayoutView="125" workbookViewId="0">
      <pane xSplit="1" ySplit="2" topLeftCell="B3" activePane="bottomRight" state="frozen"/>
      <selection pane="topRight" activeCell="B1" sqref="B1"/>
      <selection pane="bottomLeft" activeCell="A3" sqref="A3"/>
      <selection pane="bottomRight" activeCell="B8" sqref="B8:B9"/>
    </sheetView>
  </sheetViews>
  <sheetFormatPr baseColWidth="10" defaultRowHeight="15.75" x14ac:dyDescent="0.25"/>
  <cols>
    <col min="1" max="1" width="3.125" style="285" bestFit="1" customWidth="1"/>
    <col min="2" max="2" width="30.25" style="365" customWidth="1"/>
    <col min="3" max="3" width="9.875" style="285" customWidth="1"/>
    <col min="4" max="4" width="27.25" style="286" customWidth="1"/>
    <col min="5" max="5" width="9.625" style="287" customWidth="1"/>
    <col min="6" max="6" width="9.625" style="287" hidden="1" customWidth="1"/>
    <col min="7" max="10" width="11" style="288" hidden="1" customWidth="1"/>
    <col min="11" max="11" width="15.75" style="288" customWidth="1"/>
    <col min="12" max="14" width="11" style="288" hidden="1" customWidth="1"/>
    <col min="15" max="15" width="28.375" style="212" customWidth="1"/>
    <col min="16" max="16" width="30.875" style="212" bestFit="1" customWidth="1"/>
    <col min="17" max="17" width="38.875" style="212" customWidth="1"/>
    <col min="18" max="18" width="15.875" style="212" customWidth="1"/>
    <col min="19" max="20" width="14.875" style="212" customWidth="1"/>
    <col min="21" max="24" width="11.375" style="212" bestFit="1" customWidth="1"/>
    <col min="25" max="25" width="3.5" style="212" customWidth="1"/>
    <col min="26" max="26" width="10.5" style="212" bestFit="1" customWidth="1"/>
    <col min="27" max="27" width="30.875" style="212" bestFit="1" customWidth="1"/>
    <col min="28" max="28" width="38.875" style="212" customWidth="1"/>
    <col min="29" max="29" width="15.875" style="212" customWidth="1"/>
    <col min="30" max="31" width="14.875" style="212" customWidth="1"/>
    <col min="32" max="35" width="11.375" style="212" bestFit="1" customWidth="1"/>
    <col min="36" max="36" width="4.625" style="212" customWidth="1"/>
    <col min="37" max="37" width="9.125" style="212" customWidth="1"/>
    <col min="38" max="38" width="30.875" style="212" bestFit="1" customWidth="1"/>
    <col min="39" max="39" width="38.875" style="212" customWidth="1"/>
    <col min="40" max="40" width="15.875" style="212" customWidth="1"/>
    <col min="41" max="41" width="14.875" style="212" customWidth="1"/>
    <col min="42" max="42" width="15" style="212" customWidth="1"/>
    <col min="43" max="46" width="11.375" style="212" bestFit="1" customWidth="1"/>
    <col min="47" max="47" width="4.125" style="212" customWidth="1"/>
    <col min="48" max="48" width="10.5" style="212" bestFit="1" customWidth="1"/>
    <col min="49" max="49" width="30.875" style="212" bestFit="1" customWidth="1"/>
    <col min="50" max="50" width="38.875" style="212" customWidth="1"/>
    <col min="51" max="51" width="15.875" style="212" customWidth="1"/>
    <col min="52" max="53" width="14.875" style="212" customWidth="1"/>
    <col min="54" max="57" width="11.375" style="212" bestFit="1" customWidth="1"/>
    <col min="58" max="58" width="3.875" style="212" customWidth="1"/>
    <col min="59" max="59" width="10.5" style="212" bestFit="1" customWidth="1"/>
    <col min="60" max="60" width="30.875" style="212" bestFit="1" customWidth="1"/>
    <col min="61" max="61" width="38.875" style="212" customWidth="1"/>
    <col min="62" max="62" width="15.875" style="212" customWidth="1"/>
    <col min="63" max="64" width="14.875" style="212" customWidth="1"/>
    <col min="65" max="68" width="11.375" style="212" bestFit="1" customWidth="1"/>
    <col min="69" max="16384" width="11" style="213"/>
  </cols>
  <sheetData>
    <row r="1" spans="1:68" ht="15.75" customHeight="1" x14ac:dyDescent="0.25">
      <c r="A1" s="974" t="s">
        <v>27</v>
      </c>
      <c r="B1" s="976" t="s">
        <v>28</v>
      </c>
      <c r="C1" s="976" t="s">
        <v>276</v>
      </c>
      <c r="D1" s="976" t="s">
        <v>29</v>
      </c>
      <c r="E1" s="978" t="s">
        <v>37</v>
      </c>
      <c r="F1" s="980" t="s">
        <v>5</v>
      </c>
      <c r="G1" s="980" t="s">
        <v>4</v>
      </c>
      <c r="H1" s="982" t="s">
        <v>184</v>
      </c>
      <c r="I1" s="707"/>
      <c r="J1" s="708"/>
      <c r="K1" s="984" t="s">
        <v>287</v>
      </c>
      <c r="L1" s="708"/>
      <c r="M1" s="708"/>
      <c r="N1" s="709"/>
      <c r="O1" s="972" t="s">
        <v>3</v>
      </c>
      <c r="P1" s="601" t="s">
        <v>59</v>
      </c>
      <c r="Q1" s="601" t="s">
        <v>248</v>
      </c>
    </row>
    <row r="2" spans="1:68" s="216" customFormat="1" ht="46.5" customHeight="1" thickBot="1" x14ac:dyDescent="0.3">
      <c r="A2" s="975"/>
      <c r="B2" s="977"/>
      <c r="C2" s="977"/>
      <c r="D2" s="977"/>
      <c r="E2" s="979"/>
      <c r="F2" s="981"/>
      <c r="G2" s="981"/>
      <c r="H2" s="983"/>
      <c r="I2" s="340" t="s">
        <v>135</v>
      </c>
      <c r="J2" s="341" t="s">
        <v>136</v>
      </c>
      <c r="K2" s="985"/>
      <c r="L2" s="341" t="s">
        <v>137</v>
      </c>
      <c r="M2" s="341" t="s">
        <v>57</v>
      </c>
      <c r="N2" s="515" t="s">
        <v>58</v>
      </c>
      <c r="O2" s="973"/>
      <c r="P2" s="215"/>
      <c r="Q2" s="215"/>
      <c r="R2" s="215"/>
      <c r="S2" s="215"/>
      <c r="T2" s="215"/>
      <c r="U2" s="215"/>
      <c r="V2" s="215"/>
      <c r="W2" s="215"/>
      <c r="X2" s="215"/>
      <c r="Y2" s="215"/>
      <c r="Z2" s="215"/>
      <c r="AA2" s="215"/>
      <c r="AB2" s="215"/>
      <c r="AC2" s="215"/>
      <c r="AD2" s="215"/>
      <c r="AE2" s="215"/>
      <c r="AF2" s="215"/>
      <c r="AG2" s="215"/>
      <c r="AH2" s="215"/>
      <c r="AI2" s="215"/>
      <c r="AJ2" s="215"/>
      <c r="AK2" s="215"/>
      <c r="AL2" s="215"/>
      <c r="AM2" s="215"/>
      <c r="AN2" s="215"/>
      <c r="AO2" s="215"/>
      <c r="AP2" s="215"/>
      <c r="AQ2" s="215"/>
      <c r="AR2" s="215"/>
      <c r="AS2" s="215"/>
      <c r="AT2" s="215"/>
      <c r="AU2" s="215"/>
      <c r="AV2" s="215"/>
      <c r="AW2" s="215"/>
      <c r="AX2" s="215"/>
      <c r="AY2" s="215"/>
      <c r="AZ2" s="215"/>
      <c r="BA2" s="215"/>
      <c r="BB2" s="215"/>
      <c r="BC2" s="215"/>
      <c r="BD2" s="215"/>
      <c r="BE2" s="215"/>
      <c r="BF2" s="215"/>
      <c r="BG2" s="215"/>
      <c r="BH2" s="215"/>
      <c r="BI2" s="215"/>
      <c r="BJ2" s="215"/>
      <c r="BK2" s="215"/>
      <c r="BL2" s="215"/>
      <c r="BM2" s="215"/>
      <c r="BN2" s="215"/>
      <c r="BO2" s="215"/>
      <c r="BP2" s="215"/>
    </row>
    <row r="3" spans="1:68" s="216" customFormat="1" ht="16.5" thickBot="1" x14ac:dyDescent="0.3">
      <c r="A3" s="422" t="s">
        <v>138</v>
      </c>
      <c r="B3" s="420" t="s">
        <v>307</v>
      </c>
      <c r="C3" s="420" t="s">
        <v>44</v>
      </c>
      <c r="D3" s="273" t="str">
        <f>+B3</f>
        <v>CB INGENIEROS SAS</v>
      </c>
      <c r="E3" s="274">
        <v>1</v>
      </c>
      <c r="F3" s="274" t="s">
        <v>8</v>
      </c>
      <c r="G3" s="275" t="s">
        <v>9</v>
      </c>
      <c r="H3" s="512" t="s">
        <v>8</v>
      </c>
      <c r="I3" s="395">
        <f>IFERROR(IF(D3="","",SUMIF('EXP GEN.'!$D$3:$D$400,D3,'EXP GEN.'!$Y$3:$Y$400)),"")</f>
        <v>6100.3202758166108</v>
      </c>
      <c r="J3" s="395" t="str">
        <f>IFERROR(IF(D3="","",SUMIF(#REF!,D3,#REF!)),"")</f>
        <v/>
      </c>
      <c r="K3" s="395" t="s">
        <v>59</v>
      </c>
      <c r="L3" s="275" t="str">
        <f>IFERROR(IF(K3=0,"",IF(K3&gt;=PARAMETROS!$I$9,"CUMPLE","NO CUMPLE")),"")</f>
        <v>CUMPLE</v>
      </c>
      <c r="M3" s="275" t="str">
        <f>IFERROR(IF(G3="ACREDITA",IF(L3="CUMPLE","CUMPLE","NO CUMPLE"),""),"")</f>
        <v/>
      </c>
      <c r="N3" s="578"/>
      <c r="O3" s="580"/>
      <c r="P3" s="215"/>
      <c r="Q3" s="215"/>
      <c r="R3" s="215"/>
      <c r="S3" s="215"/>
      <c r="T3" s="215"/>
      <c r="U3" s="215"/>
      <c r="V3" s="215"/>
      <c r="W3" s="215"/>
      <c r="X3" s="215"/>
      <c r="Y3" s="215"/>
      <c r="Z3" s="215"/>
      <c r="AA3" s="215"/>
      <c r="AB3" s="215"/>
      <c r="AC3" s="215"/>
      <c r="AD3" s="215"/>
      <c r="AE3" s="215"/>
      <c r="AF3" s="215"/>
      <c r="AG3" s="215"/>
      <c r="AH3" s="215"/>
      <c r="AI3" s="215"/>
      <c r="AJ3" s="215"/>
      <c r="AK3" s="215"/>
      <c r="AL3" s="215"/>
      <c r="AM3" s="215"/>
      <c r="AN3" s="215"/>
      <c r="AO3" s="215"/>
      <c r="AP3" s="215"/>
      <c r="AQ3" s="215"/>
      <c r="AR3" s="215"/>
      <c r="AS3" s="215"/>
      <c r="AT3" s="215"/>
      <c r="AU3" s="215"/>
      <c r="AV3" s="215"/>
      <c r="AW3" s="215"/>
      <c r="AX3" s="215"/>
      <c r="AY3" s="215"/>
      <c r="AZ3" s="215"/>
      <c r="BA3" s="215"/>
      <c r="BB3" s="215"/>
      <c r="BC3" s="215"/>
      <c r="BD3" s="215"/>
      <c r="BE3" s="215"/>
      <c r="BF3" s="215"/>
      <c r="BG3" s="215"/>
      <c r="BH3" s="215"/>
      <c r="BI3" s="215"/>
      <c r="BJ3" s="215"/>
      <c r="BK3" s="215"/>
      <c r="BL3" s="215"/>
      <c r="BM3" s="215"/>
      <c r="BN3" s="215"/>
      <c r="BO3" s="215"/>
      <c r="BP3" s="215"/>
    </row>
    <row r="4" spans="1:68" s="216" customFormat="1" ht="16.5" thickBot="1" x14ac:dyDescent="0.3">
      <c r="A4" s="510" t="s">
        <v>139</v>
      </c>
      <c r="B4" s="511" t="s">
        <v>308</v>
      </c>
      <c r="C4" s="420" t="s">
        <v>47</v>
      </c>
      <c r="D4" s="273" t="str">
        <f t="shared" ref="D4:D31" si="0">+B4</f>
        <v>VELNEC SA</v>
      </c>
      <c r="E4" s="274">
        <v>1</v>
      </c>
      <c r="F4" s="274"/>
      <c r="G4" s="275"/>
      <c r="H4" s="512" t="s">
        <v>8</v>
      </c>
      <c r="I4" s="395">
        <f>IFERROR(IF(D4="","",SUMIF('EXP GEN.'!$D$3:$D$400,D4,'EXP GEN.'!$Y$3:$Y$400)),"")</f>
        <v>7075.6855691207784</v>
      </c>
      <c r="J4" s="395" t="str">
        <f>IFERROR(IF(D4="","",SUMIF(#REF!,D4,#REF!)),"")</f>
        <v/>
      </c>
      <c r="K4" s="789" t="s">
        <v>59</v>
      </c>
      <c r="L4" s="275" t="str">
        <f>IFERROR(IF(K4=0,"",IF(K4&gt;=PARAMETROS!$I$9,"CUMPLE","NO CUMPLE")),"")</f>
        <v>CUMPLE</v>
      </c>
      <c r="M4" s="275" t="str">
        <f>IFERROR(IF(G4="ACREDITA",IF(L4="CUMPLE","CUMPLE","NO CUMPLE"),""),"")</f>
        <v/>
      </c>
      <c r="N4" s="579"/>
      <c r="O4" s="765"/>
      <c r="P4" s="215"/>
      <c r="Q4" s="215"/>
      <c r="R4" s="215"/>
      <c r="S4" s="215"/>
      <c r="T4" s="215"/>
      <c r="U4" s="215"/>
      <c r="V4" s="215"/>
      <c r="W4" s="215"/>
      <c r="X4" s="215"/>
      <c r="Y4" s="215"/>
      <c r="Z4" s="215"/>
      <c r="AA4" s="215"/>
      <c r="AB4" s="215"/>
      <c r="AC4" s="215"/>
      <c r="AD4" s="215"/>
      <c r="AE4" s="215"/>
      <c r="AF4" s="215"/>
      <c r="AG4" s="215"/>
      <c r="AH4" s="215"/>
      <c r="AI4" s="215"/>
      <c r="AJ4" s="215"/>
      <c r="AK4" s="215"/>
      <c r="AL4" s="215"/>
      <c r="AM4" s="215"/>
      <c r="AN4" s="215"/>
      <c r="AO4" s="215"/>
      <c r="AP4" s="215"/>
      <c r="AQ4" s="215"/>
      <c r="AR4" s="215"/>
      <c r="AS4" s="215"/>
      <c r="AT4" s="215"/>
      <c r="AU4" s="215"/>
      <c r="AV4" s="215"/>
      <c r="AW4" s="215"/>
      <c r="AX4" s="215"/>
      <c r="AY4" s="215"/>
      <c r="AZ4" s="215"/>
      <c r="BA4" s="215"/>
      <c r="BB4" s="215"/>
      <c r="BC4" s="215"/>
      <c r="BD4" s="215"/>
      <c r="BE4" s="215"/>
      <c r="BF4" s="215"/>
      <c r="BG4" s="215"/>
      <c r="BH4" s="215"/>
      <c r="BI4" s="215"/>
      <c r="BJ4" s="215"/>
      <c r="BK4" s="215"/>
      <c r="BL4" s="215"/>
      <c r="BM4" s="215"/>
      <c r="BN4" s="215"/>
      <c r="BO4" s="215"/>
      <c r="BP4" s="215"/>
    </row>
    <row r="5" spans="1:68" s="682" customFormat="1" x14ac:dyDescent="0.25">
      <c r="A5" s="945" t="s">
        <v>140</v>
      </c>
      <c r="B5" s="947" t="s">
        <v>309</v>
      </c>
      <c r="C5" s="420" t="s">
        <v>48</v>
      </c>
      <c r="D5" s="273" t="s">
        <v>310</v>
      </c>
      <c r="E5" s="274">
        <v>0.6</v>
      </c>
      <c r="F5" s="274"/>
      <c r="G5" s="275"/>
      <c r="H5" s="275" t="s">
        <v>8</v>
      </c>
      <c r="I5" s="395">
        <f>IFERROR(IF(D5="","",SUMIF('EXP GEN.'!$D$3:$D$400,D5,'EXP GEN.'!$Y$3:$Y$400)),"")</f>
        <v>9473.7168204557511</v>
      </c>
      <c r="J5" s="395" t="str">
        <f>IFERROR(IF(D5="","",SUMIF(#REF!,D5,#REF!)),"")</f>
        <v/>
      </c>
      <c r="K5" s="949" t="s">
        <v>59</v>
      </c>
      <c r="L5" s="275" t="str">
        <f>IFERROR(IF(K5=0,"",IF(K5&gt;=PARAMETROS!$I$9,"CUMPLE","NO CUMPLE")),"")</f>
        <v>CUMPLE</v>
      </c>
      <c r="M5" s="275" t="str">
        <f>IFERROR(IF(G5="ACREDITA",IF(L5="CUMPLE","CUMPLE","NO CUMPLE"),""),"")</f>
        <v/>
      </c>
      <c r="N5" s="578"/>
      <c r="O5" s="766"/>
      <c r="P5" s="681"/>
      <c r="Q5" s="681"/>
      <c r="R5" s="681"/>
      <c r="S5" s="681"/>
      <c r="T5" s="681"/>
      <c r="U5" s="681"/>
      <c r="V5" s="681"/>
      <c r="W5" s="681"/>
      <c r="X5" s="681"/>
      <c r="Y5" s="681"/>
      <c r="Z5" s="681"/>
      <c r="AA5" s="681"/>
      <c r="AB5" s="681"/>
      <c r="AC5" s="681"/>
      <c r="AD5" s="681"/>
      <c r="AE5" s="681"/>
      <c r="AF5" s="681"/>
      <c r="AG5" s="681"/>
      <c r="AH5" s="681"/>
      <c r="AI5" s="681"/>
      <c r="AJ5" s="681"/>
      <c r="AK5" s="681"/>
      <c r="AL5" s="681"/>
      <c r="AM5" s="681"/>
      <c r="AN5" s="681"/>
      <c r="AO5" s="681"/>
      <c r="AP5" s="681"/>
      <c r="AQ5" s="681"/>
      <c r="AR5" s="681"/>
      <c r="AS5" s="681"/>
      <c r="AT5" s="681"/>
      <c r="AU5" s="681"/>
      <c r="AV5" s="681"/>
      <c r="AW5" s="681"/>
      <c r="AX5" s="681"/>
      <c r="AY5" s="681"/>
      <c r="AZ5" s="681"/>
      <c r="BA5" s="681"/>
      <c r="BB5" s="681"/>
      <c r="BC5" s="681"/>
      <c r="BD5" s="681"/>
      <c r="BE5" s="681"/>
      <c r="BF5" s="681"/>
      <c r="BG5" s="681"/>
      <c r="BH5" s="681"/>
      <c r="BI5" s="681"/>
      <c r="BJ5" s="681"/>
      <c r="BK5" s="681"/>
      <c r="BL5" s="681"/>
      <c r="BM5" s="681"/>
      <c r="BN5" s="681"/>
      <c r="BO5" s="681"/>
      <c r="BP5" s="681"/>
    </row>
    <row r="6" spans="1:68" s="216" customFormat="1" ht="16.5" thickBot="1" x14ac:dyDescent="0.3">
      <c r="A6" s="946"/>
      <c r="B6" s="948"/>
      <c r="C6" s="413" t="s">
        <v>52</v>
      </c>
      <c r="D6" s="674" t="s">
        <v>311</v>
      </c>
      <c r="E6" s="460">
        <v>0.4</v>
      </c>
      <c r="F6" s="460"/>
      <c r="G6" s="461"/>
      <c r="H6" s="665"/>
      <c r="I6" s="462">
        <f>IFERROR(IF(D6="","",SUMIF('EXP GEN.'!$D$3:$D$400,D6,'EXP GEN.'!$Y$3:$Y$400)),"")</f>
        <v>1764.6279605947088</v>
      </c>
      <c r="J6" s="462" t="str">
        <f>IFERROR(IF(D6="","",SUMIF(#REF!,D6,#REF!)),"")</f>
        <v/>
      </c>
      <c r="K6" s="950"/>
      <c r="L6" s="461"/>
      <c r="M6" s="461"/>
      <c r="N6" s="679"/>
      <c r="O6" s="676"/>
      <c r="P6" s="215"/>
      <c r="Q6" s="215"/>
      <c r="R6" s="215"/>
      <c r="S6" s="215"/>
      <c r="T6" s="215"/>
      <c r="U6" s="215"/>
      <c r="V6" s="215"/>
      <c r="W6" s="215"/>
      <c r="X6" s="215"/>
      <c r="Y6" s="215"/>
      <c r="Z6" s="215"/>
      <c r="AA6" s="215"/>
      <c r="AB6" s="215"/>
      <c r="AC6" s="215"/>
      <c r="AD6" s="215"/>
      <c r="AE6" s="215"/>
      <c r="AF6" s="215"/>
      <c r="AG6" s="215"/>
      <c r="AH6" s="215"/>
      <c r="AI6" s="215"/>
      <c r="AJ6" s="215"/>
      <c r="AK6" s="215"/>
      <c r="AL6" s="215"/>
      <c r="AM6" s="215"/>
      <c r="AN6" s="215"/>
      <c r="AO6" s="215"/>
      <c r="AP6" s="215"/>
      <c r="AQ6" s="215"/>
      <c r="AR6" s="215"/>
      <c r="AS6" s="215"/>
      <c r="AT6" s="215"/>
      <c r="AU6" s="215"/>
      <c r="AV6" s="215"/>
      <c r="AW6" s="215"/>
      <c r="AX6" s="215"/>
      <c r="AY6" s="215"/>
      <c r="AZ6" s="215"/>
      <c r="BA6" s="215"/>
      <c r="BB6" s="215"/>
      <c r="BC6" s="215"/>
      <c r="BD6" s="215"/>
      <c r="BE6" s="215"/>
      <c r="BF6" s="215"/>
      <c r="BG6" s="215"/>
      <c r="BH6" s="215"/>
      <c r="BI6" s="215"/>
      <c r="BJ6" s="215"/>
      <c r="BK6" s="215"/>
      <c r="BL6" s="215"/>
      <c r="BM6" s="215"/>
      <c r="BN6" s="215"/>
      <c r="BO6" s="215"/>
      <c r="BP6" s="215"/>
    </row>
    <row r="7" spans="1:68" s="216" customFormat="1" ht="23.25" thickBot="1" x14ac:dyDescent="0.3">
      <c r="A7" s="510" t="s">
        <v>141</v>
      </c>
      <c r="B7" s="420" t="s">
        <v>306</v>
      </c>
      <c r="C7" s="420" t="s">
        <v>49</v>
      </c>
      <c r="D7" s="273" t="str">
        <f t="shared" si="0"/>
        <v>CONSULTORIAS INVERSIONES Y PROYECTOS SAS - CIP SAS</v>
      </c>
      <c r="E7" s="274">
        <v>1</v>
      </c>
      <c r="F7" s="275"/>
      <c r="G7" s="275"/>
      <c r="H7" s="512" t="s">
        <v>8</v>
      </c>
      <c r="I7" s="395">
        <f>IFERROR(IF(D7="","",SUMIF('EXP GEN.'!$D$3:$D$400,D7,'EXP GEN.'!$Y$3:$Y$400)),"")</f>
        <v>2238.8023979709478</v>
      </c>
      <c r="J7" s="395" t="str">
        <f>IFERROR(IF(D7="","",SUMIF(#REF!,D7,#REF!)),"")</f>
        <v/>
      </c>
      <c r="K7" s="395" t="s">
        <v>59</v>
      </c>
      <c r="L7" s="275" t="str">
        <f>IFERROR(IF(K7=0,"",IF(K7&gt;=PARAMETROS!$I$9,"CUMPLE","NO CUMPLE")),"")</f>
        <v>CUMPLE</v>
      </c>
      <c r="M7" s="275" t="str">
        <f>IFERROR(IF(G7="ACREDITA",IF(L7="CUMPLE","CUMPLE","NO CUMPLE"),""),"")</f>
        <v/>
      </c>
      <c r="N7" s="578"/>
      <c r="O7" s="581"/>
      <c r="P7" s="215"/>
      <c r="Q7" s="215"/>
      <c r="R7" s="215"/>
      <c r="S7" s="215"/>
      <c r="T7" s="215"/>
      <c r="U7" s="215"/>
      <c r="V7" s="215"/>
      <c r="W7" s="215"/>
      <c r="X7" s="215"/>
      <c r="Y7" s="215"/>
      <c r="Z7" s="215"/>
      <c r="AA7" s="215"/>
      <c r="AB7" s="215"/>
      <c r="AC7" s="215"/>
      <c r="AD7" s="215"/>
      <c r="AE7" s="215"/>
      <c r="AF7" s="215"/>
      <c r="AG7" s="215"/>
      <c r="AH7" s="215"/>
      <c r="AI7" s="215"/>
      <c r="AJ7" s="215"/>
      <c r="AK7" s="215"/>
      <c r="AL7" s="215"/>
      <c r="AM7" s="215"/>
      <c r="AN7" s="215"/>
      <c r="AO7" s="215"/>
      <c r="AP7" s="215"/>
      <c r="AQ7" s="215"/>
      <c r="AR7" s="215"/>
      <c r="AS7" s="215"/>
      <c r="AT7" s="215"/>
      <c r="AU7" s="215"/>
      <c r="AV7" s="215"/>
      <c r="AW7" s="215"/>
      <c r="AX7" s="215"/>
      <c r="AY7" s="215"/>
      <c r="AZ7" s="215"/>
      <c r="BA7" s="215"/>
      <c r="BB7" s="215"/>
      <c r="BC7" s="215"/>
      <c r="BD7" s="215"/>
      <c r="BE7" s="215"/>
      <c r="BF7" s="215"/>
      <c r="BG7" s="215"/>
      <c r="BH7" s="215"/>
      <c r="BI7" s="215"/>
      <c r="BJ7" s="215"/>
      <c r="BK7" s="215"/>
      <c r="BL7" s="215"/>
      <c r="BM7" s="215"/>
      <c r="BN7" s="215"/>
      <c r="BO7" s="215"/>
      <c r="BP7" s="215"/>
    </row>
    <row r="8" spans="1:68" s="682" customFormat="1" x14ac:dyDescent="0.25">
      <c r="A8" s="945" t="s">
        <v>142</v>
      </c>
      <c r="B8" s="947" t="s">
        <v>312</v>
      </c>
      <c r="C8" s="420" t="s">
        <v>50</v>
      </c>
      <c r="D8" s="273" t="s">
        <v>313</v>
      </c>
      <c r="E8" s="274">
        <v>0.4</v>
      </c>
      <c r="F8" s="274"/>
      <c r="G8" s="275"/>
      <c r="H8" s="275" t="s">
        <v>8</v>
      </c>
      <c r="I8" s="395">
        <f>IFERROR(IF(D8="","",SUMIF('EXP GEN.'!$D$3:$D$400,D8,'EXP GEN.'!$Y$3:$Y$400)),"")</f>
        <v>0</v>
      </c>
      <c r="J8" s="395" t="str">
        <f>IFERROR(IF(D8="","",SUMIF(#REF!,D8,#REF!)),"")</f>
        <v/>
      </c>
      <c r="K8" s="951" t="s">
        <v>59</v>
      </c>
      <c r="L8" s="275" t="str">
        <f>IFERROR(IF(K8=0,"",IF(K8&gt;=PARAMETROS!$I$9,"CUMPLE","NO CUMPLE")),"")</f>
        <v>CUMPLE</v>
      </c>
      <c r="M8" s="275" t="str">
        <f>IFERROR(IF(G8="ACREDITA",IF(L8="CUMPLE","CUMPLE","NO CUMPLE"),""),"")</f>
        <v/>
      </c>
      <c r="N8" s="578"/>
      <c r="O8" s="680"/>
      <c r="P8" s="681"/>
      <c r="Q8" s="681"/>
      <c r="R8" s="681"/>
      <c r="S8" s="681"/>
      <c r="T8" s="681"/>
      <c r="U8" s="681"/>
      <c r="V8" s="681"/>
      <c r="W8" s="681"/>
      <c r="X8" s="681"/>
      <c r="Y8" s="681"/>
      <c r="Z8" s="681"/>
      <c r="AA8" s="681"/>
      <c r="AB8" s="681"/>
      <c r="AC8" s="681"/>
      <c r="AD8" s="681"/>
      <c r="AE8" s="681"/>
      <c r="AF8" s="681"/>
      <c r="AG8" s="681"/>
      <c r="AH8" s="681"/>
      <c r="AI8" s="681"/>
      <c r="AJ8" s="681"/>
      <c r="AK8" s="681"/>
      <c r="AL8" s="681"/>
      <c r="AM8" s="681"/>
      <c r="AN8" s="681"/>
      <c r="AO8" s="681"/>
      <c r="AP8" s="681"/>
      <c r="AQ8" s="681"/>
      <c r="AR8" s="681"/>
      <c r="AS8" s="681"/>
      <c r="AT8" s="681"/>
      <c r="AU8" s="681"/>
      <c r="AV8" s="681"/>
      <c r="AW8" s="681"/>
      <c r="AX8" s="681"/>
      <c r="AY8" s="681"/>
      <c r="AZ8" s="681"/>
      <c r="BA8" s="681"/>
      <c r="BB8" s="681"/>
      <c r="BC8" s="681"/>
      <c r="BD8" s="681"/>
      <c r="BE8" s="681"/>
      <c r="BF8" s="681"/>
      <c r="BG8" s="681"/>
      <c r="BH8" s="681"/>
      <c r="BI8" s="681"/>
      <c r="BJ8" s="681"/>
      <c r="BK8" s="681"/>
      <c r="BL8" s="681"/>
      <c r="BM8" s="681"/>
      <c r="BN8" s="681"/>
      <c r="BO8" s="681"/>
      <c r="BP8" s="681"/>
    </row>
    <row r="9" spans="1:68" s="216" customFormat="1" ht="16.5" thickBot="1" x14ac:dyDescent="0.3">
      <c r="A9" s="946"/>
      <c r="B9" s="948"/>
      <c r="C9" s="413" t="s">
        <v>54</v>
      </c>
      <c r="D9" s="674" t="s">
        <v>314</v>
      </c>
      <c r="E9" s="460">
        <v>0.6</v>
      </c>
      <c r="F9" s="460"/>
      <c r="G9" s="461"/>
      <c r="H9" s="665"/>
      <c r="I9" s="462">
        <f>IFERROR(IF(D9="","",SUMIF('EXP GEN.'!$D$3:$D$400,D9,'EXP GEN.'!$Y$3:$Y$400)),"")</f>
        <v>3063.6304750404161</v>
      </c>
      <c r="J9" s="462" t="str">
        <f>IFERROR(IF(D9="","",SUMIF(#REF!,D9,#REF!)),"")</f>
        <v/>
      </c>
      <c r="K9" s="952"/>
      <c r="L9" s="461"/>
      <c r="M9" s="461"/>
      <c r="N9" s="679"/>
      <c r="O9" s="683"/>
      <c r="P9" s="215"/>
      <c r="Q9" s="215"/>
      <c r="R9" s="215"/>
      <c r="S9" s="215"/>
      <c r="T9" s="215"/>
      <c r="U9" s="215"/>
      <c r="V9" s="215"/>
      <c r="W9" s="215"/>
      <c r="X9" s="215"/>
      <c r="Y9" s="215"/>
      <c r="Z9" s="215"/>
      <c r="AA9" s="215"/>
      <c r="AB9" s="215"/>
      <c r="AC9" s="215"/>
      <c r="AD9" s="215"/>
      <c r="AE9" s="215"/>
      <c r="AF9" s="215"/>
      <c r="AG9" s="215"/>
      <c r="AH9" s="215"/>
      <c r="AI9" s="215"/>
      <c r="AJ9" s="215"/>
      <c r="AK9" s="215"/>
      <c r="AL9" s="215"/>
      <c r="AM9" s="215"/>
      <c r="AN9" s="215"/>
      <c r="AO9" s="215"/>
      <c r="AP9" s="215"/>
      <c r="AQ9" s="215"/>
      <c r="AR9" s="215"/>
      <c r="AS9" s="215"/>
      <c r="AT9" s="215"/>
      <c r="AU9" s="215"/>
      <c r="AV9" s="215"/>
      <c r="AW9" s="215"/>
      <c r="AX9" s="215"/>
      <c r="AY9" s="215"/>
      <c r="AZ9" s="215"/>
      <c r="BA9" s="215"/>
      <c r="BB9" s="215"/>
      <c r="BC9" s="215"/>
      <c r="BD9" s="215"/>
      <c r="BE9" s="215"/>
      <c r="BF9" s="215"/>
      <c r="BG9" s="215"/>
      <c r="BH9" s="215"/>
      <c r="BI9" s="215"/>
      <c r="BJ9" s="215"/>
      <c r="BK9" s="215"/>
      <c r="BL9" s="215"/>
      <c r="BM9" s="215"/>
      <c r="BN9" s="215"/>
      <c r="BO9" s="215"/>
      <c r="BP9" s="215"/>
    </row>
    <row r="10" spans="1:68" s="216" customFormat="1" ht="16.5" thickBot="1" x14ac:dyDescent="0.3">
      <c r="A10" s="602" t="s">
        <v>143</v>
      </c>
      <c r="B10" s="603" t="s">
        <v>315</v>
      </c>
      <c r="C10" s="420" t="s">
        <v>188</v>
      </c>
      <c r="D10" s="273" t="str">
        <f t="shared" si="0"/>
        <v>INTEGRAL SA</v>
      </c>
      <c r="E10" s="274">
        <v>1</v>
      </c>
      <c r="F10" s="274"/>
      <c r="G10" s="275"/>
      <c r="H10" s="275" t="s">
        <v>8</v>
      </c>
      <c r="I10" s="609">
        <f>IFERROR(IF(D10="","",SUMIF('EXP GEN.'!$D$3:$D$400,D10,'EXP GEN.'!$Y$3:$Y$400)),"")</f>
        <v>17018.595983252293</v>
      </c>
      <c r="J10" s="395" t="str">
        <f>IFERROR(IF(D10="","",SUMIF(#REF!,D10,#REF!)),"")</f>
        <v/>
      </c>
      <c r="K10" s="759" t="s">
        <v>248</v>
      </c>
      <c r="L10" s="275" t="str">
        <f>IFERROR(IF(K10=0,"",IF(K10&gt;=PARAMETROS!$I$9,"CUMPLE","NO CUMPLE")),"")</f>
        <v>CUMPLE</v>
      </c>
      <c r="M10" s="275" t="str">
        <f>IFERROR(IF(G10="ACREDITA",IF(L10="CUMPLE","CUMPLE","NO CUMPLE"),""),"")</f>
        <v/>
      </c>
      <c r="N10" s="578"/>
      <c r="O10" s="756"/>
      <c r="P10" s="215"/>
      <c r="Q10" s="215"/>
      <c r="R10" s="215"/>
      <c r="S10" s="215"/>
      <c r="T10" s="215"/>
      <c r="U10" s="215"/>
      <c r="V10" s="215"/>
      <c r="W10" s="215"/>
      <c r="X10" s="215"/>
      <c r="Y10" s="215"/>
      <c r="Z10" s="215"/>
      <c r="AA10" s="215"/>
      <c r="AB10" s="215"/>
      <c r="AC10" s="215"/>
      <c r="AD10" s="215"/>
      <c r="AE10" s="215"/>
      <c r="AF10" s="215"/>
      <c r="AG10" s="215"/>
      <c r="AH10" s="215"/>
      <c r="AI10" s="215"/>
      <c r="AJ10" s="215"/>
      <c r="AK10" s="215"/>
      <c r="AL10" s="215"/>
      <c r="AM10" s="215"/>
      <c r="AN10" s="215"/>
      <c r="AO10" s="215"/>
      <c r="AP10" s="215"/>
      <c r="AQ10" s="215"/>
      <c r="AR10" s="215"/>
      <c r="AS10" s="215"/>
      <c r="AT10" s="215"/>
      <c r="AU10" s="215"/>
      <c r="AV10" s="215"/>
      <c r="AW10" s="215"/>
      <c r="AX10" s="215"/>
      <c r="AY10" s="215"/>
      <c r="AZ10" s="215"/>
      <c r="BA10" s="215"/>
      <c r="BB10" s="215"/>
      <c r="BC10" s="215"/>
      <c r="BD10" s="215"/>
      <c r="BE10" s="215"/>
      <c r="BF10" s="215"/>
      <c r="BG10" s="215"/>
      <c r="BH10" s="215"/>
      <c r="BI10" s="215"/>
      <c r="BJ10" s="215"/>
      <c r="BK10" s="215"/>
      <c r="BL10" s="215"/>
      <c r="BM10" s="215"/>
      <c r="BN10" s="215"/>
      <c r="BO10" s="215"/>
      <c r="BP10" s="215"/>
    </row>
    <row r="11" spans="1:68" s="682" customFormat="1" ht="16.5" thickBot="1" x14ac:dyDescent="0.3">
      <c r="A11" s="945" t="s">
        <v>144</v>
      </c>
      <c r="B11" s="947" t="s">
        <v>316</v>
      </c>
      <c r="C11" s="420" t="s">
        <v>189</v>
      </c>
      <c r="D11" s="273" t="s">
        <v>318</v>
      </c>
      <c r="E11" s="274">
        <v>0.5</v>
      </c>
      <c r="F11" s="274"/>
      <c r="G11" s="275"/>
      <c r="H11" s="275" t="s">
        <v>8</v>
      </c>
      <c r="I11" s="395">
        <f>IFERROR(IF(D11="","",SUMIF('EXP GEN.'!$D$3:$D$400,D11,'EXP GEN.'!$Y$3:$Y$400)),"")</f>
        <v>3627.0214902597399</v>
      </c>
      <c r="J11" s="395" t="str">
        <f>IFERROR(IF(D11="","",SUMIF(#REF!,D11,#REF!)),"")</f>
        <v/>
      </c>
      <c r="K11" s="951" t="s">
        <v>59</v>
      </c>
      <c r="L11" s="275" t="str">
        <f>IFERROR(IF(K11=0,"",IF(K11&gt;=PARAMETROS!$I$9,"CUMPLE","NO CUMPLE")),"")</f>
        <v>CUMPLE</v>
      </c>
      <c r="M11" s="275" t="str">
        <f>IFERROR(IF(G11="ACREDITA",IF(L11="CUMPLE","CUMPLE","NO CUMPLE"),""),"")</f>
        <v/>
      </c>
      <c r="N11" s="578"/>
      <c r="O11" s="680"/>
      <c r="P11" s="681"/>
      <c r="Q11" s="681"/>
      <c r="R11" s="681"/>
      <c r="S11" s="681"/>
      <c r="T11" s="681"/>
      <c r="U11" s="681"/>
      <c r="V11" s="681"/>
      <c r="W11" s="681"/>
      <c r="X11" s="681"/>
      <c r="Y11" s="681"/>
      <c r="Z11" s="681"/>
      <c r="AA11" s="681"/>
      <c r="AB11" s="681"/>
      <c r="AC11" s="681"/>
      <c r="AD11" s="681"/>
      <c r="AE11" s="681"/>
      <c r="AF11" s="681"/>
      <c r="AG11" s="681"/>
      <c r="AH11" s="681"/>
      <c r="AI11" s="681"/>
      <c r="AJ11" s="681"/>
      <c r="AK11" s="681"/>
      <c r="AL11" s="681"/>
      <c r="AM11" s="681"/>
      <c r="AN11" s="681"/>
      <c r="AO11" s="681"/>
      <c r="AP11" s="681"/>
      <c r="AQ11" s="681"/>
      <c r="AR11" s="681"/>
      <c r="AS11" s="681"/>
      <c r="AT11" s="681"/>
      <c r="AU11" s="681"/>
      <c r="AV11" s="681"/>
      <c r="AW11" s="681"/>
      <c r="AX11" s="681"/>
      <c r="AY11" s="681"/>
      <c r="AZ11" s="681"/>
      <c r="BA11" s="681"/>
      <c r="BB11" s="681"/>
      <c r="BC11" s="681"/>
      <c r="BD11" s="681"/>
      <c r="BE11" s="681"/>
      <c r="BF11" s="681"/>
      <c r="BG11" s="681"/>
      <c r="BH11" s="681"/>
      <c r="BI11" s="681"/>
      <c r="BJ11" s="681"/>
      <c r="BK11" s="681"/>
      <c r="BL11" s="681"/>
      <c r="BM11" s="681"/>
      <c r="BN11" s="681"/>
      <c r="BO11" s="681"/>
      <c r="BP11" s="681"/>
    </row>
    <row r="12" spans="1:68" s="216" customFormat="1" ht="16.5" thickBot="1" x14ac:dyDescent="0.3">
      <c r="A12" s="946"/>
      <c r="B12" s="948"/>
      <c r="C12" s="413" t="s">
        <v>317</v>
      </c>
      <c r="D12" s="674" t="s">
        <v>319</v>
      </c>
      <c r="E12" s="460">
        <v>0.5</v>
      </c>
      <c r="F12" s="460"/>
      <c r="G12" s="461"/>
      <c r="H12" s="665"/>
      <c r="I12" s="462">
        <f>IFERROR(IF(D12="","",SUMIF('EXP GEN.'!$D$3:$D$400,D12,'EXP GEN.'!$Y$3:$Y$400)),"")</f>
        <v>803.3569187177535</v>
      </c>
      <c r="J12" s="395" t="str">
        <f>IFERROR(IF(D12="","",SUMIF(#REF!,D12,#REF!)),"")</f>
        <v/>
      </c>
      <c r="K12" s="952"/>
      <c r="L12" s="461"/>
      <c r="M12" s="461"/>
      <c r="N12" s="679"/>
      <c r="O12" s="676"/>
      <c r="P12" s="215"/>
      <c r="Q12" s="215"/>
      <c r="R12" s="215"/>
      <c r="S12" s="215"/>
      <c r="T12" s="215"/>
      <c r="U12" s="215"/>
      <c r="V12" s="215"/>
      <c r="W12" s="215"/>
      <c r="X12" s="215"/>
      <c r="Y12" s="215"/>
      <c r="Z12" s="215"/>
      <c r="AA12" s="215"/>
      <c r="AB12" s="215"/>
      <c r="AC12" s="215"/>
      <c r="AD12" s="215"/>
      <c r="AE12" s="215"/>
      <c r="AF12" s="215"/>
      <c r="AG12" s="215"/>
      <c r="AH12" s="215"/>
      <c r="AI12" s="215"/>
      <c r="AJ12" s="215"/>
      <c r="AK12" s="215"/>
      <c r="AL12" s="215"/>
      <c r="AM12" s="215"/>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N12" s="215"/>
      <c r="BO12" s="215"/>
      <c r="BP12" s="215"/>
    </row>
    <row r="13" spans="1:68" s="216" customFormat="1" ht="16.5" thickBot="1" x14ac:dyDescent="0.3">
      <c r="A13" s="510" t="s">
        <v>145</v>
      </c>
      <c r="B13" s="420" t="s">
        <v>320</v>
      </c>
      <c r="C13" s="420" t="s">
        <v>190</v>
      </c>
      <c r="D13" s="273" t="str">
        <f t="shared" si="0"/>
        <v>NEOINGENIERIA P&amp;T SAS</v>
      </c>
      <c r="E13" s="274">
        <v>1</v>
      </c>
      <c r="F13" s="274"/>
      <c r="G13" s="275"/>
      <c r="H13" s="275" t="s">
        <v>8</v>
      </c>
      <c r="I13" s="395">
        <f>IFERROR(IF(D13="","",SUMIF('EXP GEN.'!$D$3:$D$400,D13,'EXP GEN.'!$Y$3:$Y$400)),"")</f>
        <v>307.04076230809954</v>
      </c>
      <c r="J13" s="395" t="str">
        <f>IFERROR(IF(D13="","",SUMIF(#REF!,D13,#REF!)),"")</f>
        <v/>
      </c>
      <c r="K13" s="754" t="s">
        <v>248</v>
      </c>
      <c r="L13" s="275" t="str">
        <f>IFERROR(IF(K13=0,"",IF(K13&gt;=PARAMETROS!$I$9,"CUMPLE","NO CUMPLE")),"")</f>
        <v>CUMPLE</v>
      </c>
      <c r="M13" s="275" t="str">
        <f>IFERROR(IF(G13="ACREDITA",IF(L13="CUMPLE","CUMPLE","NO CUMPLE"),""),"")</f>
        <v/>
      </c>
      <c r="N13" s="578"/>
      <c r="O13" s="781"/>
      <c r="P13" s="215"/>
      <c r="Q13" s="215"/>
      <c r="R13" s="215"/>
      <c r="S13" s="215"/>
      <c r="T13" s="215"/>
      <c r="U13" s="215"/>
      <c r="V13" s="215"/>
      <c r="W13" s="215"/>
      <c r="X13" s="215"/>
      <c r="Y13" s="215"/>
      <c r="Z13" s="215"/>
      <c r="AA13" s="215"/>
      <c r="AB13" s="215"/>
      <c r="AC13" s="215"/>
      <c r="AD13" s="215"/>
      <c r="AE13" s="215"/>
      <c r="AF13" s="215"/>
      <c r="AG13" s="215"/>
      <c r="AH13" s="215"/>
      <c r="AI13" s="215"/>
      <c r="AJ13" s="215"/>
      <c r="AK13" s="215"/>
      <c r="AL13" s="215"/>
      <c r="AM13" s="215"/>
      <c r="AN13" s="215"/>
      <c r="AO13" s="215"/>
      <c r="AP13" s="215"/>
      <c r="AQ13" s="215"/>
      <c r="AR13" s="215"/>
      <c r="AS13" s="215"/>
      <c r="AT13" s="215"/>
      <c r="AU13" s="215"/>
      <c r="AV13" s="215"/>
      <c r="AW13" s="215"/>
      <c r="AX13" s="215"/>
      <c r="AY13" s="215"/>
      <c r="AZ13" s="215"/>
      <c r="BA13" s="215"/>
      <c r="BB13" s="215"/>
      <c r="BC13" s="215"/>
      <c r="BD13" s="215"/>
      <c r="BE13" s="215"/>
      <c r="BF13" s="215"/>
      <c r="BG13" s="215"/>
      <c r="BH13" s="215"/>
      <c r="BI13" s="215"/>
      <c r="BJ13" s="215"/>
      <c r="BK13" s="215"/>
      <c r="BL13" s="215"/>
      <c r="BM13" s="215"/>
      <c r="BN13" s="215"/>
      <c r="BO13" s="215"/>
      <c r="BP13" s="215"/>
    </row>
    <row r="14" spans="1:68" s="216" customFormat="1" ht="16.5" thickBot="1" x14ac:dyDescent="0.3">
      <c r="A14" s="510" t="s">
        <v>146</v>
      </c>
      <c r="B14" s="603" t="s">
        <v>321</v>
      </c>
      <c r="C14" s="420" t="s">
        <v>191</v>
      </c>
      <c r="D14" s="273" t="str">
        <f t="shared" si="0"/>
        <v>SILVA CARREÑO ASOCIADOS SAS</v>
      </c>
      <c r="E14" s="274">
        <v>1</v>
      </c>
      <c r="F14" s="274"/>
      <c r="G14" s="275"/>
      <c r="H14" s="275" t="s">
        <v>8</v>
      </c>
      <c r="I14" s="395">
        <f>IFERROR(IF(D14="","",SUMIF('EXP GEN.'!$D$3:$D$400,D14,'EXP GEN.'!$Y$3:$Y$400)),"")</f>
        <v>0</v>
      </c>
      <c r="J14" s="395" t="str">
        <f>IFERROR(IF(D14="","",SUMIF(#REF!,D14,#REF!)),"")</f>
        <v/>
      </c>
      <c r="K14" s="754" t="s">
        <v>248</v>
      </c>
      <c r="L14" s="275" t="str">
        <f>IFERROR(IF(K14=0,"",IF(K14&gt;=PARAMETROS!$I$9,"CUMPLE","NO CUMPLE")),"")</f>
        <v>CUMPLE</v>
      </c>
      <c r="M14" s="275" t="str">
        <f>IFERROR(IF(G14="ACREDITA",IF(L14="CUMPLE","CUMPLE","NO CUMPLE"),""),"")</f>
        <v/>
      </c>
      <c r="N14" s="578"/>
      <c r="O14" s="756"/>
      <c r="P14" s="215"/>
      <c r="Q14" s="215"/>
      <c r="R14" s="215"/>
      <c r="S14" s="215"/>
      <c r="T14" s="215"/>
      <c r="U14" s="215"/>
      <c r="V14" s="215"/>
      <c r="W14" s="215"/>
      <c r="X14" s="215"/>
      <c r="Y14" s="215"/>
      <c r="Z14" s="215"/>
      <c r="AA14" s="215"/>
      <c r="AB14" s="215"/>
      <c r="AC14" s="215"/>
      <c r="AD14" s="215"/>
      <c r="AE14" s="215"/>
      <c r="AF14" s="215"/>
      <c r="AG14" s="215"/>
      <c r="AH14" s="215"/>
      <c r="AI14" s="215"/>
      <c r="AJ14" s="215"/>
      <c r="AK14" s="215"/>
      <c r="AL14" s="215"/>
      <c r="AM14" s="215"/>
      <c r="AN14" s="215"/>
      <c r="AO14" s="215"/>
      <c r="AP14" s="215"/>
      <c r="AQ14" s="215"/>
      <c r="AR14" s="215"/>
      <c r="AS14" s="215"/>
      <c r="AT14" s="215"/>
      <c r="AU14" s="215"/>
      <c r="AV14" s="215"/>
      <c r="AW14" s="215"/>
      <c r="AX14" s="215"/>
      <c r="AY14" s="215"/>
      <c r="AZ14" s="215"/>
      <c r="BA14" s="215"/>
      <c r="BB14" s="215"/>
      <c r="BC14" s="215"/>
      <c r="BD14" s="215"/>
      <c r="BE14" s="215"/>
      <c r="BF14" s="215"/>
      <c r="BG14" s="215"/>
      <c r="BH14" s="215"/>
      <c r="BI14" s="215"/>
      <c r="BJ14" s="215"/>
      <c r="BK14" s="215"/>
      <c r="BL14" s="215"/>
      <c r="BM14" s="215"/>
      <c r="BN14" s="215"/>
      <c r="BO14" s="215"/>
      <c r="BP14" s="215"/>
    </row>
    <row r="15" spans="1:68" s="691" customFormat="1" x14ac:dyDescent="0.25">
      <c r="A15" s="945" t="s">
        <v>147</v>
      </c>
      <c r="B15" s="947" t="s">
        <v>322</v>
      </c>
      <c r="C15" s="668" t="s">
        <v>192</v>
      </c>
      <c r="D15" s="273" t="s">
        <v>323</v>
      </c>
      <c r="E15" s="274">
        <v>0.5</v>
      </c>
      <c r="F15" s="274"/>
      <c r="G15" s="275"/>
      <c r="H15" s="275" t="s">
        <v>8</v>
      </c>
      <c r="I15" s="395">
        <f>IFERROR(IF(D15="","",SUMIF('EXP GEN.'!$D$3:$D$400,D15,'EXP GEN.'!$Y$3:$Y$400)),"")</f>
        <v>0</v>
      </c>
      <c r="J15" s="395">
        <f>IFERROR(IF(E15="","",SUMIF('EXP GEN.'!$D$3:$D$400,E15,'EXP GEN.'!$Y$3:$Y$400)),"")</f>
        <v>0</v>
      </c>
      <c r="K15" s="951" t="s">
        <v>59</v>
      </c>
      <c r="L15" s="275" t="str">
        <f>IFERROR(IF(K15=0,"",IF(K15&gt;=PARAMETROS!$I$9,"CUMPLE","NO CUMPLE")),"")</f>
        <v>CUMPLE</v>
      </c>
      <c r="M15" s="275" t="str">
        <f>IFERROR(IF(G15="ACREDITA",IF(L15="CUMPLE","CUMPLE","NO CUMPLE"),""),"")</f>
        <v/>
      </c>
      <c r="N15" s="578"/>
      <c r="O15" s="689"/>
      <c r="P15" s="690"/>
      <c r="Q15" s="690"/>
      <c r="R15" s="690"/>
      <c r="S15" s="690"/>
      <c r="T15" s="690"/>
      <c r="U15" s="690"/>
      <c r="V15" s="690"/>
      <c r="W15" s="690"/>
      <c r="X15" s="690"/>
      <c r="Y15" s="690"/>
      <c r="Z15" s="690"/>
      <c r="AA15" s="690"/>
      <c r="AB15" s="690"/>
      <c r="AC15" s="690"/>
      <c r="AD15" s="690"/>
      <c r="AE15" s="690"/>
      <c r="AF15" s="690"/>
      <c r="AG15" s="690"/>
      <c r="AH15" s="690"/>
      <c r="AI15" s="690"/>
      <c r="AJ15" s="690"/>
      <c r="AK15" s="690"/>
      <c r="AL15" s="690"/>
      <c r="AM15" s="690"/>
      <c r="AN15" s="690"/>
      <c r="AO15" s="690"/>
      <c r="AP15" s="690"/>
      <c r="AQ15" s="690"/>
      <c r="AR15" s="690"/>
      <c r="AS15" s="690"/>
      <c r="AT15" s="690"/>
      <c r="AU15" s="690"/>
      <c r="AV15" s="690"/>
      <c r="AW15" s="690"/>
      <c r="AX15" s="690"/>
      <c r="AY15" s="690"/>
      <c r="AZ15" s="690"/>
      <c r="BA15" s="690"/>
      <c r="BB15" s="690"/>
      <c r="BC15" s="690"/>
      <c r="BD15" s="690"/>
      <c r="BE15" s="690"/>
      <c r="BF15" s="690"/>
      <c r="BG15" s="690"/>
      <c r="BH15" s="690"/>
      <c r="BI15" s="690"/>
      <c r="BJ15" s="690"/>
      <c r="BK15" s="690"/>
      <c r="BL15" s="690"/>
      <c r="BM15" s="690"/>
      <c r="BN15" s="690"/>
      <c r="BO15" s="690"/>
      <c r="BP15" s="690"/>
    </row>
    <row r="16" spans="1:68" ht="23.25" thickBot="1" x14ac:dyDescent="0.3">
      <c r="A16" s="946"/>
      <c r="B16" s="948"/>
      <c r="C16" s="667" t="s">
        <v>325</v>
      </c>
      <c r="D16" s="692" t="s">
        <v>324</v>
      </c>
      <c r="E16" s="693">
        <v>0.5</v>
      </c>
      <c r="F16" s="693"/>
      <c r="G16" s="666"/>
      <c r="H16" s="666"/>
      <c r="I16" s="687">
        <f>IFERROR(IF(D16="","",SUMIF('EXP GEN.'!$D$3:$D$400,D16,'EXP GEN.'!$Y$3:$Y$400)),"")</f>
        <v>0</v>
      </c>
      <c r="J16" s="687" t="str">
        <f>IFERROR(IF(D16="","",SUMIF(#REF!,D16,#REF!)),"")</f>
        <v/>
      </c>
      <c r="K16" s="952"/>
      <c r="L16" s="665"/>
      <c r="M16" s="665"/>
      <c r="N16" s="685"/>
      <c r="O16" s="688"/>
    </row>
    <row r="17" spans="1:68" s="691" customFormat="1" x14ac:dyDescent="0.25">
      <c r="A17" s="945" t="s">
        <v>148</v>
      </c>
      <c r="B17" s="947" t="s">
        <v>326</v>
      </c>
      <c r="C17" s="420" t="s">
        <v>265</v>
      </c>
      <c r="D17" s="674" t="s">
        <v>328</v>
      </c>
      <c r="E17" s="460">
        <v>0.6</v>
      </c>
      <c r="F17" s="460"/>
      <c r="G17" s="461"/>
      <c r="H17" s="461"/>
      <c r="I17" s="462">
        <f>IFERROR(IF(D17="","",SUMIF('EXP GEN.'!$D$3:$D$400,D17,'EXP GEN.'!$Y$3:$Y$400)),"")</f>
        <v>4453.665101286937</v>
      </c>
      <c r="J17" s="462"/>
      <c r="K17" s="949" t="s">
        <v>59</v>
      </c>
      <c r="L17" s="461"/>
      <c r="M17" s="461"/>
      <c r="N17" s="679"/>
      <c r="O17" s="780"/>
      <c r="P17" s="690"/>
      <c r="Q17" s="690"/>
      <c r="R17" s="690"/>
      <c r="S17" s="690"/>
      <c r="T17" s="690"/>
      <c r="U17" s="690"/>
      <c r="V17" s="690"/>
      <c r="W17" s="690"/>
      <c r="X17" s="690"/>
      <c r="Y17" s="690"/>
      <c r="Z17" s="690"/>
      <c r="AA17" s="690"/>
      <c r="AB17" s="690"/>
      <c r="AC17" s="690"/>
      <c r="AD17" s="690"/>
      <c r="AE17" s="690"/>
      <c r="AF17" s="690"/>
      <c r="AG17" s="690"/>
      <c r="AH17" s="690"/>
      <c r="AI17" s="690"/>
      <c r="AJ17" s="690"/>
      <c r="AK17" s="690"/>
      <c r="AL17" s="690"/>
      <c r="AM17" s="690"/>
      <c r="AN17" s="690"/>
      <c r="AO17" s="690"/>
      <c r="AP17" s="690"/>
      <c r="AQ17" s="690"/>
      <c r="AR17" s="690"/>
      <c r="AS17" s="690"/>
      <c r="AT17" s="690"/>
      <c r="AU17" s="690"/>
      <c r="AV17" s="690"/>
      <c r="AW17" s="690"/>
      <c r="AX17" s="690"/>
      <c r="AY17" s="690"/>
      <c r="AZ17" s="690"/>
      <c r="BA17" s="690"/>
      <c r="BB17" s="690"/>
      <c r="BC17" s="690"/>
      <c r="BD17" s="690"/>
      <c r="BE17" s="690"/>
      <c r="BF17" s="690"/>
      <c r="BG17" s="690"/>
      <c r="BH17" s="690"/>
      <c r="BI17" s="690"/>
      <c r="BJ17" s="690"/>
      <c r="BK17" s="690"/>
      <c r="BL17" s="690"/>
      <c r="BM17" s="690"/>
      <c r="BN17" s="690"/>
      <c r="BO17" s="690"/>
      <c r="BP17" s="690"/>
    </row>
    <row r="18" spans="1:68" ht="16.5" thickBot="1" x14ac:dyDescent="0.3">
      <c r="A18" s="946"/>
      <c r="B18" s="948"/>
      <c r="C18" s="413" t="s">
        <v>327</v>
      </c>
      <c r="D18" s="686" t="s">
        <v>329</v>
      </c>
      <c r="E18" s="684">
        <v>0.4</v>
      </c>
      <c r="F18" s="684"/>
      <c r="G18" s="665"/>
      <c r="H18" s="665"/>
      <c r="I18" s="462">
        <f>IFERROR(IF(D18="","",SUMIF('EXP GEN.'!$D$3:$D$400,D18,'EXP GEN.'!$Y$3:$Y$400)),"")</f>
        <v>0</v>
      </c>
      <c r="J18" s="397"/>
      <c r="K18" s="950"/>
      <c r="L18" s="665"/>
      <c r="M18" s="665"/>
      <c r="N18" s="662"/>
      <c r="O18" s="676"/>
    </row>
    <row r="19" spans="1:68" s="678" customFormat="1" ht="16.5" thickBot="1" x14ac:dyDescent="0.3">
      <c r="A19" s="326" t="s">
        <v>250</v>
      </c>
      <c r="B19" s="611" t="s">
        <v>330</v>
      </c>
      <c r="C19" s="611" t="s">
        <v>266</v>
      </c>
      <c r="D19" s="536" t="str">
        <f t="shared" si="0"/>
        <v>TECNOCONSULTA SAS</v>
      </c>
      <c r="E19" s="464">
        <v>1</v>
      </c>
      <c r="F19" s="464"/>
      <c r="G19" s="451"/>
      <c r="H19" s="451"/>
      <c r="I19" s="452">
        <f>IFERROR(IF(D19="","",SUMIF('EXP GEN.'!$D$3:$D$400,D19,'EXP GEN.'!$Y$3:$Y$400)),"")</f>
        <v>5355.304454987865</v>
      </c>
      <c r="J19" s="452"/>
      <c r="K19" s="452" t="s">
        <v>59</v>
      </c>
      <c r="L19" s="451"/>
      <c r="M19" s="451"/>
      <c r="N19" s="453"/>
      <c r="O19" s="582"/>
      <c r="P19" s="677"/>
      <c r="Q19" s="677"/>
      <c r="R19" s="677"/>
      <c r="S19" s="677"/>
      <c r="T19" s="677"/>
      <c r="U19" s="677"/>
      <c r="V19" s="677"/>
      <c r="W19" s="677"/>
      <c r="X19" s="677"/>
      <c r="Y19" s="677"/>
      <c r="Z19" s="677"/>
      <c r="AA19" s="677"/>
      <c r="AB19" s="677"/>
      <c r="AC19" s="677"/>
      <c r="AD19" s="677"/>
      <c r="AE19" s="677"/>
      <c r="AF19" s="677"/>
      <c r="AG19" s="677"/>
      <c r="AH19" s="677"/>
      <c r="AI19" s="677"/>
      <c r="AJ19" s="677"/>
      <c r="AK19" s="677"/>
      <c r="AL19" s="677"/>
      <c r="AM19" s="677"/>
      <c r="AN19" s="677"/>
      <c r="AO19" s="677"/>
      <c r="AP19" s="677"/>
      <c r="AQ19" s="677"/>
      <c r="AR19" s="677"/>
      <c r="AS19" s="677"/>
      <c r="AT19" s="677"/>
      <c r="AU19" s="677"/>
      <c r="AV19" s="677"/>
      <c r="AW19" s="677"/>
      <c r="AX19" s="677"/>
      <c r="AY19" s="677"/>
      <c r="AZ19" s="677"/>
      <c r="BA19" s="677"/>
      <c r="BB19" s="677"/>
      <c r="BC19" s="677"/>
      <c r="BD19" s="677"/>
      <c r="BE19" s="677"/>
      <c r="BF19" s="677"/>
      <c r="BG19" s="677"/>
      <c r="BH19" s="677"/>
      <c r="BI19" s="677"/>
      <c r="BJ19" s="677"/>
      <c r="BK19" s="677"/>
      <c r="BL19" s="677"/>
      <c r="BM19" s="677"/>
      <c r="BN19" s="677"/>
      <c r="BO19" s="677"/>
      <c r="BP19" s="677"/>
    </row>
    <row r="20" spans="1:68" ht="16.5" hidden="1" thickBot="1" x14ac:dyDescent="0.3">
      <c r="A20" s="663"/>
      <c r="B20" s="664"/>
      <c r="C20" s="413"/>
      <c r="D20" s="674"/>
      <c r="E20" s="675"/>
      <c r="F20" s="460"/>
      <c r="G20" s="461"/>
      <c r="H20" s="461"/>
      <c r="I20" s="462"/>
      <c r="J20" s="462"/>
      <c r="K20" s="462"/>
      <c r="L20" s="461"/>
      <c r="M20" s="461"/>
      <c r="N20" s="463"/>
      <c r="O20" s="676"/>
    </row>
    <row r="21" spans="1:68" ht="16.5" hidden="1" thickBot="1" x14ac:dyDescent="0.3">
      <c r="A21" s="326"/>
      <c r="B21" s="420"/>
      <c r="C21" s="71"/>
      <c r="D21" s="536"/>
      <c r="E21" s="274"/>
      <c r="F21" s="274"/>
      <c r="G21" s="275"/>
      <c r="H21" s="418"/>
      <c r="I21" s="452"/>
      <c r="J21" s="395"/>
      <c r="K21" s="395"/>
      <c r="L21" s="275"/>
      <c r="M21" s="275"/>
      <c r="N21" s="421"/>
      <c r="O21" s="582"/>
    </row>
    <row r="22" spans="1:68" ht="16.5" hidden="1" thickBot="1" x14ac:dyDescent="0.3">
      <c r="A22" s="602"/>
      <c r="B22" s="603"/>
      <c r="C22" s="420"/>
      <c r="D22" s="273"/>
      <c r="E22" s="44"/>
      <c r="F22" s="274"/>
      <c r="G22" s="275"/>
      <c r="H22" s="418"/>
      <c r="I22" s="395"/>
      <c r="J22" s="395"/>
      <c r="K22" s="395"/>
      <c r="L22" s="275"/>
      <c r="M22" s="275"/>
      <c r="N22" s="421"/>
      <c r="O22" s="581"/>
    </row>
    <row r="23" spans="1:68" ht="16.5" hidden="1" thickBot="1" x14ac:dyDescent="0.3">
      <c r="A23" s="602" t="s">
        <v>254</v>
      </c>
      <c r="B23" s="603" t="s">
        <v>256</v>
      </c>
      <c r="C23" s="420" t="s">
        <v>267</v>
      </c>
      <c r="D23" s="536" t="str">
        <f t="shared" si="0"/>
        <v>NN16</v>
      </c>
      <c r="E23" s="274"/>
      <c r="F23" s="274"/>
      <c r="G23" s="275"/>
      <c r="H23" s="418"/>
      <c r="I23" s="452">
        <f>IFERROR(IF(D23="","",SUMIF('EXP GEN.'!$D$3:$D$400,D23,'EXP GEN.'!$Y$3:$Y$400)),"")</f>
        <v>0</v>
      </c>
      <c r="J23" s="395"/>
      <c r="K23" s="395"/>
      <c r="L23" s="275"/>
      <c r="M23" s="275"/>
      <c r="N23" s="421"/>
      <c r="O23" s="582"/>
    </row>
    <row r="24" spans="1:68" ht="16.5" hidden="1" thickBot="1" x14ac:dyDescent="0.3">
      <c r="A24" s="602" t="s">
        <v>255</v>
      </c>
      <c r="B24" s="420" t="s">
        <v>257</v>
      </c>
      <c r="C24" s="420" t="s">
        <v>268</v>
      </c>
      <c r="D24" s="273" t="str">
        <f t="shared" si="0"/>
        <v>NN17</v>
      </c>
      <c r="E24" s="73"/>
      <c r="F24" s="464"/>
      <c r="G24" s="451"/>
      <c r="H24" s="451"/>
      <c r="I24" s="452">
        <f>IFERROR(IF(D24="","",SUMIF('EXP GEN.'!$D$3:$D$400,D24,'EXP GEN.'!$Y$3:$Y$400)),"")</f>
        <v>0</v>
      </c>
      <c r="J24" s="452"/>
      <c r="K24" s="452"/>
      <c r="L24" s="275"/>
      <c r="M24" s="275"/>
      <c r="N24" s="405"/>
      <c r="O24" s="581"/>
    </row>
    <row r="25" spans="1:68" ht="16.5" hidden="1" thickBot="1" x14ac:dyDescent="0.3">
      <c r="A25" s="326" t="s">
        <v>149</v>
      </c>
      <c r="B25" s="603" t="s">
        <v>258</v>
      </c>
      <c r="C25" s="71" t="s">
        <v>269</v>
      </c>
      <c r="D25" s="536" t="str">
        <f t="shared" si="0"/>
        <v>NN18</v>
      </c>
      <c r="E25" s="464"/>
      <c r="F25" s="464"/>
      <c r="G25" s="451"/>
      <c r="H25" s="451"/>
      <c r="I25" s="452">
        <f>IFERROR(IF(D25="","",SUMIF('EXP GEN.'!$D$3:$D$400,D25,'EXP GEN.'!$Y$3:$Y$400)),"")</f>
        <v>0</v>
      </c>
      <c r="J25" s="452"/>
      <c r="K25" s="452"/>
      <c r="L25" s="461"/>
      <c r="M25" s="461"/>
      <c r="N25" s="463"/>
      <c r="O25" s="582"/>
    </row>
    <row r="26" spans="1:68" ht="16.5" hidden="1" thickBot="1" x14ac:dyDescent="0.3">
      <c r="A26" s="602" t="s">
        <v>150</v>
      </c>
      <c r="B26" s="603" t="s">
        <v>259</v>
      </c>
      <c r="C26" s="420" t="s">
        <v>270</v>
      </c>
      <c r="D26" s="273" t="str">
        <f t="shared" si="0"/>
        <v>NN19</v>
      </c>
      <c r="E26" s="274"/>
      <c r="F26" s="274"/>
      <c r="G26" s="275"/>
      <c r="H26" s="407"/>
      <c r="I26" s="395">
        <f>IFERROR(IF(D26="","",SUMIF('EXP GEN.'!$D$3:$D$400,D26,'EXP GEN.'!$Y$3:$Y$400)),"")</f>
        <v>0</v>
      </c>
      <c r="J26" s="395"/>
      <c r="K26" s="395"/>
      <c r="L26" s="275"/>
      <c r="M26" s="275"/>
      <c r="N26" s="405"/>
      <c r="O26" s="581"/>
    </row>
    <row r="27" spans="1:68" ht="16.5" hidden="1" thickBot="1" x14ac:dyDescent="0.3">
      <c r="A27" s="602" t="s">
        <v>151</v>
      </c>
      <c r="B27" s="420" t="s">
        <v>260</v>
      </c>
      <c r="C27" s="420" t="s">
        <v>271</v>
      </c>
      <c r="D27" s="536" t="str">
        <f t="shared" si="0"/>
        <v>NN20</v>
      </c>
      <c r="E27" s="44"/>
      <c r="F27" s="274"/>
      <c r="G27" s="275"/>
      <c r="H27" s="418"/>
      <c r="I27" s="452">
        <f>IFERROR(IF(D27="","",SUMIF('EXP GEN.'!$D$3:$D$400,D27,'EXP GEN.'!$Y$3:$Y$400)),"")</f>
        <v>0</v>
      </c>
      <c r="J27" s="395"/>
      <c r="K27" s="395"/>
      <c r="L27" s="275"/>
      <c r="M27" s="275"/>
      <c r="N27" s="421"/>
      <c r="O27" s="582"/>
    </row>
    <row r="28" spans="1:68" ht="16.5" hidden="1" thickBot="1" x14ac:dyDescent="0.3">
      <c r="A28" s="602" t="s">
        <v>152</v>
      </c>
      <c r="B28" s="603" t="s">
        <v>261</v>
      </c>
      <c r="C28" s="420" t="s">
        <v>272</v>
      </c>
      <c r="D28" s="273" t="str">
        <f t="shared" si="0"/>
        <v>NN21</v>
      </c>
      <c r="E28" s="274"/>
      <c r="F28" s="274"/>
      <c r="G28" s="275"/>
      <c r="H28" s="418"/>
      <c r="I28" s="395">
        <f>IFERROR(IF(D28="","",SUMIF('EXP GEN.'!$D$3:$D$400,D28,'EXP GEN.'!$Y$3:$Y$400)),"")</f>
        <v>0</v>
      </c>
      <c r="J28" s="395"/>
      <c r="K28" s="395"/>
      <c r="L28" s="275"/>
      <c r="M28" s="275"/>
      <c r="N28" s="421"/>
      <c r="O28" s="581"/>
    </row>
    <row r="29" spans="1:68" ht="16.5" hidden="1" thickBot="1" x14ac:dyDescent="0.3">
      <c r="A29" s="326" t="s">
        <v>153</v>
      </c>
      <c r="B29" s="603" t="s">
        <v>262</v>
      </c>
      <c r="C29" s="71" t="s">
        <v>273</v>
      </c>
      <c r="D29" s="536" t="str">
        <f t="shared" si="0"/>
        <v>NN22</v>
      </c>
      <c r="E29" s="274"/>
      <c r="F29" s="274"/>
      <c r="G29" s="275"/>
      <c r="H29" s="407"/>
      <c r="I29" s="452">
        <f>IFERROR(IF(D29="","",SUMIF('EXP GEN.'!$D$3:$D$400,D29,'EXP GEN.'!$Y$3:$Y$400)),"")</f>
        <v>0</v>
      </c>
      <c r="J29" s="395"/>
      <c r="K29" s="395"/>
      <c r="L29" s="275"/>
      <c r="M29" s="275"/>
      <c r="N29" s="405"/>
      <c r="O29" s="582"/>
    </row>
    <row r="30" spans="1:68" ht="16.5" hidden="1" thickBot="1" x14ac:dyDescent="0.3">
      <c r="A30" s="602" t="s">
        <v>154</v>
      </c>
      <c r="B30" s="420" t="s">
        <v>263</v>
      </c>
      <c r="C30" s="420" t="s">
        <v>274</v>
      </c>
      <c r="D30" s="273" t="str">
        <f t="shared" si="0"/>
        <v>NN23</v>
      </c>
      <c r="E30" s="274"/>
      <c r="F30" s="274"/>
      <c r="G30" s="275"/>
      <c r="H30" s="407"/>
      <c r="I30" s="395">
        <f>IFERROR(IF(D30="","",SUMIF('EXP GEN.'!$D$3:$D$400,D30,'EXP GEN.'!$Y$3:$Y$400)),"")</f>
        <v>0</v>
      </c>
      <c r="J30" s="395"/>
      <c r="K30" s="395"/>
      <c r="L30" s="275"/>
      <c r="M30" s="275"/>
      <c r="N30" s="331"/>
      <c r="O30" s="581"/>
    </row>
    <row r="31" spans="1:68" ht="16.5" hidden="1" thickBot="1" x14ac:dyDescent="0.3">
      <c r="A31" s="326" t="s">
        <v>155</v>
      </c>
      <c r="B31" s="611" t="s">
        <v>264</v>
      </c>
      <c r="C31" s="611" t="s">
        <v>275</v>
      </c>
      <c r="D31" s="536" t="str">
        <f t="shared" si="0"/>
        <v>NN24</v>
      </c>
      <c r="E31" s="612"/>
      <c r="F31" s="464"/>
      <c r="G31" s="451"/>
      <c r="H31" s="451"/>
      <c r="I31" s="452">
        <f>IFERROR(IF(D31="","",SUMIF('EXP GEN.'!$D$3:$D$400,D31,'EXP GEN.'!$Y$3:$Y$400)),"")</f>
        <v>0</v>
      </c>
      <c r="J31" s="452"/>
      <c r="K31" s="452"/>
      <c r="L31" s="275"/>
      <c r="M31" s="275"/>
      <c r="N31" s="331"/>
      <c r="O31" s="582"/>
    </row>
    <row r="32" spans="1:68" ht="16.5" hidden="1" thickBot="1" x14ac:dyDescent="0.3">
      <c r="A32" s="409"/>
      <c r="B32" s="410"/>
      <c r="C32" s="329"/>
      <c r="D32" s="273"/>
      <c r="E32" s="274"/>
      <c r="F32" s="274"/>
      <c r="G32" s="275"/>
      <c r="H32" s="407"/>
      <c r="I32" s="395"/>
      <c r="J32" s="395"/>
      <c r="K32" s="395"/>
      <c r="L32" s="275"/>
      <c r="M32" s="275"/>
      <c r="N32" s="405"/>
      <c r="O32" s="581"/>
    </row>
    <row r="33" spans="1:68" s="216" customFormat="1" ht="16.5" hidden="1" thickBot="1" x14ac:dyDescent="0.3">
      <c r="A33" s="409"/>
      <c r="B33" s="412"/>
      <c r="C33" s="334"/>
      <c r="D33" s="43"/>
      <c r="E33" s="344"/>
      <c r="F33" s="278"/>
      <c r="G33" s="275"/>
      <c r="H33" s="407"/>
      <c r="I33" s="395"/>
      <c r="J33" s="395"/>
      <c r="K33" s="395"/>
      <c r="L33" s="275"/>
      <c r="M33" s="275"/>
      <c r="N33" s="405"/>
      <c r="O33" s="582"/>
      <c r="P33" s="215"/>
      <c r="Q33" s="215"/>
      <c r="R33" s="215"/>
      <c r="S33" s="215"/>
      <c r="T33" s="215"/>
      <c r="U33" s="215"/>
      <c r="V33" s="215"/>
      <c r="W33" s="215"/>
      <c r="X33" s="215"/>
      <c r="Y33" s="215"/>
      <c r="Z33" s="215"/>
      <c r="AA33" s="215"/>
      <c r="AB33" s="215"/>
      <c r="AC33" s="215"/>
      <c r="AD33" s="215"/>
      <c r="AE33" s="215"/>
      <c r="AF33" s="215"/>
      <c r="AG33" s="215"/>
      <c r="AH33" s="215"/>
      <c r="AI33" s="215"/>
      <c r="AJ33" s="215"/>
      <c r="AK33" s="215"/>
      <c r="AL33" s="215"/>
      <c r="AM33" s="215"/>
      <c r="AN33" s="215"/>
      <c r="AO33" s="215"/>
      <c r="AP33" s="215"/>
      <c r="AQ33" s="215"/>
      <c r="AR33" s="215"/>
      <c r="AS33" s="215"/>
      <c r="AT33" s="215"/>
      <c r="AU33" s="215"/>
      <c r="AV33" s="215"/>
      <c r="AW33" s="215"/>
      <c r="AX33" s="215"/>
      <c r="AY33" s="215"/>
      <c r="AZ33" s="215"/>
      <c r="BA33" s="215"/>
      <c r="BB33" s="215"/>
      <c r="BC33" s="215"/>
      <c r="BD33" s="215"/>
      <c r="BE33" s="215"/>
      <c r="BF33" s="215"/>
      <c r="BG33" s="215"/>
      <c r="BH33" s="215"/>
      <c r="BI33" s="215"/>
      <c r="BJ33" s="215"/>
      <c r="BK33" s="215"/>
      <c r="BL33" s="215"/>
      <c r="BM33" s="215"/>
      <c r="BN33" s="215"/>
      <c r="BO33" s="215"/>
      <c r="BP33" s="215"/>
    </row>
    <row r="34" spans="1:68" s="216" customFormat="1" ht="16.5" hidden="1" thickBot="1" x14ac:dyDescent="0.3">
      <c r="A34" s="422"/>
      <c r="B34" s="420"/>
      <c r="C34" s="272"/>
      <c r="D34" s="273"/>
      <c r="E34" s="278"/>
      <c r="F34" s="278"/>
      <c r="G34" s="275"/>
      <c r="H34" s="418"/>
      <c r="I34" s="395"/>
      <c r="J34" s="395"/>
      <c r="K34" s="395"/>
      <c r="L34" s="275"/>
      <c r="M34" s="275"/>
      <c r="N34" s="421"/>
      <c r="O34" s="581"/>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L34" s="215"/>
      <c r="AM34" s="215"/>
      <c r="AN34" s="215"/>
      <c r="AO34" s="215"/>
      <c r="AP34" s="215"/>
      <c r="AQ34" s="215"/>
      <c r="AR34" s="215"/>
      <c r="AS34" s="215"/>
      <c r="AT34" s="215"/>
      <c r="AU34" s="215"/>
      <c r="AV34" s="215"/>
      <c r="AW34" s="215"/>
      <c r="AX34" s="215"/>
      <c r="AY34" s="215"/>
      <c r="AZ34" s="215"/>
      <c r="BA34" s="215"/>
      <c r="BB34" s="215"/>
      <c r="BC34" s="215"/>
      <c r="BD34" s="215"/>
      <c r="BE34" s="215"/>
      <c r="BF34" s="215"/>
      <c r="BG34" s="215"/>
      <c r="BH34" s="215"/>
      <c r="BI34" s="215"/>
      <c r="BJ34" s="215"/>
      <c r="BK34" s="215"/>
      <c r="BL34" s="215"/>
      <c r="BM34" s="215"/>
      <c r="BN34" s="215"/>
      <c r="BO34" s="215"/>
      <c r="BP34" s="215"/>
    </row>
    <row r="35" spans="1:68" s="216" customFormat="1" ht="16.5" hidden="1" thickBot="1" x14ac:dyDescent="0.3">
      <c r="A35" s="422"/>
      <c r="B35" s="426"/>
      <c r="C35" s="334"/>
      <c r="D35" s="43"/>
      <c r="E35" s="344"/>
      <c r="F35" s="278"/>
      <c r="G35" s="275"/>
      <c r="H35" s="418"/>
      <c r="I35" s="395"/>
      <c r="J35" s="395"/>
      <c r="K35" s="395"/>
      <c r="L35" s="275"/>
      <c r="M35" s="275"/>
      <c r="N35" s="421"/>
      <c r="O35" s="582"/>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5"/>
      <c r="AP35" s="215"/>
      <c r="AQ35" s="215"/>
      <c r="AR35" s="215"/>
      <c r="AS35" s="215"/>
      <c r="AT35" s="215"/>
      <c r="AU35" s="215"/>
      <c r="AV35" s="215"/>
      <c r="AW35" s="215"/>
      <c r="AX35" s="215"/>
      <c r="AY35" s="215"/>
      <c r="AZ35" s="215"/>
      <c r="BA35" s="215"/>
      <c r="BB35" s="215"/>
      <c r="BC35" s="215"/>
      <c r="BD35" s="215"/>
      <c r="BE35" s="215"/>
      <c r="BF35" s="215"/>
      <c r="BG35" s="215"/>
      <c r="BH35" s="215"/>
      <c r="BI35" s="215"/>
      <c r="BJ35" s="215"/>
      <c r="BK35" s="215"/>
      <c r="BL35" s="215"/>
      <c r="BM35" s="215"/>
      <c r="BN35" s="215"/>
      <c r="BO35" s="215"/>
      <c r="BP35" s="215"/>
    </row>
    <row r="36" spans="1:68" s="216" customFormat="1" ht="16.5" hidden="1" thickBot="1" x14ac:dyDescent="0.3">
      <c r="A36" s="425"/>
      <c r="B36" s="426"/>
      <c r="C36" s="334"/>
      <c r="D36" s="43"/>
      <c r="E36" s="344"/>
      <c r="F36" s="278"/>
      <c r="G36" s="275"/>
      <c r="H36" s="418"/>
      <c r="I36" s="397"/>
      <c r="J36" s="397"/>
      <c r="K36" s="397"/>
      <c r="L36" s="277"/>
      <c r="M36" s="277"/>
      <c r="N36" s="332"/>
      <c r="O36" s="581"/>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5"/>
      <c r="AM36" s="215"/>
      <c r="AN36" s="215"/>
      <c r="AO36" s="215"/>
      <c r="AP36" s="215"/>
      <c r="AQ36" s="215"/>
      <c r="AR36" s="215"/>
      <c r="AS36" s="215"/>
      <c r="AT36" s="215"/>
      <c r="AU36" s="215"/>
      <c r="AV36" s="215"/>
      <c r="AW36" s="215"/>
      <c r="AX36" s="215"/>
      <c r="AY36" s="215"/>
      <c r="AZ36" s="215"/>
      <c r="BA36" s="215"/>
      <c r="BB36" s="215"/>
      <c r="BC36" s="215"/>
      <c r="BD36" s="215"/>
      <c r="BE36" s="215"/>
      <c r="BF36" s="215"/>
      <c r="BG36" s="215"/>
      <c r="BH36" s="215"/>
      <c r="BI36" s="215"/>
      <c r="BJ36" s="215"/>
      <c r="BK36" s="215"/>
      <c r="BL36" s="215"/>
      <c r="BM36" s="215"/>
      <c r="BN36" s="215"/>
      <c r="BO36" s="215"/>
      <c r="BP36" s="215"/>
    </row>
    <row r="37" spans="1:68" s="216" customFormat="1" ht="16.5" hidden="1" thickBot="1" x14ac:dyDescent="0.3">
      <c r="A37" s="422"/>
      <c r="B37" s="420"/>
      <c r="C37" s="272"/>
      <c r="D37" s="273"/>
      <c r="E37" s="278"/>
      <c r="F37" s="278"/>
      <c r="G37" s="275"/>
      <c r="H37" s="418"/>
      <c r="I37" s="395"/>
      <c r="J37" s="395"/>
      <c r="K37" s="395"/>
      <c r="L37" s="275"/>
      <c r="M37" s="275"/>
      <c r="N37" s="421"/>
      <c r="O37" s="582"/>
      <c r="P37" s="215"/>
      <c r="Q37" s="215"/>
      <c r="R37" s="215"/>
      <c r="S37" s="215"/>
      <c r="T37" s="215"/>
      <c r="U37" s="215"/>
      <c r="V37" s="215"/>
      <c r="W37" s="215"/>
      <c r="X37" s="215"/>
      <c r="Y37" s="215"/>
      <c r="Z37" s="215"/>
      <c r="AA37" s="215"/>
      <c r="AB37" s="215"/>
      <c r="AC37" s="215"/>
      <c r="AD37" s="215"/>
      <c r="AE37" s="215"/>
      <c r="AF37" s="215"/>
      <c r="AG37" s="215"/>
      <c r="AH37" s="215"/>
      <c r="AI37" s="215"/>
      <c r="AJ37" s="215"/>
      <c r="AK37" s="215"/>
      <c r="AL37" s="215"/>
      <c r="AM37" s="215"/>
      <c r="AN37" s="215"/>
      <c r="AO37" s="215"/>
      <c r="AP37" s="215"/>
      <c r="AQ37" s="215"/>
      <c r="AR37" s="215"/>
      <c r="AS37" s="215"/>
      <c r="AT37" s="215"/>
      <c r="AU37" s="215"/>
      <c r="AV37" s="215"/>
      <c r="AW37" s="215"/>
      <c r="AX37" s="215"/>
      <c r="AY37" s="215"/>
      <c r="AZ37" s="215"/>
      <c r="BA37" s="215"/>
      <c r="BB37" s="215"/>
      <c r="BC37" s="215"/>
      <c r="BD37" s="215"/>
      <c r="BE37" s="215"/>
      <c r="BF37" s="215"/>
      <c r="BG37" s="215"/>
      <c r="BH37" s="215"/>
      <c r="BI37" s="215"/>
      <c r="BJ37" s="215"/>
      <c r="BK37" s="215"/>
      <c r="BL37" s="215"/>
      <c r="BM37" s="215"/>
      <c r="BN37" s="215"/>
      <c r="BO37" s="215"/>
      <c r="BP37" s="215"/>
    </row>
    <row r="38" spans="1:68" s="216" customFormat="1" ht="16.5" hidden="1" thickBot="1" x14ac:dyDescent="0.3">
      <c r="A38" s="422"/>
      <c r="B38" s="420"/>
      <c r="C38" s="272"/>
      <c r="D38" s="273"/>
      <c r="E38" s="278"/>
      <c r="F38" s="278"/>
      <c r="G38" s="275"/>
      <c r="H38" s="418"/>
      <c r="I38" s="395"/>
      <c r="J38" s="395"/>
      <c r="K38" s="395"/>
      <c r="L38" s="275"/>
      <c r="M38" s="275"/>
      <c r="N38" s="421"/>
      <c r="O38" s="581"/>
      <c r="P38" s="215"/>
      <c r="Q38" s="215"/>
      <c r="R38" s="215"/>
      <c r="S38" s="215"/>
      <c r="T38" s="215"/>
      <c r="U38" s="215"/>
      <c r="V38" s="215"/>
      <c r="W38" s="215"/>
      <c r="X38" s="215"/>
      <c r="Y38" s="215"/>
      <c r="Z38" s="215"/>
      <c r="AA38" s="215"/>
      <c r="AB38" s="215"/>
      <c r="AC38" s="215"/>
      <c r="AD38" s="215"/>
      <c r="AE38" s="215"/>
      <c r="AF38" s="215"/>
      <c r="AG38" s="215"/>
      <c r="AH38" s="215"/>
      <c r="AI38" s="215"/>
      <c r="AJ38" s="215"/>
      <c r="AK38" s="215"/>
      <c r="AL38" s="215"/>
      <c r="AM38" s="215"/>
      <c r="AN38" s="215"/>
      <c r="AO38" s="215"/>
      <c r="AP38" s="215"/>
      <c r="AQ38" s="215"/>
      <c r="AR38" s="215"/>
      <c r="AS38" s="215"/>
      <c r="AT38" s="215"/>
      <c r="AU38" s="215"/>
      <c r="AV38" s="215"/>
      <c r="AW38" s="215"/>
      <c r="AX38" s="215"/>
      <c r="AY38" s="215"/>
      <c r="AZ38" s="215"/>
      <c r="BA38" s="215"/>
      <c r="BB38" s="215"/>
      <c r="BC38" s="215"/>
      <c r="BD38" s="215"/>
      <c r="BE38" s="215"/>
      <c r="BF38" s="215"/>
      <c r="BG38" s="215"/>
      <c r="BH38" s="215"/>
      <c r="BI38" s="215"/>
      <c r="BJ38" s="215"/>
      <c r="BK38" s="215"/>
      <c r="BL38" s="215"/>
      <c r="BM38" s="215"/>
      <c r="BN38" s="215"/>
      <c r="BO38" s="215"/>
      <c r="BP38" s="215"/>
    </row>
    <row r="39" spans="1:68" s="216" customFormat="1" ht="16.5" hidden="1" thickBot="1" x14ac:dyDescent="0.3">
      <c r="A39" s="333"/>
      <c r="B39" s="357"/>
      <c r="C39" s="334"/>
      <c r="D39" s="43"/>
      <c r="E39" s="344"/>
      <c r="F39" s="278"/>
      <c r="G39" s="275"/>
      <c r="H39" s="275"/>
      <c r="I39" s="395"/>
      <c r="J39" s="395"/>
      <c r="K39" s="395"/>
      <c r="L39" s="275"/>
      <c r="M39" s="275"/>
      <c r="N39" s="331"/>
      <c r="O39" s="582"/>
      <c r="P39" s="215"/>
      <c r="Q39" s="215"/>
      <c r="R39" s="215"/>
      <c r="S39" s="215"/>
      <c r="T39" s="215"/>
      <c r="U39" s="215"/>
      <c r="V39" s="215"/>
      <c r="W39" s="215"/>
      <c r="X39" s="215"/>
      <c r="Y39" s="215"/>
      <c r="Z39" s="215"/>
      <c r="AA39" s="215"/>
      <c r="AB39" s="215"/>
      <c r="AC39" s="215"/>
      <c r="AD39" s="215"/>
      <c r="AE39" s="215"/>
      <c r="AF39" s="215"/>
      <c r="AG39" s="215"/>
      <c r="AH39" s="215"/>
      <c r="AI39" s="215"/>
      <c r="AJ39" s="215"/>
      <c r="AK39" s="215"/>
      <c r="AL39" s="215"/>
      <c r="AM39" s="215"/>
      <c r="AN39" s="215"/>
      <c r="AO39" s="215"/>
      <c r="AP39" s="215"/>
      <c r="AQ39" s="215"/>
      <c r="AR39" s="215"/>
      <c r="AS39" s="215"/>
      <c r="AT39" s="215"/>
      <c r="AU39" s="215"/>
      <c r="AV39" s="215"/>
      <c r="AW39" s="215"/>
      <c r="AX39" s="215"/>
      <c r="AY39" s="215"/>
      <c r="AZ39" s="215"/>
      <c r="BA39" s="215"/>
      <c r="BB39" s="215"/>
      <c r="BC39" s="215"/>
      <c r="BD39" s="215"/>
      <c r="BE39" s="215"/>
      <c r="BF39" s="215"/>
      <c r="BG39" s="215"/>
      <c r="BH39" s="215"/>
      <c r="BI39" s="215"/>
      <c r="BJ39" s="215"/>
      <c r="BK39" s="215"/>
      <c r="BL39" s="215"/>
      <c r="BM39" s="215"/>
      <c r="BN39" s="215"/>
      <c r="BO39" s="215"/>
      <c r="BP39" s="215"/>
    </row>
    <row r="40" spans="1:68" s="216" customFormat="1" ht="16.5" hidden="1" thickBot="1" x14ac:dyDescent="0.3">
      <c r="A40" s="422"/>
      <c r="B40" s="420"/>
      <c r="C40" s="272"/>
      <c r="D40" s="273"/>
      <c r="E40" s="278"/>
      <c r="F40" s="278"/>
      <c r="G40" s="275"/>
      <c r="H40" s="418"/>
      <c r="I40" s="395"/>
      <c r="J40" s="395"/>
      <c r="K40" s="395"/>
      <c r="L40" s="275"/>
      <c r="M40" s="275"/>
      <c r="N40" s="421"/>
      <c r="O40" s="581"/>
      <c r="P40" s="215"/>
      <c r="Q40" s="215"/>
      <c r="R40" s="215"/>
      <c r="S40" s="215"/>
      <c r="T40" s="215"/>
      <c r="U40" s="215"/>
      <c r="V40" s="215"/>
      <c r="W40" s="215"/>
      <c r="X40" s="215"/>
      <c r="Y40" s="215"/>
      <c r="Z40" s="215"/>
      <c r="AA40" s="215"/>
      <c r="AB40" s="215"/>
      <c r="AC40" s="215"/>
      <c r="AD40" s="215"/>
      <c r="AE40" s="215"/>
      <c r="AF40" s="215"/>
      <c r="AG40" s="215"/>
      <c r="AH40" s="215"/>
      <c r="AI40" s="215"/>
      <c r="AJ40" s="215"/>
      <c r="AK40" s="215"/>
      <c r="AL40" s="215"/>
      <c r="AM40" s="215"/>
      <c r="AN40" s="215"/>
      <c r="AO40" s="215"/>
      <c r="AP40" s="215"/>
      <c r="AQ40" s="215"/>
      <c r="AR40" s="215"/>
      <c r="AS40" s="215"/>
      <c r="AT40" s="215"/>
      <c r="AU40" s="215"/>
      <c r="AV40" s="215"/>
      <c r="AW40" s="215"/>
      <c r="AX40" s="215"/>
      <c r="AY40" s="215"/>
      <c r="AZ40" s="215"/>
      <c r="BA40" s="215"/>
      <c r="BB40" s="215"/>
      <c r="BC40" s="215"/>
      <c r="BD40" s="215"/>
      <c r="BE40" s="215"/>
      <c r="BF40" s="215"/>
      <c r="BG40" s="215"/>
      <c r="BH40" s="215"/>
      <c r="BI40" s="215"/>
      <c r="BJ40" s="215"/>
      <c r="BK40" s="215"/>
      <c r="BL40" s="215"/>
      <c r="BM40" s="215"/>
      <c r="BN40" s="215"/>
      <c r="BO40" s="215"/>
      <c r="BP40" s="215"/>
    </row>
    <row r="41" spans="1:68" s="216" customFormat="1" ht="16.5" hidden="1" thickBot="1" x14ac:dyDescent="0.3">
      <c r="A41" s="409"/>
      <c r="B41" s="412"/>
      <c r="C41" s="334"/>
      <c r="D41" s="43"/>
      <c r="E41" s="344"/>
      <c r="F41" s="278"/>
      <c r="G41" s="275"/>
      <c r="H41" s="407"/>
      <c r="I41" s="395"/>
      <c r="J41" s="395"/>
      <c r="K41" s="395"/>
      <c r="L41" s="275"/>
      <c r="M41" s="275"/>
      <c r="N41" s="405"/>
      <c r="O41" s="582"/>
      <c r="P41" s="215"/>
      <c r="Q41" s="215"/>
      <c r="R41" s="215"/>
      <c r="S41" s="215"/>
      <c r="T41" s="215"/>
      <c r="U41" s="215"/>
      <c r="V41" s="215"/>
      <c r="W41" s="215"/>
      <c r="X41" s="215"/>
      <c r="Y41" s="215"/>
      <c r="Z41" s="215"/>
      <c r="AA41" s="215"/>
      <c r="AB41" s="215"/>
      <c r="AC41" s="215"/>
      <c r="AD41" s="215"/>
      <c r="AE41" s="215"/>
      <c r="AF41" s="215"/>
      <c r="AG41" s="215"/>
      <c r="AH41" s="215"/>
      <c r="AI41" s="215"/>
      <c r="AJ41" s="215"/>
      <c r="AK41" s="215"/>
      <c r="AL41" s="215"/>
      <c r="AM41" s="215"/>
      <c r="AN41" s="215"/>
      <c r="AO41" s="215"/>
      <c r="AP41" s="215"/>
      <c r="AQ41" s="215"/>
      <c r="AR41" s="215"/>
      <c r="AS41" s="215"/>
      <c r="AT41" s="215"/>
      <c r="AU41" s="215"/>
      <c r="AV41" s="215"/>
      <c r="AW41" s="215"/>
      <c r="AX41" s="215"/>
      <c r="AY41" s="215"/>
      <c r="AZ41" s="215"/>
      <c r="BA41" s="215"/>
      <c r="BB41" s="215"/>
      <c r="BC41" s="215"/>
      <c r="BD41" s="215"/>
      <c r="BE41" s="215"/>
      <c r="BF41" s="215"/>
      <c r="BG41" s="215"/>
      <c r="BH41" s="215"/>
      <c r="BI41" s="215"/>
      <c r="BJ41" s="215"/>
      <c r="BK41" s="215"/>
      <c r="BL41" s="215"/>
      <c r="BM41" s="215"/>
      <c r="BN41" s="215"/>
      <c r="BO41" s="215"/>
      <c r="BP41" s="215"/>
    </row>
    <row r="42" spans="1:68" s="216" customFormat="1" ht="16.5" hidden="1" thickBot="1" x14ac:dyDescent="0.3">
      <c r="A42" s="419"/>
      <c r="B42" s="423"/>
      <c r="C42" s="329"/>
      <c r="D42" s="273"/>
      <c r="E42" s="278"/>
      <c r="F42" s="278"/>
      <c r="G42" s="275"/>
      <c r="H42" s="418"/>
      <c r="I42" s="395"/>
      <c r="J42" s="395"/>
      <c r="K42" s="395"/>
      <c r="L42" s="275"/>
      <c r="M42" s="275"/>
      <c r="N42" s="331"/>
      <c r="O42" s="581"/>
      <c r="P42" s="215"/>
      <c r="Q42" s="215"/>
      <c r="R42" s="215"/>
      <c r="S42" s="215"/>
      <c r="T42" s="215"/>
      <c r="U42" s="215"/>
      <c r="V42" s="215"/>
      <c r="W42" s="215"/>
      <c r="X42" s="215"/>
      <c r="Y42" s="215"/>
      <c r="Z42" s="215"/>
      <c r="AA42" s="215"/>
      <c r="AB42" s="215"/>
      <c r="AC42" s="215"/>
      <c r="AD42" s="215"/>
      <c r="AE42" s="215"/>
      <c r="AF42" s="215"/>
      <c r="AG42" s="215"/>
      <c r="AH42" s="215"/>
      <c r="AI42" s="215"/>
      <c r="AJ42" s="215"/>
      <c r="AK42" s="215"/>
      <c r="AL42" s="215"/>
      <c r="AM42" s="215"/>
      <c r="AN42" s="215"/>
      <c r="AO42" s="215"/>
      <c r="AP42" s="215"/>
      <c r="AQ42" s="215"/>
      <c r="AR42" s="215"/>
      <c r="AS42" s="215"/>
      <c r="AT42" s="215"/>
      <c r="AU42" s="215"/>
      <c r="AV42" s="215"/>
      <c r="AW42" s="215"/>
      <c r="AX42" s="215"/>
      <c r="AY42" s="215"/>
      <c r="AZ42" s="215"/>
      <c r="BA42" s="215"/>
      <c r="BB42" s="215"/>
      <c r="BC42" s="215"/>
      <c r="BD42" s="215"/>
      <c r="BE42" s="215"/>
      <c r="BF42" s="215"/>
      <c r="BG42" s="215"/>
      <c r="BH42" s="215"/>
      <c r="BI42" s="215"/>
      <c r="BJ42" s="215"/>
      <c r="BK42" s="215"/>
      <c r="BL42" s="215"/>
      <c r="BM42" s="215"/>
      <c r="BN42" s="215"/>
      <c r="BO42" s="215"/>
      <c r="BP42" s="215"/>
    </row>
    <row r="43" spans="1:68" ht="16.5" hidden="1" thickBot="1" x14ac:dyDescent="0.3">
      <c r="A43" s="422"/>
      <c r="B43" s="420"/>
      <c r="C43" s="272"/>
      <c r="D43" s="273"/>
      <c r="E43" s="280"/>
      <c r="F43" s="280"/>
      <c r="G43" s="275"/>
      <c r="H43" s="418"/>
      <c r="I43" s="395"/>
      <c r="J43" s="395"/>
      <c r="K43" s="395"/>
      <c r="L43" s="275"/>
      <c r="M43" s="275"/>
      <c r="N43" s="421"/>
      <c r="O43" s="582"/>
    </row>
    <row r="44" spans="1:68" ht="16.5" hidden="1" thickBot="1" x14ac:dyDescent="0.3">
      <c r="A44" s="422"/>
      <c r="B44" s="427"/>
      <c r="C44" s="272"/>
      <c r="D44" s="273"/>
      <c r="E44" s="280"/>
      <c r="F44" s="280"/>
      <c r="G44" s="275"/>
      <c r="H44" s="418"/>
      <c r="I44" s="395"/>
      <c r="J44" s="395"/>
      <c r="K44" s="395"/>
      <c r="L44" s="275"/>
      <c r="M44" s="275"/>
      <c r="N44" s="421"/>
      <c r="O44" s="581"/>
    </row>
    <row r="45" spans="1:68" ht="16.5" hidden="1" thickBot="1" x14ac:dyDescent="0.3">
      <c r="A45" s="328"/>
      <c r="B45" s="359"/>
      <c r="C45" s="334"/>
      <c r="D45" s="43"/>
      <c r="E45" s="360"/>
      <c r="F45" s="280"/>
      <c r="G45" s="275"/>
      <c r="H45" s="275"/>
      <c r="I45" s="395"/>
      <c r="J45" s="395"/>
      <c r="K45" s="395"/>
      <c r="L45" s="275"/>
      <c r="M45" s="275"/>
      <c r="N45" s="331"/>
      <c r="O45" s="582"/>
    </row>
    <row r="46" spans="1:68" ht="16.5" hidden="1" thickBot="1" x14ac:dyDescent="0.3">
      <c r="A46" s="402"/>
      <c r="B46" s="406"/>
      <c r="C46" s="334"/>
      <c r="D46" s="43"/>
      <c r="E46" s="360"/>
      <c r="F46" s="280"/>
      <c r="G46" s="275"/>
      <c r="H46" s="407"/>
      <c r="I46" s="395"/>
      <c r="J46" s="395"/>
      <c r="K46" s="395"/>
      <c r="L46" s="275"/>
      <c r="M46" s="275"/>
      <c r="N46" s="405"/>
      <c r="O46" s="581"/>
    </row>
    <row r="47" spans="1:68" ht="16.5" hidden="1" thickBot="1" x14ac:dyDescent="0.3">
      <c r="A47" s="402"/>
      <c r="B47" s="408"/>
      <c r="C47" s="334"/>
      <c r="D47" s="43"/>
      <c r="E47" s="360"/>
      <c r="F47" s="280"/>
      <c r="G47" s="275"/>
      <c r="H47" s="407"/>
      <c r="I47" s="395"/>
      <c r="J47" s="395"/>
      <c r="K47" s="395"/>
      <c r="L47" s="275"/>
      <c r="M47" s="275"/>
      <c r="N47" s="405"/>
      <c r="O47" s="582"/>
    </row>
    <row r="48" spans="1:68" ht="16.5" hidden="1" thickBot="1" x14ac:dyDescent="0.3">
      <c r="A48" s="402"/>
      <c r="B48" s="406"/>
      <c r="C48" s="334"/>
      <c r="D48" s="43"/>
      <c r="E48" s="360"/>
      <c r="F48" s="280"/>
      <c r="G48" s="275"/>
      <c r="H48" s="407"/>
      <c r="I48" s="395"/>
      <c r="J48" s="395"/>
      <c r="K48" s="395"/>
      <c r="L48" s="275"/>
      <c r="M48" s="275"/>
      <c r="N48" s="405"/>
      <c r="O48" s="581"/>
    </row>
    <row r="49" spans="1:15" ht="16.5" hidden="1" thickBot="1" x14ac:dyDescent="0.3">
      <c r="A49" s="402"/>
      <c r="B49" s="404"/>
      <c r="C49" s="307"/>
      <c r="D49" s="273"/>
      <c r="E49" s="280"/>
      <c r="F49" s="280"/>
      <c r="G49" s="275"/>
      <c r="H49" s="407"/>
      <c r="I49" s="395"/>
      <c r="J49" s="395"/>
      <c r="K49" s="395"/>
      <c r="L49" s="275"/>
      <c r="M49" s="275"/>
      <c r="N49" s="405"/>
      <c r="O49" s="582"/>
    </row>
    <row r="50" spans="1:15" ht="16.5" hidden="1" thickBot="1" x14ac:dyDescent="0.3">
      <c r="A50" s="402"/>
      <c r="B50" s="404"/>
      <c r="C50" s="307"/>
      <c r="D50" s="273"/>
      <c r="E50" s="280"/>
      <c r="F50" s="280"/>
      <c r="G50" s="275"/>
      <c r="H50" s="407"/>
      <c r="I50" s="395"/>
      <c r="J50" s="395"/>
      <c r="K50" s="395"/>
      <c r="L50" s="275"/>
      <c r="M50" s="275"/>
      <c r="N50" s="405"/>
      <c r="O50" s="581"/>
    </row>
    <row r="51" spans="1:15" ht="16.5" hidden="1" thickBot="1" x14ac:dyDescent="0.3">
      <c r="A51" s="419"/>
      <c r="B51" s="424"/>
      <c r="C51" s="334"/>
      <c r="D51" s="43"/>
      <c r="E51" s="361"/>
      <c r="F51" s="280"/>
      <c r="G51" s="275"/>
      <c r="H51" s="418"/>
      <c r="I51" s="395"/>
      <c r="J51" s="395"/>
      <c r="K51" s="395"/>
      <c r="L51" s="275"/>
      <c r="M51" s="275"/>
      <c r="N51" s="421"/>
      <c r="O51" s="582"/>
    </row>
    <row r="52" spans="1:15" ht="16.5" hidden="1" thickBot="1" x14ac:dyDescent="0.3">
      <c r="A52" s="402"/>
      <c r="B52" s="406"/>
      <c r="C52" s="334"/>
      <c r="D52" s="43"/>
      <c r="E52" s="361"/>
      <c r="F52" s="280"/>
      <c r="G52" s="275"/>
      <c r="H52" s="407"/>
      <c r="I52" s="395"/>
      <c r="J52" s="395"/>
      <c r="K52" s="395"/>
      <c r="L52" s="275"/>
      <c r="M52" s="275"/>
      <c r="N52" s="405"/>
      <c r="O52" s="581"/>
    </row>
    <row r="53" spans="1:15" ht="16.5" hidden="1" thickBot="1" x14ac:dyDescent="0.3">
      <c r="A53" s="419"/>
      <c r="B53" s="424"/>
      <c r="C53" s="334"/>
      <c r="D53" s="43"/>
      <c r="E53" s="361"/>
      <c r="F53" s="280"/>
      <c r="G53" s="275"/>
      <c r="H53" s="418"/>
      <c r="I53" s="395"/>
      <c r="J53" s="395"/>
      <c r="K53" s="395"/>
      <c r="L53" s="275"/>
      <c r="M53" s="275"/>
      <c r="N53" s="421"/>
      <c r="O53" s="582"/>
    </row>
    <row r="54" spans="1:15" ht="16.5" hidden="1" thickBot="1" x14ac:dyDescent="0.3">
      <c r="A54" s="326"/>
      <c r="B54" s="449"/>
      <c r="C54" s="71"/>
      <c r="D54" s="72"/>
      <c r="E54" s="450"/>
      <c r="F54" s="450"/>
      <c r="G54" s="451"/>
      <c r="H54" s="451"/>
      <c r="I54" s="452"/>
      <c r="J54" s="452"/>
      <c r="K54" s="452"/>
      <c r="L54" s="451"/>
      <c r="M54" s="451"/>
      <c r="N54" s="453"/>
      <c r="O54" s="581"/>
    </row>
    <row r="55" spans="1:15" ht="15.75" hidden="1" customHeight="1" thickBot="1" x14ac:dyDescent="0.3">
      <c r="A55" s="328"/>
      <c r="B55" s="358"/>
      <c r="C55" s="307"/>
      <c r="D55" s="279"/>
      <c r="E55" s="280"/>
      <c r="F55" s="280"/>
      <c r="G55" s="275"/>
      <c r="H55" s="275"/>
      <c r="I55" s="395"/>
      <c r="J55" s="395"/>
      <c r="K55" s="395"/>
      <c r="L55" s="275"/>
      <c r="M55" s="275"/>
      <c r="N55" s="331"/>
      <c r="O55" s="582"/>
    </row>
    <row r="56" spans="1:15" ht="15.75" hidden="1" customHeight="1" x14ac:dyDescent="0.25">
      <c r="A56" s="945"/>
      <c r="B56" s="947"/>
      <c r="C56" s="307"/>
      <c r="D56" s="279"/>
      <c r="E56" s="280"/>
      <c r="F56" s="280"/>
      <c r="G56" s="275"/>
      <c r="H56" s="958"/>
      <c r="I56" s="395"/>
      <c r="J56" s="395"/>
      <c r="K56" s="395"/>
      <c r="L56" s="275"/>
      <c r="M56" s="275"/>
      <c r="N56" s="967"/>
      <c r="O56" s="581"/>
    </row>
    <row r="57" spans="1:15" ht="15.75" hidden="1" customHeight="1" x14ac:dyDescent="0.25">
      <c r="A57" s="956"/>
      <c r="B57" s="957"/>
      <c r="C57" s="309"/>
      <c r="D57" s="283"/>
      <c r="E57" s="284"/>
      <c r="F57" s="284"/>
      <c r="G57" s="277"/>
      <c r="H57" s="959"/>
      <c r="I57" s="397"/>
      <c r="J57" s="397"/>
      <c r="K57" s="397"/>
      <c r="L57" s="277"/>
      <c r="M57" s="277"/>
      <c r="N57" s="954"/>
      <c r="O57" s="582"/>
    </row>
    <row r="58" spans="1:15" ht="16.5" hidden="1" customHeight="1" thickBot="1" x14ac:dyDescent="0.3">
      <c r="A58" s="946"/>
      <c r="B58" s="948"/>
      <c r="C58" s="308"/>
      <c r="D58" s="281"/>
      <c r="E58" s="282"/>
      <c r="F58" s="282"/>
      <c r="G58" s="276"/>
      <c r="H58" s="960"/>
      <c r="I58" s="396"/>
      <c r="J58" s="396"/>
      <c r="K58" s="396"/>
      <c r="L58" s="276"/>
      <c r="M58" s="276"/>
      <c r="N58" s="968"/>
      <c r="O58" s="581"/>
    </row>
    <row r="59" spans="1:15" ht="15.75" hidden="1" customHeight="1" x14ac:dyDescent="0.25">
      <c r="A59" s="945"/>
      <c r="B59" s="947"/>
      <c r="C59" s="307"/>
      <c r="D59" s="279"/>
      <c r="E59" s="280"/>
      <c r="F59" s="280"/>
      <c r="G59" s="275"/>
      <c r="H59" s="958"/>
      <c r="I59" s="395"/>
      <c r="J59" s="395"/>
      <c r="K59" s="395"/>
      <c r="L59" s="275"/>
      <c r="M59" s="275"/>
      <c r="N59" s="967"/>
      <c r="O59" s="582"/>
    </row>
    <row r="60" spans="1:15" ht="16.5" hidden="1" customHeight="1" thickBot="1" x14ac:dyDescent="0.3">
      <c r="A60" s="946"/>
      <c r="B60" s="948"/>
      <c r="C60" s="308"/>
      <c r="D60" s="281"/>
      <c r="E60" s="282"/>
      <c r="F60" s="282"/>
      <c r="G60" s="276"/>
      <c r="H60" s="960"/>
      <c r="I60" s="396"/>
      <c r="J60" s="396"/>
      <c r="K60" s="396"/>
      <c r="L60" s="276"/>
      <c r="M60" s="276"/>
      <c r="N60" s="968"/>
      <c r="O60" s="581"/>
    </row>
    <row r="61" spans="1:15" ht="15.75" hidden="1" customHeight="1" x14ac:dyDescent="0.25">
      <c r="A61" s="945"/>
      <c r="B61" s="947"/>
      <c r="C61" s="307"/>
      <c r="D61" s="279"/>
      <c r="E61" s="280"/>
      <c r="F61" s="280"/>
      <c r="G61" s="275"/>
      <c r="H61" s="958"/>
      <c r="I61" s="395"/>
      <c r="J61" s="395"/>
      <c r="K61" s="395"/>
      <c r="L61" s="275"/>
      <c r="M61" s="275"/>
      <c r="N61" s="967"/>
      <c r="O61" s="582"/>
    </row>
    <row r="62" spans="1:15" ht="16.5" hidden="1" customHeight="1" thickBot="1" x14ac:dyDescent="0.3">
      <c r="A62" s="946"/>
      <c r="B62" s="948"/>
      <c r="C62" s="330"/>
      <c r="D62" s="281"/>
      <c r="E62" s="282"/>
      <c r="F62" s="282"/>
      <c r="G62" s="276"/>
      <c r="H62" s="960"/>
      <c r="I62" s="396"/>
      <c r="J62" s="396"/>
      <c r="K62" s="396"/>
      <c r="L62" s="276"/>
      <c r="M62" s="276"/>
      <c r="N62" s="968"/>
      <c r="O62" s="581"/>
    </row>
    <row r="63" spans="1:15" ht="15.75" hidden="1" customHeight="1" x14ac:dyDescent="0.25">
      <c r="A63" s="945"/>
      <c r="B63" s="969"/>
      <c r="C63" s="334"/>
      <c r="D63" s="345"/>
      <c r="E63" s="361"/>
      <c r="F63" s="280"/>
      <c r="G63" s="275"/>
      <c r="H63" s="958"/>
      <c r="I63" s="395"/>
      <c r="J63" s="395"/>
      <c r="K63" s="395"/>
      <c r="L63" s="275"/>
      <c r="M63" s="275"/>
      <c r="N63" s="967"/>
      <c r="O63" s="582"/>
    </row>
    <row r="64" spans="1:15" ht="15.75" hidden="1" customHeight="1" x14ac:dyDescent="0.25">
      <c r="A64" s="956"/>
      <c r="B64" s="970"/>
      <c r="C64" s="335"/>
      <c r="D64" s="347"/>
      <c r="E64" s="363"/>
      <c r="F64" s="284"/>
      <c r="G64" s="277"/>
      <c r="H64" s="959"/>
      <c r="I64" s="397"/>
      <c r="J64" s="397"/>
      <c r="K64" s="397"/>
      <c r="L64" s="277"/>
      <c r="M64" s="277"/>
      <c r="N64" s="954"/>
      <c r="O64" s="581"/>
    </row>
    <row r="65" spans="1:15" ht="16.5" hidden="1" customHeight="1" thickBot="1" x14ac:dyDescent="0.3">
      <c r="A65" s="946"/>
      <c r="B65" s="971"/>
      <c r="C65" s="336"/>
      <c r="D65" s="346"/>
      <c r="E65" s="362"/>
      <c r="F65" s="282"/>
      <c r="G65" s="276"/>
      <c r="H65" s="960"/>
      <c r="I65" s="396"/>
      <c r="J65" s="396"/>
      <c r="K65" s="396"/>
      <c r="L65" s="276"/>
      <c r="M65" s="276"/>
      <c r="N65" s="968"/>
      <c r="O65" s="582"/>
    </row>
    <row r="66" spans="1:15" ht="15.75" hidden="1" customHeight="1" x14ac:dyDescent="0.25">
      <c r="A66" s="945"/>
      <c r="B66" s="947"/>
      <c r="C66" s="307"/>
      <c r="D66" s="279"/>
      <c r="E66" s="280"/>
      <c r="F66" s="280"/>
      <c r="G66" s="275"/>
      <c r="H66" s="958"/>
      <c r="I66" s="395"/>
      <c r="J66" s="395"/>
      <c r="K66" s="395"/>
      <c r="L66" s="275"/>
      <c r="M66" s="275"/>
      <c r="N66" s="967"/>
      <c r="O66" s="581"/>
    </row>
    <row r="67" spans="1:15" ht="16.5" hidden="1" customHeight="1" thickBot="1" x14ac:dyDescent="0.3">
      <c r="A67" s="946"/>
      <c r="B67" s="948"/>
      <c r="C67" s="308"/>
      <c r="D67" s="281"/>
      <c r="E67" s="282"/>
      <c r="F67" s="282"/>
      <c r="G67" s="276"/>
      <c r="H67" s="960"/>
      <c r="I67" s="396"/>
      <c r="J67" s="396"/>
      <c r="K67" s="396"/>
      <c r="L67" s="276"/>
      <c r="M67" s="276"/>
      <c r="N67" s="968"/>
      <c r="O67" s="582"/>
    </row>
    <row r="68" spans="1:15" ht="15.75" hidden="1" customHeight="1" thickBot="1" x14ac:dyDescent="0.3">
      <c r="A68" s="328"/>
      <c r="B68" s="74"/>
      <c r="C68" s="348"/>
      <c r="D68" s="349"/>
      <c r="E68" s="364"/>
      <c r="F68" s="280"/>
      <c r="G68" s="275"/>
      <c r="H68" s="275"/>
      <c r="I68" s="395"/>
      <c r="J68" s="395"/>
      <c r="K68" s="395"/>
      <c r="L68" s="275"/>
      <c r="M68" s="275"/>
      <c r="N68" s="331"/>
      <c r="O68" s="581"/>
    </row>
    <row r="69" spans="1:15" ht="15.75" hidden="1" customHeight="1" x14ac:dyDescent="0.25">
      <c r="A69" s="945"/>
      <c r="B69" s="947"/>
      <c r="C69" s="307"/>
      <c r="D69" s="279"/>
      <c r="E69" s="280"/>
      <c r="F69" s="280"/>
      <c r="G69" s="275"/>
      <c r="H69" s="958"/>
      <c r="I69" s="395"/>
      <c r="J69" s="395"/>
      <c r="K69" s="395"/>
      <c r="L69" s="275"/>
      <c r="M69" s="275"/>
      <c r="N69" s="967"/>
      <c r="O69" s="582"/>
    </row>
    <row r="70" spans="1:15" ht="16.5" hidden="1" customHeight="1" thickBot="1" x14ac:dyDescent="0.3">
      <c r="A70" s="946"/>
      <c r="B70" s="948"/>
      <c r="C70" s="308"/>
      <c r="D70" s="281"/>
      <c r="E70" s="282"/>
      <c r="F70" s="282"/>
      <c r="G70" s="276"/>
      <c r="H70" s="960"/>
      <c r="I70" s="396"/>
      <c r="J70" s="396"/>
      <c r="K70" s="396"/>
      <c r="L70" s="276"/>
      <c r="M70" s="276"/>
      <c r="N70" s="968"/>
      <c r="O70" s="581"/>
    </row>
    <row r="71" spans="1:15" ht="15.75" hidden="1" customHeight="1" thickBot="1" x14ac:dyDescent="0.3">
      <c r="A71" s="328"/>
      <c r="B71" s="359"/>
      <c r="C71" s="334"/>
      <c r="D71" s="345"/>
      <c r="E71" s="361"/>
      <c r="F71" s="280"/>
      <c r="G71" s="275"/>
      <c r="H71" s="275"/>
      <c r="I71" s="395"/>
      <c r="J71" s="395"/>
      <c r="K71" s="395"/>
      <c r="L71" s="275"/>
      <c r="M71" s="275"/>
      <c r="N71" s="331"/>
      <c r="O71" s="582"/>
    </row>
    <row r="72" spans="1:15" ht="15.75" hidden="1" customHeight="1" thickBot="1" x14ac:dyDescent="0.3">
      <c r="A72" s="328"/>
      <c r="B72" s="358"/>
      <c r="C72" s="307"/>
      <c r="D72" s="279"/>
      <c r="E72" s="280"/>
      <c r="F72" s="280"/>
      <c r="G72" s="275"/>
      <c r="H72" s="275"/>
      <c r="I72" s="395"/>
      <c r="J72" s="395"/>
      <c r="K72" s="395"/>
      <c r="L72" s="275"/>
      <c r="M72" s="275"/>
      <c r="N72" s="331"/>
      <c r="O72" s="581"/>
    </row>
    <row r="73" spans="1:15" ht="15.75" hidden="1" customHeight="1" x14ac:dyDescent="0.25">
      <c r="A73" s="945"/>
      <c r="B73" s="969"/>
      <c r="C73" s="334"/>
      <c r="D73" s="345"/>
      <c r="E73" s="361"/>
      <c r="F73" s="280"/>
      <c r="G73" s="275"/>
      <c r="H73" s="958"/>
      <c r="I73" s="395"/>
      <c r="J73" s="395"/>
      <c r="K73" s="395"/>
      <c r="L73" s="275"/>
      <c r="M73" s="275"/>
      <c r="N73" s="967"/>
      <c r="O73" s="582"/>
    </row>
    <row r="74" spans="1:15" ht="15.75" hidden="1" customHeight="1" x14ac:dyDescent="0.25">
      <c r="A74" s="956"/>
      <c r="B74" s="970"/>
      <c r="C74" s="335"/>
      <c r="D74" s="347"/>
      <c r="E74" s="363"/>
      <c r="F74" s="284"/>
      <c r="G74" s="277"/>
      <c r="H74" s="959"/>
      <c r="I74" s="397"/>
      <c r="J74" s="397"/>
      <c r="K74" s="397"/>
      <c r="L74" s="277"/>
      <c r="M74" s="277"/>
      <c r="N74" s="954"/>
      <c r="O74" s="581"/>
    </row>
    <row r="75" spans="1:15" ht="16.5" hidden="1" customHeight="1" thickBot="1" x14ac:dyDescent="0.3">
      <c r="A75" s="946"/>
      <c r="B75" s="971"/>
      <c r="C75" s="336"/>
      <c r="D75" s="346"/>
      <c r="E75" s="362"/>
      <c r="F75" s="282"/>
      <c r="G75" s="276"/>
      <c r="H75" s="960"/>
      <c r="I75" s="396"/>
      <c r="J75" s="396"/>
      <c r="K75" s="396"/>
      <c r="L75" s="276"/>
      <c r="M75" s="276"/>
      <c r="N75" s="968"/>
      <c r="O75" s="582"/>
    </row>
    <row r="76" spans="1:15" ht="15.75" hidden="1" customHeight="1" x14ac:dyDescent="0.25">
      <c r="A76" s="945"/>
      <c r="B76" s="947"/>
      <c r="C76" s="307"/>
      <c r="D76" s="279"/>
      <c r="E76" s="280"/>
      <c r="F76" s="280"/>
      <c r="G76" s="275"/>
      <c r="H76" s="958"/>
      <c r="I76" s="395"/>
      <c r="J76" s="395"/>
      <c r="K76" s="395"/>
      <c r="L76" s="275"/>
      <c r="M76" s="275"/>
      <c r="N76" s="967"/>
      <c r="O76" s="581"/>
    </row>
    <row r="77" spans="1:15" ht="16.5" hidden="1" customHeight="1" thickBot="1" x14ac:dyDescent="0.3">
      <c r="A77" s="946"/>
      <c r="B77" s="948"/>
      <c r="C77" s="308"/>
      <c r="D77" s="281"/>
      <c r="E77" s="282"/>
      <c r="F77" s="282"/>
      <c r="G77" s="276"/>
      <c r="H77" s="960"/>
      <c r="I77" s="396"/>
      <c r="J77" s="396"/>
      <c r="K77" s="396"/>
      <c r="L77" s="276"/>
      <c r="M77" s="276"/>
      <c r="N77" s="968"/>
      <c r="O77" s="582"/>
    </row>
    <row r="78" spans="1:15" ht="15.75" hidden="1" customHeight="1" x14ac:dyDescent="0.25">
      <c r="A78" s="945"/>
      <c r="B78" s="947"/>
      <c r="C78" s="307"/>
      <c r="D78" s="279"/>
      <c r="E78" s="280"/>
      <c r="F78" s="280"/>
      <c r="G78" s="275"/>
      <c r="H78" s="958"/>
      <c r="I78" s="395"/>
      <c r="J78" s="395"/>
      <c r="K78" s="395"/>
      <c r="L78" s="275"/>
      <c r="M78" s="275"/>
      <c r="N78" s="967"/>
      <c r="O78" s="581"/>
    </row>
    <row r="79" spans="1:15" ht="16.5" hidden="1" customHeight="1" thickBot="1" x14ac:dyDescent="0.3">
      <c r="A79" s="946"/>
      <c r="B79" s="948"/>
      <c r="C79" s="308"/>
      <c r="D79" s="281"/>
      <c r="E79" s="282"/>
      <c r="F79" s="282"/>
      <c r="G79" s="276"/>
      <c r="H79" s="960"/>
      <c r="I79" s="396"/>
      <c r="J79" s="396"/>
      <c r="K79" s="396"/>
      <c r="L79" s="276"/>
      <c r="M79" s="276"/>
      <c r="N79" s="968"/>
      <c r="O79" s="582"/>
    </row>
    <row r="80" spans="1:15" ht="15.75" hidden="1" customHeight="1" x14ac:dyDescent="0.25">
      <c r="A80" s="945"/>
      <c r="B80" s="964"/>
      <c r="C80" s="334"/>
      <c r="D80" s="345"/>
      <c r="E80" s="361"/>
      <c r="F80" s="280"/>
      <c r="G80" s="275"/>
      <c r="H80" s="961"/>
      <c r="I80" s="395"/>
      <c r="J80" s="395"/>
      <c r="K80" s="395"/>
      <c r="L80" s="275"/>
      <c r="M80" s="275"/>
      <c r="N80" s="967"/>
      <c r="O80" s="581"/>
    </row>
    <row r="81" spans="1:15" ht="15.75" hidden="1" customHeight="1" x14ac:dyDescent="0.25">
      <c r="A81" s="956"/>
      <c r="B81" s="965"/>
      <c r="C81" s="335"/>
      <c r="D81" s="347"/>
      <c r="E81" s="363"/>
      <c r="F81" s="284"/>
      <c r="G81" s="277"/>
      <c r="H81" s="962"/>
      <c r="I81" s="397"/>
      <c r="J81" s="397"/>
      <c r="K81" s="397"/>
      <c r="L81" s="277"/>
      <c r="M81" s="277"/>
      <c r="N81" s="954"/>
      <c r="O81" s="582"/>
    </row>
    <row r="82" spans="1:15" ht="16.5" hidden="1" customHeight="1" thickBot="1" x14ac:dyDescent="0.3">
      <c r="A82" s="946"/>
      <c r="B82" s="966"/>
      <c r="C82" s="336"/>
      <c r="D82" s="346"/>
      <c r="E82" s="362"/>
      <c r="F82" s="282"/>
      <c r="G82" s="276"/>
      <c r="H82" s="963"/>
      <c r="I82" s="396"/>
      <c r="J82" s="396"/>
      <c r="K82" s="396"/>
      <c r="L82" s="276"/>
      <c r="M82" s="276"/>
      <c r="N82" s="968"/>
      <c r="O82" s="581"/>
    </row>
    <row r="83" spans="1:15" ht="15.75" hidden="1" customHeight="1" x14ac:dyDescent="0.25">
      <c r="A83" s="945"/>
      <c r="B83" s="947"/>
      <c r="C83" s="307"/>
      <c r="D83" s="279"/>
      <c r="E83" s="280"/>
      <c r="F83" s="280"/>
      <c r="G83" s="275"/>
      <c r="H83" s="958"/>
      <c r="I83" s="395"/>
      <c r="J83" s="395"/>
      <c r="K83" s="395"/>
      <c r="L83" s="275"/>
      <c r="M83" s="275"/>
      <c r="N83" s="967"/>
      <c r="O83" s="582"/>
    </row>
    <row r="84" spans="1:15" ht="15.75" hidden="1" customHeight="1" x14ac:dyDescent="0.25">
      <c r="A84" s="956"/>
      <c r="B84" s="957"/>
      <c r="C84" s="309"/>
      <c r="D84" s="283"/>
      <c r="E84" s="284"/>
      <c r="F84" s="284"/>
      <c r="G84" s="277"/>
      <c r="H84" s="959"/>
      <c r="I84" s="397"/>
      <c r="J84" s="397"/>
      <c r="K84" s="397"/>
      <c r="L84" s="277"/>
      <c r="M84" s="277"/>
      <c r="N84" s="954"/>
      <c r="O84" s="581"/>
    </row>
    <row r="85" spans="1:15" ht="16.5" hidden="1" customHeight="1" thickBot="1" x14ac:dyDescent="0.3">
      <c r="A85" s="946"/>
      <c r="B85" s="948"/>
      <c r="C85" s="308"/>
      <c r="D85" s="281"/>
      <c r="E85" s="282"/>
      <c r="F85" s="282"/>
      <c r="G85" s="276"/>
      <c r="H85" s="960"/>
      <c r="I85" s="396"/>
      <c r="J85" s="396"/>
      <c r="K85" s="396"/>
      <c r="L85" s="276"/>
      <c r="M85" s="276"/>
      <c r="N85" s="968"/>
      <c r="O85" s="582"/>
    </row>
    <row r="86" spans="1:15" ht="15.75" hidden="1" customHeight="1" x14ac:dyDescent="0.25">
      <c r="A86" s="945"/>
      <c r="B86" s="947"/>
      <c r="C86" s="307"/>
      <c r="D86" s="279"/>
      <c r="E86" s="280"/>
      <c r="F86" s="280"/>
      <c r="G86" s="275"/>
      <c r="H86" s="275"/>
      <c r="I86" s="275"/>
      <c r="J86" s="275"/>
      <c r="K86" s="304"/>
      <c r="L86" s="275"/>
      <c r="M86" s="275"/>
      <c r="N86" s="953"/>
      <c r="O86" s="581"/>
    </row>
    <row r="87" spans="1:15" ht="15.75" hidden="1" customHeight="1" x14ac:dyDescent="0.25">
      <c r="A87" s="956"/>
      <c r="B87" s="957"/>
      <c r="C87" s="309"/>
      <c r="D87" s="283"/>
      <c r="E87" s="284"/>
      <c r="F87" s="284"/>
      <c r="G87" s="277"/>
      <c r="H87" s="277"/>
      <c r="I87" s="277"/>
      <c r="J87" s="277"/>
      <c r="K87" s="306"/>
      <c r="L87" s="277"/>
      <c r="M87" s="277"/>
      <c r="N87" s="954"/>
      <c r="O87" s="582"/>
    </row>
    <row r="88" spans="1:15" ht="16.5" hidden="1" customHeight="1" thickBot="1" x14ac:dyDescent="0.3">
      <c r="A88" s="946"/>
      <c r="B88" s="948"/>
      <c r="C88" s="308"/>
      <c r="D88" s="281"/>
      <c r="E88" s="282"/>
      <c r="F88" s="282"/>
      <c r="G88" s="276"/>
      <c r="H88" s="276"/>
      <c r="I88" s="276"/>
      <c r="J88" s="276"/>
      <c r="K88" s="305"/>
      <c r="L88" s="276"/>
      <c r="M88" s="276"/>
      <c r="N88" s="955"/>
      <c r="O88" s="581"/>
    </row>
    <row r="89" spans="1:15" ht="15.75" hidden="1" customHeight="1" x14ac:dyDescent="0.25">
      <c r="A89" s="945"/>
      <c r="B89" s="947"/>
      <c r="C89" s="307"/>
      <c r="D89" s="279"/>
      <c r="E89" s="280"/>
      <c r="F89" s="280"/>
      <c r="G89" s="275"/>
      <c r="H89" s="275"/>
      <c r="I89" s="275"/>
      <c r="J89" s="275"/>
      <c r="K89" s="304"/>
      <c r="L89" s="275"/>
      <c r="M89" s="275"/>
      <c r="N89" s="953"/>
      <c r="O89" s="582"/>
    </row>
    <row r="90" spans="1:15" ht="15.75" hidden="1" customHeight="1" x14ac:dyDescent="0.25">
      <c r="A90" s="956"/>
      <c r="B90" s="957"/>
      <c r="C90" s="309"/>
      <c r="D90" s="283"/>
      <c r="E90" s="284"/>
      <c r="F90" s="284"/>
      <c r="G90" s="277"/>
      <c r="H90" s="277"/>
      <c r="I90" s="277"/>
      <c r="J90" s="277"/>
      <c r="K90" s="306"/>
      <c r="L90" s="277"/>
      <c r="M90" s="277"/>
      <c r="N90" s="954"/>
      <c r="O90" s="581"/>
    </row>
    <row r="91" spans="1:15" ht="16.5" hidden="1" customHeight="1" thickBot="1" x14ac:dyDescent="0.3">
      <c r="A91" s="946"/>
      <c r="B91" s="948"/>
      <c r="C91" s="308"/>
      <c r="D91" s="281"/>
      <c r="E91" s="282"/>
      <c r="F91" s="282"/>
      <c r="G91" s="276"/>
      <c r="H91" s="276"/>
      <c r="I91" s="276"/>
      <c r="J91" s="276"/>
      <c r="K91" s="305"/>
      <c r="L91" s="276"/>
      <c r="M91" s="276"/>
      <c r="N91" s="955"/>
      <c r="O91" s="582"/>
    </row>
    <row r="92" spans="1:15" ht="15.75" hidden="1" customHeight="1" x14ac:dyDescent="0.25">
      <c r="A92" s="945"/>
      <c r="B92" s="947"/>
      <c r="C92" s="307"/>
      <c r="D92" s="279"/>
      <c r="E92" s="280"/>
      <c r="F92" s="280"/>
      <c r="G92" s="275"/>
      <c r="H92" s="275"/>
      <c r="I92" s="275"/>
      <c r="J92" s="275"/>
      <c r="K92" s="304"/>
      <c r="L92" s="275"/>
      <c r="M92" s="275"/>
      <c r="N92" s="953"/>
      <c r="O92" s="581"/>
    </row>
    <row r="93" spans="1:15" ht="15.75" hidden="1" customHeight="1" x14ac:dyDescent="0.25">
      <c r="A93" s="956"/>
      <c r="B93" s="957"/>
      <c r="C93" s="309"/>
      <c r="D93" s="283"/>
      <c r="E93" s="284"/>
      <c r="F93" s="284"/>
      <c r="G93" s="277"/>
      <c r="H93" s="277"/>
      <c r="I93" s="277"/>
      <c r="J93" s="277"/>
      <c r="K93" s="306"/>
      <c r="L93" s="277"/>
      <c r="M93" s="277"/>
      <c r="N93" s="954"/>
      <c r="O93" s="582"/>
    </row>
    <row r="94" spans="1:15" ht="16.5" hidden="1" customHeight="1" thickBot="1" x14ac:dyDescent="0.3">
      <c r="A94" s="946"/>
      <c r="B94" s="948"/>
      <c r="C94" s="308"/>
      <c r="D94" s="281"/>
      <c r="E94" s="282"/>
      <c r="F94" s="282"/>
      <c r="G94" s="276"/>
      <c r="H94" s="276"/>
      <c r="I94" s="276"/>
      <c r="J94" s="276"/>
      <c r="K94" s="305"/>
      <c r="L94" s="276"/>
      <c r="M94" s="276"/>
      <c r="N94" s="955"/>
      <c r="O94" s="581"/>
    </row>
    <row r="95" spans="1:15" ht="15.75" hidden="1" customHeight="1" x14ac:dyDescent="0.25">
      <c r="A95" s="945"/>
      <c r="B95" s="947"/>
      <c r="C95" s="307"/>
      <c r="D95" s="279"/>
      <c r="E95" s="280"/>
      <c r="F95" s="280"/>
      <c r="G95" s="275"/>
      <c r="H95" s="275"/>
      <c r="I95" s="275"/>
      <c r="J95" s="275"/>
      <c r="K95" s="304"/>
      <c r="L95" s="275"/>
      <c r="M95" s="275"/>
      <c r="N95" s="953"/>
      <c r="O95" s="582"/>
    </row>
    <row r="96" spans="1:15" ht="15.75" hidden="1" customHeight="1" x14ac:dyDescent="0.25">
      <c r="A96" s="956"/>
      <c r="B96" s="957"/>
      <c r="C96" s="309"/>
      <c r="D96" s="283"/>
      <c r="E96" s="284"/>
      <c r="F96" s="284"/>
      <c r="G96" s="277"/>
      <c r="H96" s="277"/>
      <c r="I96" s="277"/>
      <c r="J96" s="277"/>
      <c r="K96" s="306"/>
      <c r="L96" s="277"/>
      <c r="M96" s="277"/>
      <c r="N96" s="954"/>
      <c r="O96" s="581"/>
    </row>
    <row r="97" spans="1:15" ht="16.5" hidden="1" customHeight="1" thickBot="1" x14ac:dyDescent="0.3">
      <c r="A97" s="946"/>
      <c r="B97" s="948"/>
      <c r="C97" s="308"/>
      <c r="D97" s="281"/>
      <c r="E97" s="282"/>
      <c r="F97" s="282"/>
      <c r="G97" s="276"/>
      <c r="H97" s="276"/>
      <c r="I97" s="276"/>
      <c r="J97" s="276"/>
      <c r="K97" s="305"/>
      <c r="L97" s="276"/>
      <c r="M97" s="276"/>
      <c r="N97" s="955"/>
      <c r="O97" s="582"/>
    </row>
    <row r="98" spans="1:15" ht="15.75" hidden="1" customHeight="1" x14ac:dyDescent="0.25">
      <c r="A98" s="945"/>
      <c r="B98" s="947"/>
      <c r="C98" s="307"/>
      <c r="D98" s="279"/>
      <c r="E98" s="280"/>
      <c r="F98" s="280"/>
      <c r="G98" s="275"/>
      <c r="H98" s="275"/>
      <c r="I98" s="275"/>
      <c r="J98" s="275"/>
      <c r="K98" s="304"/>
      <c r="L98" s="275"/>
      <c r="M98" s="275"/>
      <c r="N98" s="953"/>
      <c r="O98" s="581"/>
    </row>
    <row r="99" spans="1:15" ht="15.75" hidden="1" customHeight="1" x14ac:dyDescent="0.25">
      <c r="A99" s="956"/>
      <c r="B99" s="957"/>
      <c r="C99" s="309"/>
      <c r="D99" s="283"/>
      <c r="E99" s="284"/>
      <c r="F99" s="284"/>
      <c r="G99" s="277"/>
      <c r="H99" s="277"/>
      <c r="I99" s="277"/>
      <c r="J99" s="277"/>
      <c r="K99" s="306"/>
      <c r="L99" s="277"/>
      <c r="M99" s="277"/>
      <c r="N99" s="954"/>
      <c r="O99" s="582"/>
    </row>
    <row r="100" spans="1:15" ht="16.5" hidden="1" customHeight="1" thickBot="1" x14ac:dyDescent="0.3">
      <c r="A100" s="946"/>
      <c r="B100" s="948"/>
      <c r="C100" s="308"/>
      <c r="D100" s="281"/>
      <c r="E100" s="282"/>
      <c r="F100" s="282"/>
      <c r="G100" s="276"/>
      <c r="H100" s="276"/>
      <c r="I100" s="276"/>
      <c r="J100" s="276"/>
      <c r="K100" s="305"/>
      <c r="L100" s="276"/>
      <c r="M100" s="276"/>
      <c r="N100" s="955"/>
      <c r="O100" s="581"/>
    </row>
    <row r="101" spans="1:15" ht="15.75" hidden="1" customHeight="1" x14ac:dyDescent="0.25">
      <c r="A101" s="945"/>
      <c r="B101" s="947"/>
      <c r="C101" s="307"/>
      <c r="D101" s="279"/>
      <c r="E101" s="280"/>
      <c r="F101" s="280"/>
      <c r="G101" s="275"/>
      <c r="H101" s="275"/>
      <c r="I101" s="275"/>
      <c r="J101" s="275"/>
      <c r="K101" s="304"/>
      <c r="L101" s="275"/>
      <c r="M101" s="275"/>
      <c r="N101" s="953"/>
      <c r="O101" s="582"/>
    </row>
    <row r="102" spans="1:15" ht="15.75" hidden="1" customHeight="1" x14ac:dyDescent="0.25">
      <c r="A102" s="956"/>
      <c r="B102" s="957"/>
      <c r="C102" s="309"/>
      <c r="D102" s="283"/>
      <c r="E102" s="284"/>
      <c r="F102" s="284"/>
      <c r="G102" s="277"/>
      <c r="H102" s="277"/>
      <c r="I102" s="277"/>
      <c r="J102" s="277"/>
      <c r="K102" s="306"/>
      <c r="L102" s="277"/>
      <c r="M102" s="277"/>
      <c r="N102" s="954"/>
      <c r="O102" s="581"/>
    </row>
    <row r="103" spans="1:15" ht="16.5" hidden="1" customHeight="1" thickBot="1" x14ac:dyDescent="0.3">
      <c r="A103" s="946"/>
      <c r="B103" s="948"/>
      <c r="C103" s="308"/>
      <c r="D103" s="281"/>
      <c r="E103" s="282"/>
      <c r="F103" s="282"/>
      <c r="G103" s="276"/>
      <c r="H103" s="276"/>
      <c r="I103" s="276"/>
      <c r="J103" s="276"/>
      <c r="K103" s="305"/>
      <c r="L103" s="276"/>
      <c r="M103" s="276"/>
      <c r="N103" s="955"/>
      <c r="O103" s="582"/>
    </row>
    <row r="104" spans="1:15" ht="15.75" hidden="1" customHeight="1" x14ac:dyDescent="0.25">
      <c r="A104" s="945"/>
      <c r="B104" s="947"/>
      <c r="C104" s="307"/>
      <c r="D104" s="279"/>
      <c r="E104" s="280"/>
      <c r="F104" s="280"/>
      <c r="G104" s="275"/>
      <c r="H104" s="275"/>
      <c r="I104" s="275"/>
      <c r="J104" s="275"/>
      <c r="K104" s="304"/>
      <c r="L104" s="275"/>
      <c r="M104" s="275"/>
      <c r="N104" s="953"/>
      <c r="O104" s="581"/>
    </row>
    <row r="105" spans="1:15" ht="15.75" hidden="1" customHeight="1" x14ac:dyDescent="0.25">
      <c r="A105" s="956"/>
      <c r="B105" s="957"/>
      <c r="C105" s="309"/>
      <c r="D105" s="283"/>
      <c r="E105" s="284"/>
      <c r="F105" s="284"/>
      <c r="G105" s="277"/>
      <c r="H105" s="277"/>
      <c r="I105" s="277"/>
      <c r="J105" s="277"/>
      <c r="K105" s="306"/>
      <c r="L105" s="277"/>
      <c r="M105" s="277"/>
      <c r="N105" s="954"/>
      <c r="O105" s="582"/>
    </row>
    <row r="106" spans="1:15" ht="16.5" hidden="1" customHeight="1" thickBot="1" x14ac:dyDescent="0.3">
      <c r="A106" s="946"/>
      <c r="B106" s="948"/>
      <c r="C106" s="308"/>
      <c r="D106" s="281"/>
      <c r="E106" s="282"/>
      <c r="F106" s="282"/>
      <c r="G106" s="276"/>
      <c r="H106" s="276"/>
      <c r="I106" s="276"/>
      <c r="J106" s="276"/>
      <c r="K106" s="305"/>
      <c r="L106" s="276"/>
      <c r="M106" s="276"/>
      <c r="N106" s="955"/>
      <c r="O106" s="581"/>
    </row>
    <row r="107" spans="1:15" ht="15.75" hidden="1" customHeight="1" x14ac:dyDescent="0.25">
      <c r="A107" s="945"/>
      <c r="B107" s="947"/>
      <c r="C107" s="307"/>
      <c r="D107" s="279"/>
      <c r="E107" s="280"/>
      <c r="F107" s="280"/>
      <c r="G107" s="275"/>
      <c r="H107" s="275"/>
      <c r="I107" s="275"/>
      <c r="J107" s="275"/>
      <c r="K107" s="304"/>
      <c r="L107" s="275"/>
      <c r="M107" s="275"/>
      <c r="N107" s="953"/>
      <c r="O107" s="582"/>
    </row>
    <row r="108" spans="1:15" ht="15.75" hidden="1" customHeight="1" x14ac:dyDescent="0.25">
      <c r="A108" s="956"/>
      <c r="B108" s="957"/>
      <c r="C108" s="309"/>
      <c r="D108" s="283"/>
      <c r="E108" s="284"/>
      <c r="F108" s="284"/>
      <c r="G108" s="277"/>
      <c r="H108" s="277"/>
      <c r="I108" s="277"/>
      <c r="J108" s="277"/>
      <c r="K108" s="306"/>
      <c r="L108" s="277"/>
      <c r="M108" s="277"/>
      <c r="N108" s="954"/>
      <c r="O108" s="581"/>
    </row>
    <row r="109" spans="1:15" ht="3" hidden="1" customHeight="1" thickBot="1" x14ac:dyDescent="0.3">
      <c r="A109" s="946"/>
      <c r="B109" s="948"/>
      <c r="C109" s="308"/>
      <c r="D109" s="281"/>
      <c r="E109" s="282"/>
      <c r="F109" s="282"/>
      <c r="G109" s="276"/>
      <c r="H109" s="276"/>
      <c r="I109" s="276"/>
      <c r="J109" s="276"/>
      <c r="K109" s="305"/>
      <c r="L109" s="276"/>
      <c r="M109" s="276"/>
      <c r="N109" s="955"/>
      <c r="O109" s="582"/>
    </row>
    <row r="288" spans="3:3" x14ac:dyDescent="0.25">
      <c r="C288" s="365"/>
    </row>
    <row r="289" spans="3:3" x14ac:dyDescent="0.25">
      <c r="C289" s="365"/>
    </row>
    <row r="290" spans="3:3" x14ac:dyDescent="0.25">
      <c r="C290" s="610"/>
    </row>
    <row r="291" spans="3:3" x14ac:dyDescent="0.25">
      <c r="C291" s="610"/>
    </row>
    <row r="292" spans="3:3" x14ac:dyDescent="0.25">
      <c r="C292" s="610"/>
    </row>
    <row r="293" spans="3:3" x14ac:dyDescent="0.25">
      <c r="C293" s="610"/>
    </row>
    <row r="294" spans="3:3" x14ac:dyDescent="0.25">
      <c r="C294" s="365"/>
    </row>
  </sheetData>
  <mergeCells count="93">
    <mergeCell ref="O1:O2"/>
    <mergeCell ref="A1:A2"/>
    <mergeCell ref="B1:B2"/>
    <mergeCell ref="C1:C2"/>
    <mergeCell ref="D1:D2"/>
    <mergeCell ref="E1:E2"/>
    <mergeCell ref="G1:G2"/>
    <mergeCell ref="H1:H2"/>
    <mergeCell ref="F1:F2"/>
    <mergeCell ref="K1:K2"/>
    <mergeCell ref="N61:N62"/>
    <mergeCell ref="H56:H58"/>
    <mergeCell ref="H59:H60"/>
    <mergeCell ref="H61:H62"/>
    <mergeCell ref="A56:A58"/>
    <mergeCell ref="B56:B58"/>
    <mergeCell ref="N56:N58"/>
    <mergeCell ref="A59:A60"/>
    <mergeCell ref="B59:B60"/>
    <mergeCell ref="N59:N60"/>
    <mergeCell ref="A61:A62"/>
    <mergeCell ref="B61:B62"/>
    <mergeCell ref="N69:N70"/>
    <mergeCell ref="H69:H70"/>
    <mergeCell ref="A73:A75"/>
    <mergeCell ref="B73:B75"/>
    <mergeCell ref="N73:N75"/>
    <mergeCell ref="H73:H75"/>
    <mergeCell ref="A69:A70"/>
    <mergeCell ref="B69:B70"/>
    <mergeCell ref="N63:N65"/>
    <mergeCell ref="A66:A67"/>
    <mergeCell ref="B66:B67"/>
    <mergeCell ref="N66:N67"/>
    <mergeCell ref="H63:H65"/>
    <mergeCell ref="H66:H67"/>
    <mergeCell ref="A63:A65"/>
    <mergeCell ref="B63:B65"/>
    <mergeCell ref="N76:N77"/>
    <mergeCell ref="A78:A79"/>
    <mergeCell ref="B78:B79"/>
    <mergeCell ref="N78:N79"/>
    <mergeCell ref="H76:H77"/>
    <mergeCell ref="H78:H79"/>
    <mergeCell ref="A76:A77"/>
    <mergeCell ref="B76:B77"/>
    <mergeCell ref="H83:H85"/>
    <mergeCell ref="H80:H82"/>
    <mergeCell ref="A80:A82"/>
    <mergeCell ref="B80:B82"/>
    <mergeCell ref="N80:N82"/>
    <mergeCell ref="A83:A85"/>
    <mergeCell ref="B83:B85"/>
    <mergeCell ref="N83:N85"/>
    <mergeCell ref="N89:N91"/>
    <mergeCell ref="A92:A94"/>
    <mergeCell ref="B92:B94"/>
    <mergeCell ref="N92:N94"/>
    <mergeCell ref="A86:A88"/>
    <mergeCell ref="B86:B88"/>
    <mergeCell ref="N86:N88"/>
    <mergeCell ref="A89:A91"/>
    <mergeCell ref="B89:B91"/>
    <mergeCell ref="N95:N97"/>
    <mergeCell ref="A107:A109"/>
    <mergeCell ref="B107:B109"/>
    <mergeCell ref="N107:N109"/>
    <mergeCell ref="A98:A100"/>
    <mergeCell ref="B98:B100"/>
    <mergeCell ref="N98:N100"/>
    <mergeCell ref="A101:A103"/>
    <mergeCell ref="B101:B103"/>
    <mergeCell ref="N101:N103"/>
    <mergeCell ref="A104:A106"/>
    <mergeCell ref="B104:B106"/>
    <mergeCell ref="N104:N106"/>
    <mergeCell ref="A95:A97"/>
    <mergeCell ref="B95:B97"/>
    <mergeCell ref="A5:A6"/>
    <mergeCell ref="B5:B6"/>
    <mergeCell ref="K5:K6"/>
    <mergeCell ref="K8:K9"/>
    <mergeCell ref="A8:A9"/>
    <mergeCell ref="B8:B9"/>
    <mergeCell ref="A17:A18"/>
    <mergeCell ref="B17:B18"/>
    <mergeCell ref="K17:K18"/>
    <mergeCell ref="A11:A12"/>
    <mergeCell ref="B11:B12"/>
    <mergeCell ref="K11:K12"/>
    <mergeCell ref="A15:A16"/>
    <mergeCell ref="B15:B16"/>
    <mergeCell ref="K15:K16"/>
  </mergeCells>
  <conditionalFormatting sqref="N29:N32 N37 N43 N3:N10 N14:N22 N24:N27">
    <cfRule type="containsText" dxfId="110" priority="28" operator="containsText" text="NO CUMPLE">
      <formula>NOT(ISERROR(SEARCH("NO CUMPLE",N3)))</formula>
    </cfRule>
  </conditionalFormatting>
  <conditionalFormatting sqref="N28 N38:N41 N44:N45 N33:N35">
    <cfRule type="containsText" dxfId="109" priority="25" operator="containsText" text="NO CUMPLE">
      <formula>NOT(ISERROR(SEARCH("NO CUMPLE",N28)))</formula>
    </cfRule>
  </conditionalFormatting>
  <conditionalFormatting sqref="N23">
    <cfRule type="containsText" dxfId="108" priority="24" operator="containsText" text="NO CUMPLE">
      <formula>NOT(ISERROR(SEARCH("NO CUMPLE",N23)))</formula>
    </cfRule>
  </conditionalFormatting>
  <conditionalFormatting sqref="N11:N12">
    <cfRule type="containsText" dxfId="107" priority="14" operator="containsText" text="NO CUMPLE">
      <formula>NOT(ISERROR(SEARCH("NO CUMPLE",N11)))</formula>
    </cfRule>
  </conditionalFormatting>
  <conditionalFormatting sqref="N13">
    <cfRule type="containsText" dxfId="106" priority="9" operator="containsText" text="NO CUMPLE">
      <formula>NOT(ISERROR(SEARCH("NO CUMPLE",N13)))</formula>
    </cfRule>
  </conditionalFormatting>
  <conditionalFormatting sqref="N46">
    <cfRule type="containsText" dxfId="105" priority="8" operator="containsText" text="NO CUMPLE">
      <formula>NOT(ISERROR(SEARCH("NO CUMPLE",N46)))</formula>
    </cfRule>
  </conditionalFormatting>
  <conditionalFormatting sqref="N47">
    <cfRule type="containsText" dxfId="104" priority="7" operator="containsText" text="NO CUMPLE">
      <formula>NOT(ISERROR(SEARCH("NO CUMPLE",N47)))</formula>
    </cfRule>
  </conditionalFormatting>
  <conditionalFormatting sqref="N48">
    <cfRule type="containsText" dxfId="103" priority="6" operator="containsText" text="NO CUMPLE">
      <formula>NOT(ISERROR(SEARCH("NO CUMPLE",N48)))</formula>
    </cfRule>
  </conditionalFormatting>
  <conditionalFormatting sqref="N49:N57 N59 N61 N63:N64 N66 N68:N69 N71:N74 N76 N78 N80:N81 N83:N84 N86:N87 N89:N90 N92:N93 N95:N96 N98:N99 N101:N102 N104:N105 N107:N108">
    <cfRule type="containsText" dxfId="102" priority="3" operator="containsText" text="NO CUMPLE">
      <formula>NOT(ISERROR(SEARCH("NO CUMPLE",N49)))</formula>
    </cfRule>
  </conditionalFormatting>
  <dataValidations count="1">
    <dataValidation type="list" allowBlank="1" showInputMessage="1" showErrorMessage="1" sqref="K3:K5 K7:K8 K10:K11 K13:K15 K17 K19">
      <formula1>FCALIDAD</formula1>
    </dataValidation>
  </dataValidations>
  <pageMargins left="0.75" right="0.75" top="1" bottom="1" header="0.5" footer="0.5"/>
  <pageSetup orientation="portrait" horizontalDpi="4294967292"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3"/>
  </sheetPr>
  <dimension ref="A1:T74"/>
  <sheetViews>
    <sheetView tabSelected="1" zoomScale="90" zoomScaleNormal="90" zoomScalePageLayoutView="125" workbookViewId="0">
      <pane xSplit="1" ySplit="4" topLeftCell="B5" activePane="bottomRight" state="frozen"/>
      <selection pane="topRight" activeCell="B1" sqref="B1"/>
      <selection pane="bottomLeft" activeCell="A5" sqref="A5"/>
      <selection pane="bottomRight" activeCell="J14" sqref="J14"/>
    </sheetView>
  </sheetViews>
  <sheetFormatPr baseColWidth="10" defaultRowHeight="15.75" x14ac:dyDescent="0.25"/>
  <cols>
    <col min="1" max="1" width="9.25" style="217" customWidth="1"/>
    <col min="2" max="2" width="40.625" style="217" customWidth="1"/>
    <col min="3" max="3" width="12.375" style="215" customWidth="1"/>
    <col min="4" max="4" width="12.375" style="212" customWidth="1"/>
    <col min="5" max="6" width="14.375" style="212" customWidth="1"/>
    <col min="7" max="8" width="12.375" style="212" customWidth="1"/>
    <col min="9" max="9" width="14.625" style="212" customWidth="1"/>
    <col min="10" max="10" width="11.25" style="270" customWidth="1"/>
    <col min="11" max="11" width="14.625" style="218" customWidth="1"/>
    <col min="12" max="12" width="13.375" style="787" customWidth="1"/>
    <col min="13" max="13" width="9.75" style="219" hidden="1" customWidth="1"/>
    <col min="14" max="14" width="8" style="219" hidden="1" customWidth="1"/>
    <col min="15" max="15" width="7.875" style="219" hidden="1" customWidth="1"/>
    <col min="16" max="16" width="9.5" style="219" hidden="1" customWidth="1"/>
    <col min="17" max="17" width="8.375" style="212" customWidth="1"/>
    <col min="18" max="18" width="7.375" style="212" customWidth="1"/>
    <col min="19" max="19" width="7.125" style="212" customWidth="1"/>
    <col min="20" max="20" width="8.125" style="212" customWidth="1"/>
    <col min="21" max="16384" width="11" style="213"/>
  </cols>
  <sheetData>
    <row r="1" spans="1:20" ht="18.75" x14ac:dyDescent="0.25">
      <c r="A1" s="986" t="s">
        <v>293</v>
      </c>
      <c r="B1" s="987"/>
      <c r="C1" s="987"/>
      <c r="D1" s="987"/>
      <c r="E1" s="987"/>
      <c r="F1" s="987"/>
      <c r="G1" s="987"/>
      <c r="H1" s="987"/>
      <c r="I1" s="987"/>
      <c r="J1" s="987"/>
      <c r="K1" s="987"/>
      <c r="L1" s="988"/>
      <c r="M1" s="989" t="s">
        <v>25</v>
      </c>
      <c r="N1" s="990"/>
      <c r="O1" s="990"/>
      <c r="P1" s="990"/>
      <c r="Q1" s="211"/>
    </row>
    <row r="2" spans="1:20" s="214" customFormat="1" x14ac:dyDescent="0.25">
      <c r="A2" s="991" t="s">
        <v>26</v>
      </c>
      <c r="B2" s="992"/>
      <c r="C2" s="992"/>
      <c r="D2" s="992"/>
      <c r="E2" s="992"/>
      <c r="F2" s="992"/>
      <c r="G2" s="992"/>
      <c r="H2" s="992"/>
      <c r="I2" s="992"/>
      <c r="J2" s="992"/>
      <c r="K2" s="992"/>
      <c r="L2" s="993"/>
      <c r="M2" s="989"/>
      <c r="N2" s="990"/>
      <c r="O2" s="990"/>
      <c r="P2" s="990"/>
      <c r="Q2" s="211"/>
    </row>
    <row r="3" spans="1:20" ht="45" customHeight="1" x14ac:dyDescent="0.25">
      <c r="A3" s="994" t="s">
        <v>27</v>
      </c>
      <c r="B3" s="996" t="s">
        <v>28</v>
      </c>
      <c r="C3" s="998" t="s">
        <v>30</v>
      </c>
      <c r="D3" s="998" t="s">
        <v>31</v>
      </c>
      <c r="E3" s="998" t="s">
        <v>243</v>
      </c>
      <c r="F3" s="998" t="s">
        <v>239</v>
      </c>
      <c r="G3" s="998" t="s">
        <v>32</v>
      </c>
      <c r="H3" s="998" t="s">
        <v>244</v>
      </c>
      <c r="I3" s="998" t="s">
        <v>246</v>
      </c>
      <c r="J3" s="998" t="s">
        <v>247</v>
      </c>
      <c r="K3" s="998" t="s">
        <v>245</v>
      </c>
      <c r="L3" s="1000" t="s">
        <v>33</v>
      </c>
      <c r="M3" s="614" t="s">
        <v>229</v>
      </c>
      <c r="N3" s="1" t="s">
        <v>34</v>
      </c>
      <c r="O3" s="1" t="s">
        <v>35</v>
      </c>
      <c r="P3" s="1" t="s">
        <v>230</v>
      </c>
    </row>
    <row r="4" spans="1:20" ht="15.75" customHeight="1" x14ac:dyDescent="0.25">
      <c r="A4" s="995"/>
      <c r="B4" s="997"/>
      <c r="C4" s="999"/>
      <c r="D4" s="999"/>
      <c r="E4" s="999"/>
      <c r="F4" s="999"/>
      <c r="G4" s="999"/>
      <c r="H4" s="999"/>
      <c r="I4" s="999"/>
      <c r="J4" s="999"/>
      <c r="K4" s="999"/>
      <c r="L4" s="1001"/>
      <c r="M4" s="614"/>
      <c r="N4" s="1"/>
      <c r="O4" s="1"/>
      <c r="P4" s="1"/>
    </row>
    <row r="5" spans="1:20" ht="31.5" customHeight="1" x14ac:dyDescent="0.25">
      <c r="A5" s="621" t="s">
        <v>138</v>
      </c>
      <c r="B5" s="534" t="str">
        <f>+IFERROR(INDEX(PROPONENTES!$B$3:$B$85,MATCH(CONSOLIDADO!A5,PROPONENTES!$A$3:$A$85,0)),"")</f>
        <v>CB INGENIEROS SAS</v>
      </c>
      <c r="C5" s="586" t="s">
        <v>222</v>
      </c>
      <c r="D5" s="586" t="s">
        <v>222</v>
      </c>
      <c r="E5" s="586" t="s">
        <v>222</v>
      </c>
      <c r="F5" s="586" t="s">
        <v>222</v>
      </c>
      <c r="G5" s="672" t="str">
        <f>+'EXP GEN.'!AF3</f>
        <v>HÁBIL</v>
      </c>
      <c r="H5" s="585" t="str">
        <f t="shared" ref="H5:H28" si="0">IF(COUNTIF(C5:G5,"")&gt;0,"",IF(COUNTIF(C5:G5,"PENDIENTE")&gt;0,"PENDIENTE",IF(COUNTIF(C5:G5,"NO HÁBIL")&gt;0,"NO HÁBIL","HÁBIL")))</f>
        <v>HÁBIL</v>
      </c>
      <c r="I5" s="573">
        <f>IF(OR(COUNTIF(C5:G5,"PENDIENTE"),COUNTIF(C5:G5,"NO HÁBIL")),0,VLOOKUP(A5,ECONOMICA!$B$15:$I$31,8,FALSE))</f>
        <v>679.38984676120242</v>
      </c>
      <c r="J5" s="540">
        <f>IF(OR(COUNTIF(C5:G5,"PENDIENTE"),COUNTIF(C5:G5,"NO HÁBIL")),0,IF(VLOOKUP(A5,PROPONENTES!$A$3:$K$125,11,FALSE)="ACREDITA",200,0))</f>
        <v>200</v>
      </c>
      <c r="K5" s="778">
        <v>100</v>
      </c>
      <c r="L5" s="892">
        <f>IF(OR(COUNTIF(C5:G5,"PENDIENTE"),COUNTIF(C5:G5,"NO HÁBIL")),0,I5+J5+K5)</f>
        <v>979.38984676120242</v>
      </c>
      <c r="M5" s="615"/>
      <c r="N5" s="466"/>
      <c r="O5" s="466"/>
      <c r="P5" s="466"/>
    </row>
    <row r="6" spans="1:20" ht="31.5" customHeight="1" x14ac:dyDescent="0.25">
      <c r="A6" s="621" t="s">
        <v>139</v>
      </c>
      <c r="B6" s="534" t="str">
        <f>+IFERROR(INDEX(PROPONENTES!$B$3:$B$85,MATCH(CONSOLIDADO!A6,PROPONENTES!$A$3:$A$85,0)),"")</f>
        <v>VELNEC SA</v>
      </c>
      <c r="C6" s="586" t="s">
        <v>222</v>
      </c>
      <c r="D6" s="586" t="s">
        <v>222</v>
      </c>
      <c r="E6" s="586" t="s">
        <v>222</v>
      </c>
      <c r="F6" s="586" t="s">
        <v>222</v>
      </c>
      <c r="G6" s="672" t="str">
        <f>+'EXP GEN.'!AF9</f>
        <v>HÁBIL</v>
      </c>
      <c r="H6" s="882" t="s">
        <v>331</v>
      </c>
      <c r="I6" s="791" t="s">
        <v>331</v>
      </c>
      <c r="J6" s="540" t="s">
        <v>61</v>
      </c>
      <c r="K6" s="778" t="s">
        <v>61</v>
      </c>
      <c r="L6" s="892" t="s">
        <v>61</v>
      </c>
      <c r="M6" s="615"/>
      <c r="N6" s="466"/>
      <c r="O6" s="466"/>
      <c r="P6" s="466"/>
    </row>
    <row r="7" spans="1:20" ht="31.5" customHeight="1" x14ac:dyDescent="0.25">
      <c r="A7" s="621" t="s">
        <v>140</v>
      </c>
      <c r="B7" s="534" t="str">
        <f>+IFERROR(INDEX(PROPONENTES!$B$3:$B$85,MATCH(CONSOLIDADO!A7,PROPONENTES!$A$3:$A$85,0)),"")</f>
        <v>CONSORCIO PROYECTO VIAL - PROES - ECG</v>
      </c>
      <c r="C7" s="586" t="s">
        <v>222</v>
      </c>
      <c r="D7" s="586" t="s">
        <v>222</v>
      </c>
      <c r="E7" s="586" t="s">
        <v>222</v>
      </c>
      <c r="F7" s="586" t="s">
        <v>222</v>
      </c>
      <c r="G7" s="672" t="str">
        <f>+'EXP GEN.'!AF15</f>
        <v>HÁBIL</v>
      </c>
      <c r="H7" s="585" t="str">
        <f t="shared" si="0"/>
        <v>HÁBIL</v>
      </c>
      <c r="I7" s="573">
        <f>IF(OR(COUNTIF(C7:G7,"PENDIENTE"),COUNTIF(C7:G7,"NO HÁBIL")),0,VLOOKUP(A7,ECONOMICA!$B$15:$I$31,8,FALSE))</f>
        <v>689.88797592764331</v>
      </c>
      <c r="J7" s="540">
        <f>IF(OR(COUNTIF(C7:G7,"PENDIENTE"),COUNTIF(C7:G7,"NO HÁBIL")),0,IF(VLOOKUP(A7,PROPONENTES!$A$3:$K$125,11,FALSE)="ACREDITA",200,0))</f>
        <v>200</v>
      </c>
      <c r="K7" s="778">
        <v>100</v>
      </c>
      <c r="L7" s="892">
        <f t="shared" ref="L7:L28" si="1">IF(OR(COUNTIF(C7:G7,"PENDIENTE"),COUNTIF(C7:G7,"NO HÁBIL")),0,I7+J7+K7)</f>
        <v>989.88797592764331</v>
      </c>
      <c r="M7" s="615"/>
      <c r="N7" s="466"/>
      <c r="O7" s="466"/>
      <c r="P7" s="466"/>
    </row>
    <row r="8" spans="1:20" ht="31.5" customHeight="1" x14ac:dyDescent="0.25">
      <c r="A8" s="883" t="s">
        <v>141</v>
      </c>
      <c r="B8" s="885" t="str">
        <f>+IFERROR(INDEX(PROPONENTES!$B$3:$B$85,MATCH(CONSOLIDADO!A8,PROPONENTES!$A$3:$A$85,0)),"")</f>
        <v>CONSULTORIAS INVERSIONES Y PROYECTOS SAS - CIP SAS</v>
      </c>
      <c r="C8" s="886" t="s">
        <v>222</v>
      </c>
      <c r="D8" s="886" t="s">
        <v>222</v>
      </c>
      <c r="E8" s="886" t="s">
        <v>222</v>
      </c>
      <c r="F8" s="886" t="s">
        <v>222</v>
      </c>
      <c r="G8" s="887" t="str">
        <f>+'EXP GEN.'!AF21</f>
        <v>HÁBIL</v>
      </c>
      <c r="H8" s="888" t="str">
        <f t="shared" si="0"/>
        <v>HÁBIL</v>
      </c>
      <c r="I8" s="889">
        <f>IF(OR(COUNTIF(C8:G8,"PENDIENTE"),COUNTIF(C8:G8,"NO HÁBIL")),0,VLOOKUP(A8,ECONOMICA!$B$15:$I$31,8,FALSE))</f>
        <v>700</v>
      </c>
      <c r="J8" s="890">
        <f>IF(OR(COUNTIF(C8:G8,"PENDIENTE"),COUNTIF(C8:G8,"NO HÁBIL")),0,IF(VLOOKUP(A8,PROPONENTES!$A$3:$K$125,11,FALSE)="ACREDITA",200,0))</f>
        <v>200</v>
      </c>
      <c r="K8" s="891">
        <v>100</v>
      </c>
      <c r="L8" s="893">
        <f t="shared" si="1"/>
        <v>1000</v>
      </c>
      <c r="M8" s="615"/>
      <c r="N8" s="466"/>
      <c r="O8" s="466"/>
      <c r="P8" s="466"/>
    </row>
    <row r="9" spans="1:20" ht="31.5" customHeight="1" x14ac:dyDescent="0.25">
      <c r="A9" s="621" t="s">
        <v>142</v>
      </c>
      <c r="B9" s="534" t="str">
        <f>+IFERROR(INDEX(PROPONENTES!$B$3:$B$85,MATCH(CONSOLIDADO!A9,PROPONENTES!$A$3:$A$85,0)),"")</f>
        <v>CONSORCIO APP</v>
      </c>
      <c r="C9" s="586" t="s">
        <v>222</v>
      </c>
      <c r="D9" s="586" t="s">
        <v>222</v>
      </c>
      <c r="E9" s="586" t="s">
        <v>222</v>
      </c>
      <c r="F9" s="586" t="s">
        <v>222</v>
      </c>
      <c r="G9" s="672" t="str">
        <f>+'EXP GEN.'!AF27</f>
        <v>HÁBIL</v>
      </c>
      <c r="H9" s="585" t="str">
        <f t="shared" si="0"/>
        <v>HÁBIL</v>
      </c>
      <c r="I9" s="573">
        <f>IF(OR(COUNTIF(C9:G9,"PENDIENTE"),COUNTIF(C9:G9,"NO HÁBIL")),0,VLOOKUP(A9,ECONOMICA!$B$15:$I$31,8,FALSE))</f>
        <v>696.6056672519062</v>
      </c>
      <c r="J9" s="540">
        <f>IF(OR(COUNTIF(C9:G9,"PENDIENTE"),COUNTIF(C9:G9,"NO HÁBIL")),0,IF(VLOOKUP(A9,PROPONENTES!$A$3:$K$125,11,FALSE)="ACREDITA",200,0))</f>
        <v>200</v>
      </c>
      <c r="K9" s="778">
        <v>100</v>
      </c>
      <c r="L9" s="892">
        <f t="shared" si="1"/>
        <v>996.6056672519062</v>
      </c>
      <c r="M9" s="615"/>
      <c r="N9" s="466"/>
      <c r="O9" s="466"/>
      <c r="P9" s="466"/>
    </row>
    <row r="10" spans="1:20" ht="31.5" customHeight="1" x14ac:dyDescent="0.25">
      <c r="A10" s="621" t="s">
        <v>143</v>
      </c>
      <c r="B10" s="534" t="str">
        <f>+IFERROR(INDEX(PROPONENTES!$B$3:$B$85,MATCH(CONSOLIDADO!A10,PROPONENTES!$A$3:$A$85,0)),"")</f>
        <v>INTEGRAL SA</v>
      </c>
      <c r="C10" s="586" t="s">
        <v>222</v>
      </c>
      <c r="D10" s="586" t="s">
        <v>222</v>
      </c>
      <c r="E10" s="586" t="s">
        <v>222</v>
      </c>
      <c r="F10" s="586" t="s">
        <v>222</v>
      </c>
      <c r="G10" s="672" t="str">
        <f>+'EXP GEN.'!AF33</f>
        <v>HÁBIL</v>
      </c>
      <c r="H10" s="585" t="str">
        <f t="shared" si="0"/>
        <v>HÁBIL</v>
      </c>
      <c r="I10" s="573">
        <f>IF(OR(COUNTIF(C10:G10,"PENDIENTE"),COUNTIF(C10:G10,"NO HÁBIL")),0,VLOOKUP(A10,ECONOMICA!$B$15:$I$31,8,FALSE))</f>
        <v>692.6318485591737</v>
      </c>
      <c r="J10" s="790">
        <f>IF(OR(COUNTIF(C10:G10,"PENDIENTE"),COUNTIF(C10:G10,"NO HÁBIL")),0,IF(VLOOKUP(A10,PROPONENTES!$A$3:$K$125,11,FALSE)="ACREDITA",200,0))</f>
        <v>0</v>
      </c>
      <c r="K10" s="778">
        <v>100</v>
      </c>
      <c r="L10" s="892">
        <f t="shared" si="1"/>
        <v>792.6318485591737</v>
      </c>
      <c r="M10" s="615"/>
      <c r="N10" s="466"/>
      <c r="O10" s="466"/>
      <c r="P10" s="466"/>
      <c r="S10" s="343"/>
    </row>
    <row r="11" spans="1:20" ht="31.5" customHeight="1" x14ac:dyDescent="0.25">
      <c r="A11" s="621" t="s">
        <v>144</v>
      </c>
      <c r="B11" s="534" t="str">
        <f>+IFERROR(INDEX(PROPONENTES!$B$3:$B$85,MATCH(CONSOLIDADO!A11,PROPONENTES!$A$3:$A$85,0)),"")</f>
        <v>CONSORCIO FANDIÑO - CIVILTEC</v>
      </c>
      <c r="C11" s="884" t="s">
        <v>223</v>
      </c>
      <c r="D11" s="586" t="s">
        <v>222</v>
      </c>
      <c r="E11" s="586" t="s">
        <v>222</v>
      </c>
      <c r="F11" s="586" t="s">
        <v>222</v>
      </c>
      <c r="G11" s="672" t="str">
        <f>+'EXP GEN.'!AF39</f>
        <v>HÁBIL</v>
      </c>
      <c r="H11" s="585" t="str">
        <f t="shared" si="0"/>
        <v>NO HÁBIL</v>
      </c>
      <c r="I11" s="573">
        <f>IF(OR(COUNTIF(C11:G11,"PENDIENTE"),COUNTIF(C11:G11,"NO HÁBIL")),0,VLOOKUP(A11,ECONOMICA!$B$15:$I$31,8,FALSE))</f>
        <v>0</v>
      </c>
      <c r="J11" s="540">
        <f>IF(OR(COUNTIF(C11:G11,"PENDIENTE"),COUNTIF(C11:G11,"NO HÁBIL")),0,IF(VLOOKUP(A11,PROPONENTES!$A$3:$K$125,11,FALSE)="ACREDITA",200,0))</f>
        <v>0</v>
      </c>
      <c r="K11" s="540" t="s">
        <v>61</v>
      </c>
      <c r="L11" s="892">
        <f t="shared" si="1"/>
        <v>0</v>
      </c>
      <c r="M11" s="615"/>
      <c r="N11" s="466"/>
      <c r="O11" s="466"/>
      <c r="P11" s="466"/>
      <c r="S11" s="350"/>
      <c r="T11" s="350"/>
    </row>
    <row r="12" spans="1:20" ht="31.5" customHeight="1" x14ac:dyDescent="0.25">
      <c r="A12" s="621" t="s">
        <v>145</v>
      </c>
      <c r="B12" s="534" t="str">
        <f>+IFERROR(INDEX(PROPONENTES!$B$3:$B$85,MATCH(CONSOLIDADO!A12,PROPONENTES!$A$3:$A$85,0)),"")</f>
        <v>NEOINGENIERIA P&amp;T SAS</v>
      </c>
      <c r="C12" s="586" t="s">
        <v>222</v>
      </c>
      <c r="D12" s="586" t="s">
        <v>222</v>
      </c>
      <c r="E12" s="586" t="s">
        <v>222</v>
      </c>
      <c r="F12" s="586" t="s">
        <v>222</v>
      </c>
      <c r="G12" s="672" t="str">
        <f>+'EXP GEN.'!AF45</f>
        <v>NO HÁBIL</v>
      </c>
      <c r="H12" s="585" t="str">
        <f t="shared" si="0"/>
        <v>NO HÁBIL</v>
      </c>
      <c r="I12" s="573">
        <f>IF(OR(COUNTIF(C12:G12,"PENDIENTE"),COUNTIF(C12:G12,"NO HÁBIL")),0,VLOOKUP(A12,ECONOMICA!$B$15:$I$31,8,FALSE))</f>
        <v>0</v>
      </c>
      <c r="J12" s="540">
        <f>IF(OR(COUNTIF(C12:G12,"PENDIENTE"),COUNTIF(C12:G12,"NO HÁBIL")),0,IF(VLOOKUP(A12,PROPONENTES!$A$3:$K$125,11,FALSE)="ACREDITA",200,0))</f>
        <v>0</v>
      </c>
      <c r="K12" s="540" t="s">
        <v>61</v>
      </c>
      <c r="L12" s="892">
        <f t="shared" ref="L12:L15" si="2">IF(OR(COUNTIF(C12:G12,"PENDIENTE"),COUNTIF(C12:G12,"NO HÁBIL")),0,I12+J12+K12)</f>
        <v>0</v>
      </c>
      <c r="M12" s="615"/>
      <c r="N12" s="466"/>
      <c r="O12" s="466"/>
      <c r="P12" s="466"/>
      <c r="S12" s="343"/>
    </row>
    <row r="13" spans="1:20" ht="31.5" customHeight="1" x14ac:dyDescent="0.25">
      <c r="A13" s="621" t="s">
        <v>146</v>
      </c>
      <c r="B13" s="534" t="str">
        <f>+IFERROR(INDEX(PROPONENTES!$B$3:$B$85,MATCH(CONSOLIDADO!A13,PROPONENTES!$A$3:$A$85,0)),"")</f>
        <v>SILVA CARREÑO ASOCIADOS SAS</v>
      </c>
      <c r="C13" s="586" t="s">
        <v>222</v>
      </c>
      <c r="D13" s="586" t="s">
        <v>222</v>
      </c>
      <c r="E13" s="586" t="s">
        <v>222</v>
      </c>
      <c r="F13" s="586" t="s">
        <v>222</v>
      </c>
      <c r="G13" s="672" t="str">
        <f>+'EXP GEN.'!AF51</f>
        <v>NO HÁBIL</v>
      </c>
      <c r="H13" s="585" t="str">
        <f t="shared" si="0"/>
        <v>NO HÁBIL</v>
      </c>
      <c r="I13" s="573">
        <f>IF(OR(COUNTIF(C13:G13,"PENDIENTE"),COUNTIF(C13:G13,"NO HÁBIL")),0,VLOOKUP(A13,ECONOMICA!$B$15:$I$31,8,FALSE))</f>
        <v>0</v>
      </c>
      <c r="J13" s="540">
        <f>IF(OR(COUNTIF(C13:G13,"PENDIENTE"),COUNTIF(C13:G13,"NO HÁBIL")),0,IF(VLOOKUP(A13,PROPONENTES!$A$3:$K$125,11,FALSE)="ACREDITA",200,0))</f>
        <v>0</v>
      </c>
      <c r="K13" s="540" t="s">
        <v>61</v>
      </c>
      <c r="L13" s="892">
        <f t="shared" si="2"/>
        <v>0</v>
      </c>
      <c r="M13" s="615"/>
      <c r="N13" s="466"/>
      <c r="O13" s="466"/>
      <c r="P13" s="466"/>
      <c r="S13" s="343"/>
    </row>
    <row r="14" spans="1:20" ht="31.5" customHeight="1" x14ac:dyDescent="0.25">
      <c r="A14" s="621" t="s">
        <v>147</v>
      </c>
      <c r="B14" s="534" t="str">
        <f>+IFERROR(INDEX(PROPONENTES!$B$3:$B$85,MATCH(CONSOLIDADO!A14,PROPONENTES!$A$3:$A$85,0)),"")</f>
        <v>CONSORCIO EVALUACION VIVEKA-AYESA</v>
      </c>
      <c r="C14" s="586" t="s">
        <v>222</v>
      </c>
      <c r="D14" s="586" t="s">
        <v>222</v>
      </c>
      <c r="E14" s="586" t="s">
        <v>222</v>
      </c>
      <c r="F14" s="586" t="s">
        <v>222</v>
      </c>
      <c r="G14" s="672" t="str">
        <f>+'EXP GEN.'!AF57</f>
        <v>NO HÁBIL</v>
      </c>
      <c r="H14" s="585" t="str">
        <f t="shared" si="0"/>
        <v>NO HÁBIL</v>
      </c>
      <c r="I14" s="574">
        <f>IF(OR(COUNTIF(C14:G14,"PENDIENTE"),COUNTIF(C14:G14,"NO HÁBIL")),0,VLOOKUP(A14,ECONOMICA!$B$15:$I$31,8,FALSE))</f>
        <v>0</v>
      </c>
      <c r="J14" s="540">
        <f>IF(OR(COUNTIF(C14:G14,"PENDIENTE"),COUNTIF(C14:G14,"NO HÁBIL")),0,IF(VLOOKUP(A14,PROPONENTES!$A$3:$K$125,11,FALSE)="ACREDITA",200,0))</f>
        <v>0</v>
      </c>
      <c r="K14" s="540" t="s">
        <v>61</v>
      </c>
      <c r="L14" s="892">
        <f t="shared" si="2"/>
        <v>0</v>
      </c>
      <c r="M14" s="615"/>
      <c r="N14" s="466"/>
      <c r="O14" s="466"/>
      <c r="P14" s="466"/>
      <c r="S14" s="343"/>
    </row>
    <row r="15" spans="1:20" ht="31.5" customHeight="1" x14ac:dyDescent="0.25">
      <c r="A15" s="621" t="s">
        <v>148</v>
      </c>
      <c r="B15" s="534" t="str">
        <f>+IFERROR(INDEX(PROPONENTES!$B$3:$B$85,MATCH(CONSOLIDADO!A15,PROPONENTES!$A$3:$A$85,0)),"")</f>
        <v>CONSORCIO INTER-VIAL</v>
      </c>
      <c r="C15" s="884" t="s">
        <v>223</v>
      </c>
      <c r="D15" s="884" t="s">
        <v>223</v>
      </c>
      <c r="E15" s="884" t="s">
        <v>223</v>
      </c>
      <c r="F15" s="586" t="s">
        <v>222</v>
      </c>
      <c r="G15" s="672" t="str">
        <f>+'EXP GEN.'!AF63</f>
        <v>HÁBIL</v>
      </c>
      <c r="H15" s="585" t="str">
        <f t="shared" si="0"/>
        <v>NO HÁBIL</v>
      </c>
      <c r="I15" s="573">
        <f>IF(OR(COUNTIF(C15:G15,"PENDIENTE"),COUNTIF(C15:G15,"NO HÁBIL")),0,VLOOKUP(A15,ECONOMICA!$B$15:$I$31,8,FALSE))</f>
        <v>0</v>
      </c>
      <c r="J15" s="540">
        <f>IF(OR(COUNTIF(C15:G15,"PENDIENTE"),COUNTIF(C15:G15,"NO HÁBIL")),0,IF(VLOOKUP(A15,PROPONENTES!$A$3:$K$125,11,FALSE)="ACREDITA",200,0))</f>
        <v>0</v>
      </c>
      <c r="K15" s="540" t="s">
        <v>61</v>
      </c>
      <c r="L15" s="892">
        <f t="shared" si="2"/>
        <v>0</v>
      </c>
      <c r="M15" s="615"/>
      <c r="N15" s="466"/>
      <c r="O15" s="466"/>
      <c r="P15" s="466"/>
      <c r="S15" s="343"/>
    </row>
    <row r="16" spans="1:20" ht="31.5" customHeight="1" x14ac:dyDescent="0.25">
      <c r="A16" s="621" t="s">
        <v>250</v>
      </c>
      <c r="B16" s="534" t="str">
        <f>+IFERROR(INDEX(PROPONENTES!$B$3:$B$85,MATCH(CONSOLIDADO!A16,PROPONENTES!$A$3:$A$85,0)),"")</f>
        <v>TECNOCONSULTA SAS</v>
      </c>
      <c r="C16" s="586" t="s">
        <v>222</v>
      </c>
      <c r="D16" s="586" t="s">
        <v>222</v>
      </c>
      <c r="E16" s="586" t="s">
        <v>222</v>
      </c>
      <c r="F16" s="586" t="s">
        <v>222</v>
      </c>
      <c r="G16" s="672" t="str">
        <f>+'EXP GEN.'!AF69</f>
        <v>HÁBIL</v>
      </c>
      <c r="H16" s="577" t="str">
        <f t="shared" si="0"/>
        <v>HÁBIL</v>
      </c>
      <c r="I16" s="574">
        <f>IF(OR(COUNTIF(C16:G16,"PENDIENTE"),COUNTIF(C16:G16,"NO HÁBIL")),0,VLOOKUP(A16,ECONOMICA!$B$15:$I$31,8,FALSE))</f>
        <v>684.08083808313449</v>
      </c>
      <c r="J16" s="540">
        <f>IF(OR(COUNTIF(C16:G16,"PENDIENTE"),COUNTIF(C16:G16,"NO HÁBIL")),0,IF(VLOOKUP(A16,PROPONENTES!$A$3:$K$125,11,FALSE)="ACREDITA",200,0))</f>
        <v>200</v>
      </c>
      <c r="K16" s="778">
        <v>100</v>
      </c>
      <c r="L16" s="892">
        <f>IF(OR(COUNTIF(C16:G16,"PENDIENTE"),COUNTIF(C16:G16,"NO HÁBIL")),0,I16+J16+K16)</f>
        <v>984.08083808313449</v>
      </c>
      <c r="M16" s="615"/>
      <c r="N16" s="466"/>
      <c r="O16" s="466"/>
      <c r="P16" s="466"/>
      <c r="S16" s="343"/>
    </row>
    <row r="17" spans="1:19" ht="31.5" hidden="1" customHeight="1" x14ac:dyDescent="0.25">
      <c r="A17" s="621" t="s">
        <v>251</v>
      </c>
      <c r="B17" s="534" t="str">
        <f>+IFERROR(INDEX(PROPONENTES!$B$3:$B$85,MATCH(CONSOLIDADO!A17,PROPONENTES!$A$3:$A$85,0)),"")</f>
        <v/>
      </c>
      <c r="C17" s="534"/>
      <c r="D17" s="586"/>
      <c r="E17" s="586"/>
      <c r="F17" s="586"/>
      <c r="G17" s="672"/>
      <c r="H17" s="585"/>
      <c r="I17" s="573"/>
      <c r="J17" s="540"/>
      <c r="K17" s="465"/>
      <c r="L17" s="782"/>
      <c r="M17" s="615"/>
      <c r="N17" s="466"/>
      <c r="O17" s="466"/>
      <c r="P17" s="466"/>
      <c r="S17" s="343"/>
    </row>
    <row r="18" spans="1:19" ht="31.5" hidden="1" customHeight="1" x14ac:dyDescent="0.25">
      <c r="A18" s="621" t="s">
        <v>252</v>
      </c>
      <c r="B18" s="534" t="str">
        <f>+IFERROR(INDEX(PROPONENTES!$B$3:$B$85,MATCH(CONSOLIDADO!A18,PROPONENTES!$A$3:$A$85,0)),"")</f>
        <v/>
      </c>
      <c r="C18" s="534"/>
      <c r="D18" s="586"/>
      <c r="E18" s="586"/>
      <c r="F18" s="586"/>
      <c r="G18" s="672"/>
      <c r="H18" s="585"/>
      <c r="I18" s="573"/>
      <c r="J18" s="540"/>
      <c r="K18" s="465"/>
      <c r="L18" s="782"/>
      <c r="M18" s="615"/>
      <c r="N18" s="466"/>
      <c r="O18" s="466"/>
      <c r="P18" s="466"/>
      <c r="R18" s="342"/>
    </row>
    <row r="19" spans="1:19" ht="31.5" hidden="1" customHeight="1" x14ac:dyDescent="0.25">
      <c r="A19" s="621" t="s">
        <v>253</v>
      </c>
      <c r="B19" s="534" t="str">
        <f>+IFERROR(INDEX(PROPONENTES!$B$3:$B$85,MATCH(CONSOLIDADO!A19,PROPONENTES!$A$3:$A$85,0)),"")</f>
        <v/>
      </c>
      <c r="C19" s="534"/>
      <c r="D19" s="586"/>
      <c r="E19" s="586"/>
      <c r="F19" s="586"/>
      <c r="G19" s="672"/>
      <c r="H19" s="585"/>
      <c r="I19" s="573"/>
      <c r="J19" s="540"/>
      <c r="K19" s="465"/>
      <c r="L19" s="782"/>
      <c r="M19" s="615"/>
      <c r="N19" s="466"/>
      <c r="O19" s="466"/>
      <c r="P19" s="466"/>
    </row>
    <row r="20" spans="1:19" ht="31.5" hidden="1" customHeight="1" x14ac:dyDescent="0.25">
      <c r="A20" s="621" t="s">
        <v>254</v>
      </c>
      <c r="B20" s="534" t="str">
        <f>+IFERROR(INDEX(PROPONENTES!$B$3:$B$85,MATCH(CONSOLIDADO!A20,PROPONENTES!$A$3:$A$85,0)),"")</f>
        <v>NN16</v>
      </c>
      <c r="C20" s="534"/>
      <c r="D20" s="586"/>
      <c r="E20" s="586"/>
      <c r="F20" s="586"/>
      <c r="G20" s="577"/>
      <c r="H20" s="585"/>
      <c r="I20" s="573"/>
      <c r="J20" s="540"/>
      <c r="K20" s="465"/>
      <c r="L20" s="782"/>
      <c r="M20" s="615"/>
      <c r="N20" s="466"/>
      <c r="O20" s="466"/>
      <c r="P20" s="466"/>
    </row>
    <row r="21" spans="1:19" ht="31.5" hidden="1" customHeight="1" thickBot="1" x14ac:dyDescent="0.3">
      <c r="A21" s="622" t="s">
        <v>255</v>
      </c>
      <c r="B21" s="623" t="str">
        <f>+IFERROR(INDEX(PROPONENTES!$B$3:$B$85,MATCH(CONSOLIDADO!A21,PROPONENTES!$A$3:$A$85,0)),"")</f>
        <v>NN17</v>
      </c>
      <c r="C21" s="623"/>
      <c r="D21" s="624"/>
      <c r="E21" s="624"/>
      <c r="F21" s="624"/>
      <c r="G21" s="625"/>
      <c r="H21" s="625"/>
      <c r="I21" s="631"/>
      <c r="J21" s="626"/>
      <c r="K21" s="646"/>
      <c r="L21" s="783"/>
      <c r="M21" s="615"/>
      <c r="N21" s="466"/>
      <c r="O21" s="466"/>
      <c r="P21" s="466"/>
    </row>
    <row r="22" spans="1:19" ht="31.5" hidden="1" customHeight="1" x14ac:dyDescent="0.25">
      <c r="A22" s="639" t="s">
        <v>149</v>
      </c>
      <c r="B22" s="640" t="str">
        <f>+IFERROR(INDEX(PROPONENTES!$B$3:$B$85,MATCH(CONSOLIDADO!A22,PROPONENTES!$A$3:$A$85,0)),"")</f>
        <v>NN18</v>
      </c>
      <c r="C22" s="640"/>
      <c r="D22" s="641"/>
      <c r="E22" s="641"/>
      <c r="F22" s="641"/>
      <c r="G22" s="642"/>
      <c r="H22" s="643" t="str">
        <f t="shared" si="0"/>
        <v/>
      </c>
      <c r="I22" s="644" t="e">
        <f>IF(OR(COUNTIF(C22:G22,"PENDIENTE"),COUNTIF(C22:G22,"NO HÁBIL")),0,VLOOKUP(A22,ECONOMICA!$B$15:$I$24,8,FALSE))</f>
        <v>#N/A</v>
      </c>
      <c r="J22" s="645">
        <f>IF(OR(COUNTIF(C22:G22,"PENDIENTE"),COUNTIF(C22:G22,"NO HÁBIL")),0,IF(VLOOKUP(A22,PROPONENTES!$A$3:$K$125,11,FALSE)="ACREDITA",200,0))</f>
        <v>0</v>
      </c>
      <c r="K22" s="620"/>
      <c r="L22" s="784" t="e">
        <f t="shared" si="1"/>
        <v>#N/A</v>
      </c>
      <c r="M22" s="616"/>
      <c r="N22" s="325"/>
      <c r="O22" s="325"/>
      <c r="P22" s="325"/>
    </row>
    <row r="23" spans="1:19" ht="31.5" hidden="1" customHeight="1" x14ac:dyDescent="0.25">
      <c r="A23" s="621" t="s">
        <v>150</v>
      </c>
      <c r="B23" s="534" t="str">
        <f>+IFERROR(INDEX(PROPONENTES!$B$3:$B$85,MATCH(CONSOLIDADO!A23,PROPONENTES!$A$3:$A$85,0)),"")</f>
        <v>NN19</v>
      </c>
      <c r="C23" s="534"/>
      <c r="D23" s="586"/>
      <c r="E23" s="586"/>
      <c r="F23" s="586"/>
      <c r="G23" s="577"/>
      <c r="H23" s="585" t="str">
        <f t="shared" si="0"/>
        <v/>
      </c>
      <c r="I23" s="573" t="e">
        <f>IF(OR(COUNTIF(C23:G23,"PENDIENTE"),COUNTIF(C23:G23,"NO HÁBIL")),0,VLOOKUP(A23,ECONOMICA!$B$15:$I$24,8,FALSE))</f>
        <v>#N/A</v>
      </c>
      <c r="J23" s="540">
        <f>IF(OR(COUNTIF(C23:G23,"PENDIENTE"),COUNTIF(C23:G23,"NO HÁBIL")),0,IF(VLOOKUP(A23,PROPONENTES!$A$3:$K$125,11,FALSE)="ACREDITA",200,0))</f>
        <v>0</v>
      </c>
      <c r="K23" s="324"/>
      <c r="L23" s="782" t="e">
        <f t="shared" si="1"/>
        <v>#N/A</v>
      </c>
      <c r="M23" s="616"/>
      <c r="N23" s="325"/>
      <c r="O23" s="325"/>
      <c r="P23" s="325"/>
    </row>
    <row r="24" spans="1:19" ht="31.5" hidden="1" customHeight="1" x14ac:dyDescent="0.25">
      <c r="A24" s="621" t="s">
        <v>151</v>
      </c>
      <c r="B24" s="534" t="str">
        <f>+IFERROR(INDEX(PROPONENTES!$B$3:$B$85,MATCH(CONSOLIDADO!A24,PROPONENTES!$A$3:$A$85,0)),"")</f>
        <v>NN20</v>
      </c>
      <c r="C24" s="534"/>
      <c r="D24" s="586"/>
      <c r="E24" s="586"/>
      <c r="F24" s="586"/>
      <c r="G24" s="577"/>
      <c r="H24" s="585" t="str">
        <f t="shared" si="0"/>
        <v/>
      </c>
      <c r="I24" s="573" t="e">
        <f>IF(OR(COUNTIF(C24:G24,"PENDIENTE"),COUNTIF(C24:G24,"NO HÁBIL")),0,VLOOKUP(A24,ECONOMICA!$B$15:$I$24,8,FALSE))</f>
        <v>#N/A</v>
      </c>
      <c r="J24" s="540">
        <f>IF(OR(COUNTIF(C24:G24,"PENDIENTE"),COUNTIF(C24:G24,"NO HÁBIL")),0,IF(VLOOKUP(A24,PROPONENTES!$A$3:$K$125,11,FALSE)="ACREDITA",200,0))</f>
        <v>0</v>
      </c>
      <c r="K24" s="324"/>
      <c r="L24" s="782" t="e">
        <f t="shared" si="1"/>
        <v>#N/A</v>
      </c>
      <c r="M24" s="616"/>
      <c r="N24" s="325"/>
      <c r="O24" s="325"/>
      <c r="P24" s="325"/>
    </row>
    <row r="25" spans="1:19" ht="31.5" hidden="1" customHeight="1" x14ac:dyDescent="0.25">
      <c r="A25" s="621" t="s">
        <v>152</v>
      </c>
      <c r="B25" s="534" t="str">
        <f>+IFERROR(INDEX(PROPONENTES!$B$3:$B$85,MATCH(CONSOLIDADO!A25,PROPONENTES!$A$3:$A$85,0)),"")</f>
        <v>NN21</v>
      </c>
      <c r="C25" s="534"/>
      <c r="D25" s="586"/>
      <c r="E25" s="586"/>
      <c r="F25" s="586"/>
      <c r="G25" s="577"/>
      <c r="H25" s="585" t="str">
        <f t="shared" si="0"/>
        <v/>
      </c>
      <c r="I25" s="573" t="e">
        <f>IF(OR(COUNTIF(C25:G25,"PENDIENTE"),COUNTIF(C25:G25,"NO HÁBIL")),0,VLOOKUP(A25,ECONOMICA!$B$15:$I$24,8,FALSE))</f>
        <v>#N/A</v>
      </c>
      <c r="J25" s="540">
        <f>IF(OR(COUNTIF(C25:G25,"PENDIENTE"),COUNTIF(C25:G25,"NO HÁBIL")),0,IF(VLOOKUP(A25,PROPONENTES!$A$3:$K$125,11,FALSE)="ACREDITA",200,0))</f>
        <v>0</v>
      </c>
      <c r="K25" s="324"/>
      <c r="L25" s="782" t="e">
        <f t="shared" si="1"/>
        <v>#N/A</v>
      </c>
      <c r="M25" s="616"/>
      <c r="N25" s="325"/>
      <c r="O25" s="325"/>
      <c r="P25" s="325"/>
    </row>
    <row r="26" spans="1:19" ht="31.5" hidden="1" customHeight="1" x14ac:dyDescent="0.25">
      <c r="A26" s="621" t="s">
        <v>153</v>
      </c>
      <c r="B26" s="534" t="str">
        <f>+IFERROR(INDEX(PROPONENTES!$B$3:$B$85,MATCH(CONSOLIDADO!A26,PROPONENTES!$A$3:$A$85,0)),"")</f>
        <v>NN22</v>
      </c>
      <c r="C26" s="534"/>
      <c r="D26" s="586"/>
      <c r="E26" s="586"/>
      <c r="F26" s="586"/>
      <c r="G26" s="577"/>
      <c r="H26" s="585" t="str">
        <f t="shared" si="0"/>
        <v/>
      </c>
      <c r="I26" s="573" t="e">
        <f>IF(OR(COUNTIF(C26:G26,"PENDIENTE"),COUNTIF(C26:G26,"NO HÁBIL")),0,VLOOKUP(A26,ECONOMICA!$B$15:$I$24,8,FALSE))</f>
        <v>#N/A</v>
      </c>
      <c r="J26" s="540">
        <f>IF(OR(COUNTIF(C26:G26,"PENDIENTE"),COUNTIF(C26:G26,"NO HÁBIL")),0,IF(VLOOKUP(A26,PROPONENTES!$A$3:$K$125,11,FALSE)="ACREDITA",200,0))</f>
        <v>0</v>
      </c>
      <c r="K26" s="324"/>
      <c r="L26" s="782" t="e">
        <f t="shared" si="1"/>
        <v>#N/A</v>
      </c>
      <c r="M26" s="616"/>
      <c r="N26" s="325"/>
      <c r="O26" s="325"/>
      <c r="P26" s="325"/>
    </row>
    <row r="27" spans="1:19" ht="31.5" hidden="1" customHeight="1" x14ac:dyDescent="0.25">
      <c r="A27" s="621" t="s">
        <v>154</v>
      </c>
      <c r="B27" s="534" t="str">
        <f>+IFERROR(INDEX(PROPONENTES!$B$3:$B$85,MATCH(CONSOLIDADO!A27,PROPONENTES!$A$3:$A$85,0)),"")</f>
        <v>NN23</v>
      </c>
      <c r="C27" s="534"/>
      <c r="D27" s="586"/>
      <c r="E27" s="586"/>
      <c r="F27" s="586"/>
      <c r="G27" s="577"/>
      <c r="H27" s="585" t="str">
        <f t="shared" si="0"/>
        <v/>
      </c>
      <c r="I27" s="573" t="e">
        <f>IF(OR(COUNTIF(C27:G27,"PENDIENTE"),COUNTIF(C27:G27,"NO HÁBIL")),0,VLOOKUP(A27,ECONOMICA!$B$15:$I$24,8,FALSE))</f>
        <v>#N/A</v>
      </c>
      <c r="J27" s="540">
        <f>IF(OR(COUNTIF(C27:G27,"PENDIENTE"),COUNTIF(C27:G27,"NO HÁBIL")),0,IF(VLOOKUP(A27,PROPONENTES!$A$3:$K$125,11,FALSE)="ACREDITA",200,0))</f>
        <v>0</v>
      </c>
      <c r="K27" s="324"/>
      <c r="L27" s="782" t="e">
        <f t="shared" si="1"/>
        <v>#N/A</v>
      </c>
      <c r="M27" s="616"/>
      <c r="N27" s="325"/>
      <c r="O27" s="325"/>
      <c r="P27" s="325"/>
    </row>
    <row r="28" spans="1:19" ht="31.5" hidden="1" customHeight="1" thickBot="1" x14ac:dyDescent="0.3">
      <c r="A28" s="622" t="s">
        <v>155</v>
      </c>
      <c r="B28" s="623" t="str">
        <f>+IFERROR(INDEX(PROPONENTES!$B$3:$B$85,MATCH(CONSOLIDADO!A28,PROPONENTES!$A$3:$A$85,0)),"")</f>
        <v>NN24</v>
      </c>
      <c r="C28" s="623"/>
      <c r="D28" s="624"/>
      <c r="E28" s="624"/>
      <c r="F28" s="624"/>
      <c r="G28" s="625"/>
      <c r="H28" s="625" t="str">
        <f t="shared" si="0"/>
        <v/>
      </c>
      <c r="I28" s="631" t="e">
        <f>IF(OR(COUNTIF(C28:G28,"PENDIENTE"),COUNTIF(C28:G28,"NO HÁBIL")),0,VLOOKUP(A28,ECONOMICA!$B$15:$I$24,8,FALSE))</f>
        <v>#N/A</v>
      </c>
      <c r="J28" s="626">
        <f>IF(OR(COUNTIF(C28:G28,"PENDIENTE"),COUNTIF(C28:G28,"NO HÁBIL")),0,IF(VLOOKUP(A28,PROPONENTES!$A$3:$K$125,11,FALSE)="ACREDITA",200,0))</f>
        <v>0</v>
      </c>
      <c r="K28" s="627"/>
      <c r="L28" s="783" t="e">
        <f t="shared" si="1"/>
        <v>#N/A</v>
      </c>
      <c r="M28" s="616"/>
      <c r="N28" s="325"/>
      <c r="O28" s="325"/>
      <c r="P28" s="325"/>
    </row>
    <row r="29" spans="1:19" hidden="1" x14ac:dyDescent="0.25">
      <c r="A29" s="413" t="s">
        <v>156</v>
      </c>
      <c r="B29" s="413" t="str">
        <f>+IFERROR(INDEX(PROPONENTES!$B$3:$B$85,MATCH(CONSOLIDADO!A29,PROPONENTES!$A$3:$A$85,0)),"")</f>
        <v/>
      </c>
      <c r="C29" s="617"/>
      <c r="D29" s="618"/>
      <c r="E29" s="618"/>
      <c r="F29" s="618"/>
      <c r="G29" s="618"/>
      <c r="H29" s="618"/>
      <c r="I29" s="618"/>
      <c r="J29" s="619"/>
      <c r="K29" s="620"/>
      <c r="L29" s="785"/>
      <c r="M29" s="325"/>
      <c r="N29" s="325"/>
      <c r="O29" s="325"/>
      <c r="P29" s="325"/>
    </row>
    <row r="30" spans="1:19" hidden="1" x14ac:dyDescent="0.25">
      <c r="A30" s="411" t="s">
        <v>157</v>
      </c>
      <c r="B30" s="411" t="str">
        <f>+IFERROR(INDEX(PROPONENTES!$B$3:$B$85,MATCH(CONSOLIDADO!A30,PROPONENTES!$A$3:$A$85,0)),"")</f>
        <v/>
      </c>
      <c r="C30" s="321"/>
      <c r="D30" s="322"/>
      <c r="E30" s="322"/>
      <c r="F30" s="322"/>
      <c r="G30" s="322"/>
      <c r="H30" s="322"/>
      <c r="I30" s="322"/>
      <c r="J30" s="323"/>
      <c r="K30" s="324"/>
      <c r="L30" s="786"/>
      <c r="M30" s="325"/>
      <c r="N30" s="325"/>
      <c r="O30" s="325"/>
      <c r="P30" s="325"/>
    </row>
    <row r="31" spans="1:19" hidden="1" x14ac:dyDescent="0.25">
      <c r="A31" s="411" t="s">
        <v>158</v>
      </c>
      <c r="B31" s="411" t="str">
        <f>+IFERROR(INDEX(PROPONENTES!$B$3:$B$85,MATCH(CONSOLIDADO!A31,PROPONENTES!$A$3:$A$85,0)),"")</f>
        <v/>
      </c>
      <c r="C31" s="321"/>
      <c r="D31" s="322"/>
      <c r="E31" s="322"/>
      <c r="F31" s="322"/>
      <c r="G31" s="322"/>
      <c r="H31" s="322"/>
      <c r="I31" s="322"/>
      <c r="J31" s="323"/>
      <c r="K31" s="324"/>
      <c r="L31" s="786"/>
      <c r="M31" s="325"/>
      <c r="N31" s="325"/>
      <c r="O31" s="325"/>
      <c r="P31" s="325"/>
    </row>
    <row r="32" spans="1:19" hidden="1" x14ac:dyDescent="0.25">
      <c r="A32" s="411" t="s">
        <v>159</v>
      </c>
      <c r="B32" s="411" t="str">
        <f>+IFERROR(INDEX(PROPONENTES!$B$3:$B$85,MATCH(CONSOLIDADO!A32,PROPONENTES!$A$3:$A$85,0)),"")</f>
        <v/>
      </c>
      <c r="C32" s="321"/>
      <c r="D32" s="322"/>
      <c r="E32" s="322"/>
      <c r="F32" s="322"/>
      <c r="G32" s="322"/>
      <c r="H32" s="322"/>
      <c r="I32" s="322"/>
      <c r="J32" s="323"/>
      <c r="K32" s="324"/>
      <c r="L32" s="786"/>
      <c r="M32" s="325"/>
      <c r="N32" s="325"/>
      <c r="O32" s="325"/>
      <c r="P32" s="325"/>
    </row>
    <row r="33" spans="1:16" hidden="1" x14ac:dyDescent="0.25">
      <c r="A33" s="411" t="s">
        <v>160</v>
      </c>
      <c r="B33" s="411" t="str">
        <f>+IFERROR(INDEX(PROPONENTES!$B$3:$B$85,MATCH(CONSOLIDADO!A33,PROPONENTES!$A$3:$A$85,0)),"")</f>
        <v/>
      </c>
      <c r="C33" s="321"/>
      <c r="D33" s="322"/>
      <c r="E33" s="322"/>
      <c r="F33" s="322"/>
      <c r="G33" s="322"/>
      <c r="H33" s="322"/>
      <c r="I33" s="322"/>
      <c r="J33" s="323"/>
      <c r="K33" s="324"/>
      <c r="L33" s="786"/>
      <c r="M33" s="325"/>
      <c r="N33" s="325"/>
      <c r="O33" s="325"/>
      <c r="P33" s="325"/>
    </row>
    <row r="34" spans="1:16" hidden="1" x14ac:dyDescent="0.25">
      <c r="A34" s="411" t="s">
        <v>161</v>
      </c>
      <c r="B34" s="411" t="str">
        <f>+IFERROR(INDEX(PROPONENTES!$B$3:$B$85,MATCH(CONSOLIDADO!A34,PROPONENTES!$A$3:$A$85,0)),"")</f>
        <v/>
      </c>
      <c r="C34" s="321"/>
      <c r="D34" s="322"/>
      <c r="E34" s="322"/>
      <c r="F34" s="322"/>
      <c r="G34" s="322"/>
      <c r="H34" s="322"/>
      <c r="I34" s="322"/>
      <c r="J34" s="323"/>
      <c r="K34" s="324"/>
      <c r="L34" s="786"/>
      <c r="M34" s="325"/>
      <c r="N34" s="325"/>
      <c r="O34" s="325"/>
      <c r="P34" s="325"/>
    </row>
    <row r="35" spans="1:16" hidden="1" x14ac:dyDescent="0.25">
      <c r="A35" s="411" t="s">
        <v>162</v>
      </c>
      <c r="B35" s="411" t="str">
        <f>+IFERROR(INDEX(PROPONENTES!$B$3:$B$85,MATCH(CONSOLIDADO!A35,PROPONENTES!$A$3:$A$85,0)),"")</f>
        <v/>
      </c>
      <c r="C35" s="321"/>
      <c r="D35" s="322"/>
      <c r="E35" s="322"/>
      <c r="F35" s="322"/>
      <c r="G35" s="322"/>
      <c r="H35" s="322"/>
      <c r="I35" s="322"/>
      <c r="J35" s="323"/>
      <c r="K35" s="324"/>
      <c r="L35" s="786"/>
      <c r="M35" s="325"/>
      <c r="N35" s="325"/>
      <c r="O35" s="325"/>
      <c r="P35" s="325"/>
    </row>
    <row r="36" spans="1:16" hidden="1" x14ac:dyDescent="0.25">
      <c r="A36" s="411" t="s">
        <v>163</v>
      </c>
      <c r="B36" s="411" t="str">
        <f>+IFERROR(INDEX(PROPONENTES!$B$3:$B$85,MATCH(CONSOLIDADO!A36,PROPONENTES!$A$3:$A$85,0)),"")</f>
        <v/>
      </c>
      <c r="C36" s="321"/>
      <c r="D36" s="322"/>
      <c r="E36" s="322"/>
      <c r="F36" s="322"/>
      <c r="G36" s="322"/>
      <c r="H36" s="322"/>
      <c r="I36" s="322"/>
      <c r="J36" s="323"/>
      <c r="K36" s="324"/>
      <c r="L36" s="786"/>
      <c r="M36" s="325"/>
      <c r="N36" s="325"/>
      <c r="O36" s="325"/>
      <c r="P36" s="325"/>
    </row>
    <row r="37" spans="1:16" hidden="1" x14ac:dyDescent="0.25">
      <c r="A37" s="411" t="s">
        <v>164</v>
      </c>
      <c r="B37" s="411" t="str">
        <f>+IFERROR(INDEX(PROPONENTES!$B$3:$B$85,MATCH(CONSOLIDADO!A37,PROPONENTES!$A$3:$A$85,0)),"")</f>
        <v/>
      </c>
      <c r="C37" s="321"/>
      <c r="D37" s="322"/>
      <c r="E37" s="322"/>
      <c r="F37" s="322"/>
      <c r="G37" s="322"/>
      <c r="H37" s="322"/>
      <c r="I37" s="322"/>
      <c r="J37" s="323"/>
      <c r="K37" s="324"/>
      <c r="L37" s="786"/>
      <c r="M37" s="325"/>
      <c r="N37" s="325"/>
      <c r="O37" s="325"/>
      <c r="P37" s="325"/>
    </row>
    <row r="38" spans="1:16" hidden="1" x14ac:dyDescent="0.25">
      <c r="A38" s="411" t="s">
        <v>165</v>
      </c>
      <c r="B38" s="411" t="str">
        <f>+IFERROR(INDEX(PROPONENTES!$B$3:$B$85,MATCH(CONSOLIDADO!A38,PROPONENTES!$A$3:$A$85,0)),"")</f>
        <v/>
      </c>
      <c r="C38" s="321"/>
      <c r="D38" s="322"/>
      <c r="E38" s="322"/>
      <c r="F38" s="322"/>
      <c r="G38" s="322"/>
      <c r="H38" s="322"/>
      <c r="I38" s="322"/>
      <c r="J38" s="323"/>
      <c r="K38" s="324"/>
      <c r="L38" s="786"/>
      <c r="M38" s="325"/>
      <c r="N38" s="325"/>
      <c r="O38" s="325"/>
      <c r="P38" s="325"/>
    </row>
    <row r="39" spans="1:16" hidden="1" x14ac:dyDescent="0.25">
      <c r="A39" s="411" t="s">
        <v>166</v>
      </c>
      <c r="B39" s="411" t="str">
        <f>+IFERROR(INDEX(PROPONENTES!$B$3:$B$85,MATCH(CONSOLIDADO!A39,PROPONENTES!$A$3:$A$85,0)),"")</f>
        <v/>
      </c>
      <c r="C39" s="321"/>
      <c r="D39" s="322"/>
      <c r="E39" s="322"/>
      <c r="F39" s="322"/>
      <c r="G39" s="322"/>
      <c r="H39" s="322"/>
      <c r="I39" s="322"/>
      <c r="J39" s="323"/>
      <c r="K39" s="324"/>
      <c r="L39" s="786"/>
      <c r="M39" s="325"/>
      <c r="N39" s="325"/>
      <c r="O39" s="325"/>
      <c r="P39" s="325"/>
    </row>
    <row r="40" spans="1:16" hidden="1" x14ac:dyDescent="0.25">
      <c r="A40" s="411" t="s">
        <v>167</v>
      </c>
      <c r="B40" s="411" t="str">
        <f>+IFERROR(INDEX(PROPONENTES!$B$3:$B$85,MATCH(CONSOLIDADO!A40,PROPONENTES!$A$3:$A$85,0)),"")</f>
        <v/>
      </c>
      <c r="C40" s="321"/>
      <c r="D40" s="322"/>
      <c r="E40" s="322"/>
      <c r="F40" s="322"/>
      <c r="G40" s="322"/>
      <c r="H40" s="322"/>
      <c r="I40" s="322"/>
      <c r="J40" s="323"/>
      <c r="K40" s="324"/>
      <c r="L40" s="786"/>
      <c r="M40" s="325"/>
      <c r="N40" s="325"/>
      <c r="O40" s="325"/>
      <c r="P40" s="325"/>
    </row>
    <row r="41" spans="1:16" hidden="1" x14ac:dyDescent="0.25">
      <c r="A41" s="411" t="s">
        <v>168</v>
      </c>
      <c r="B41" s="411" t="str">
        <f>+IFERROR(INDEX(PROPONENTES!$B$3:$B$85,MATCH(CONSOLIDADO!A41,PROPONENTES!$A$3:$A$85,0)),"")</f>
        <v/>
      </c>
      <c r="C41" s="321"/>
      <c r="D41" s="322"/>
      <c r="E41" s="322"/>
      <c r="F41" s="322"/>
      <c r="G41" s="322"/>
      <c r="H41" s="322"/>
      <c r="I41" s="322"/>
      <c r="J41" s="323"/>
      <c r="K41" s="324"/>
      <c r="L41" s="786"/>
      <c r="M41" s="325"/>
      <c r="N41" s="325"/>
      <c r="O41" s="325"/>
      <c r="P41" s="325"/>
    </row>
    <row r="42" spans="1:16" hidden="1" x14ac:dyDescent="0.25">
      <c r="A42" s="411" t="s">
        <v>169</v>
      </c>
      <c r="B42" s="411" t="str">
        <f>+IFERROR(INDEX(PROPONENTES!$B$3:$B$85,MATCH(CONSOLIDADO!A42,PROPONENTES!$A$3:$A$85,0)),"")</f>
        <v/>
      </c>
      <c r="C42" s="321"/>
      <c r="D42" s="322"/>
      <c r="E42" s="322"/>
      <c r="F42" s="322"/>
      <c r="G42" s="322"/>
      <c r="H42" s="322"/>
      <c r="I42" s="322"/>
      <c r="J42" s="323"/>
      <c r="K42" s="324"/>
      <c r="L42" s="786"/>
      <c r="M42" s="325"/>
      <c r="N42" s="325"/>
      <c r="O42" s="325"/>
      <c r="P42" s="325"/>
    </row>
    <row r="43" spans="1:16" hidden="1" x14ac:dyDescent="0.25">
      <c r="A43" s="411" t="s">
        <v>185</v>
      </c>
      <c r="B43" s="411" t="str">
        <f>+IFERROR(INDEX(PROPONENTES!$B$3:$B$85,MATCH(CONSOLIDADO!A43,PROPONENTES!$A$3:$A$85,0)),"")</f>
        <v/>
      </c>
      <c r="C43" s="321"/>
      <c r="D43" s="322"/>
      <c r="E43" s="322"/>
      <c r="F43" s="322"/>
      <c r="G43" s="322"/>
      <c r="H43" s="322"/>
      <c r="I43" s="322"/>
      <c r="J43" s="323"/>
      <c r="K43" s="324"/>
      <c r="L43" s="786"/>
      <c r="M43" s="325"/>
      <c r="N43" s="325"/>
      <c r="O43" s="325"/>
      <c r="P43" s="325"/>
    </row>
    <row r="44" spans="1:16" hidden="1" x14ac:dyDescent="0.25">
      <c r="A44" s="411" t="s">
        <v>186</v>
      </c>
      <c r="B44" s="411" t="str">
        <f>+IFERROR(INDEX(PROPONENTES!$B$3:$B$85,MATCH(CONSOLIDADO!A44,PROPONENTES!$A$3:$A$85,0)),"")</f>
        <v/>
      </c>
      <c r="C44" s="321"/>
      <c r="D44" s="322"/>
      <c r="E44" s="322"/>
      <c r="F44" s="322"/>
      <c r="G44" s="322"/>
      <c r="H44" s="322"/>
      <c r="I44" s="322"/>
      <c r="J44" s="323"/>
      <c r="K44" s="324"/>
      <c r="L44" s="786"/>
      <c r="M44" s="325"/>
      <c r="N44" s="325"/>
      <c r="O44" s="325"/>
      <c r="P44" s="325"/>
    </row>
    <row r="45" spans="1:16" hidden="1" x14ac:dyDescent="0.25">
      <c r="A45" s="411" t="s">
        <v>187</v>
      </c>
      <c r="B45" s="411" t="str">
        <f>+IFERROR(INDEX(PROPONENTES!$B$3:$B$85,MATCH(CONSOLIDADO!A45,PROPONENTES!$A$3:$A$85,0)),"")</f>
        <v/>
      </c>
      <c r="C45" s="321"/>
      <c r="D45" s="322"/>
      <c r="E45" s="322"/>
      <c r="F45" s="322"/>
      <c r="G45" s="322"/>
      <c r="H45" s="322"/>
      <c r="I45" s="322"/>
      <c r="J45" s="323"/>
      <c r="K45" s="324"/>
      <c r="L45" s="786"/>
      <c r="M45" s="325"/>
      <c r="N45" s="325"/>
      <c r="O45" s="325"/>
      <c r="P45" s="325"/>
    </row>
    <row r="46" spans="1:16" hidden="1" x14ac:dyDescent="0.25">
      <c r="A46" s="411" t="s">
        <v>193</v>
      </c>
      <c r="B46" s="411" t="str">
        <f>+IFERROR(INDEX(PROPONENTES!$B$3:$B$85,MATCH(CONSOLIDADO!A46,PROPONENTES!$A$3:$A$85,0)),"")</f>
        <v/>
      </c>
      <c r="C46" s="321"/>
      <c r="D46" s="322"/>
      <c r="E46" s="322"/>
      <c r="F46" s="322"/>
      <c r="G46" s="322"/>
      <c r="H46" s="322"/>
      <c r="I46" s="322"/>
      <c r="J46" s="323"/>
      <c r="K46" s="324"/>
      <c r="L46" s="786"/>
      <c r="M46" s="325"/>
      <c r="N46" s="325"/>
      <c r="O46" s="325"/>
      <c r="P46" s="325"/>
    </row>
    <row r="47" spans="1:16" hidden="1" x14ac:dyDescent="0.25">
      <c r="A47" s="411" t="s">
        <v>194</v>
      </c>
      <c r="B47" s="411" t="str">
        <f>+IFERROR(INDEX(PROPONENTES!$B$3:$B$85,MATCH(CONSOLIDADO!A47,PROPONENTES!$A$3:$A$85,0)),"")</f>
        <v/>
      </c>
      <c r="C47" s="321"/>
      <c r="D47" s="322"/>
      <c r="E47" s="322"/>
      <c r="F47" s="322"/>
      <c r="G47" s="322"/>
      <c r="H47" s="322"/>
      <c r="I47" s="322"/>
      <c r="J47" s="323"/>
      <c r="K47" s="324"/>
      <c r="L47" s="786"/>
      <c r="M47" s="325"/>
      <c r="N47" s="325"/>
      <c r="O47" s="325"/>
      <c r="P47" s="325"/>
    </row>
    <row r="48" spans="1:16" hidden="1" x14ac:dyDescent="0.25">
      <c r="A48" s="411" t="s">
        <v>195</v>
      </c>
      <c r="B48" s="411" t="str">
        <f>+IFERROR(INDEX(PROPONENTES!$B$3:$B$85,MATCH(CONSOLIDADO!A48,PROPONENTES!$A$3:$A$85,0)),"")</f>
        <v/>
      </c>
      <c r="C48" s="321"/>
      <c r="D48" s="322"/>
      <c r="E48" s="322"/>
      <c r="F48" s="322"/>
      <c r="G48" s="322"/>
      <c r="H48" s="322"/>
      <c r="I48" s="322"/>
      <c r="J48" s="323"/>
      <c r="K48" s="324"/>
      <c r="L48" s="786"/>
      <c r="M48" s="325"/>
      <c r="N48" s="325"/>
      <c r="O48" s="325"/>
      <c r="P48" s="325"/>
    </row>
    <row r="49" spans="1:16" hidden="1" x14ac:dyDescent="0.25">
      <c r="A49" s="411" t="s">
        <v>196</v>
      </c>
      <c r="B49" s="411" t="str">
        <f>+IFERROR(INDEX(PROPONENTES!$B$3:$B$85,MATCH(CONSOLIDADO!A49,PROPONENTES!$A$3:$A$85,0)),"")</f>
        <v/>
      </c>
      <c r="C49" s="321"/>
      <c r="D49" s="322"/>
      <c r="E49" s="322"/>
      <c r="F49" s="322"/>
      <c r="G49" s="322"/>
      <c r="H49" s="322"/>
      <c r="I49" s="322"/>
      <c r="J49" s="323"/>
      <c r="K49" s="324"/>
      <c r="L49" s="786"/>
      <c r="M49" s="325"/>
      <c r="N49" s="325"/>
      <c r="O49" s="325"/>
      <c r="P49" s="325"/>
    </row>
    <row r="50" spans="1:16" hidden="1" x14ac:dyDescent="0.25">
      <c r="A50" s="411" t="s">
        <v>197</v>
      </c>
      <c r="B50" s="411" t="str">
        <f>+IFERROR(INDEX(PROPONENTES!$B$3:$B$85,MATCH(CONSOLIDADO!A50,PROPONENTES!$A$3:$A$85,0)),"")</f>
        <v/>
      </c>
      <c r="C50" s="321"/>
      <c r="D50" s="322"/>
      <c r="E50" s="322"/>
      <c r="F50" s="322"/>
      <c r="G50" s="322"/>
      <c r="H50" s="322"/>
      <c r="I50" s="322"/>
      <c r="J50" s="323"/>
      <c r="K50" s="324"/>
      <c r="L50" s="786"/>
      <c r="M50" s="325"/>
      <c r="N50" s="325"/>
      <c r="O50" s="325"/>
      <c r="P50" s="325"/>
    </row>
    <row r="51" spans="1:16" hidden="1" x14ac:dyDescent="0.25">
      <c r="A51" s="411" t="s">
        <v>198</v>
      </c>
      <c r="B51" s="411" t="str">
        <f>+IFERROR(INDEX(PROPONENTES!$B$3:$B$85,MATCH(CONSOLIDADO!A51,PROPONENTES!$A$3:$A$85,0)),"")</f>
        <v/>
      </c>
      <c r="C51" s="321"/>
      <c r="D51" s="322"/>
      <c r="E51" s="322"/>
      <c r="F51" s="322"/>
      <c r="G51" s="322"/>
      <c r="H51" s="322"/>
      <c r="I51" s="322"/>
      <c r="J51" s="323"/>
      <c r="K51" s="324"/>
      <c r="L51" s="786"/>
      <c r="M51" s="325"/>
      <c r="N51" s="325"/>
      <c r="O51" s="325"/>
      <c r="P51" s="325"/>
    </row>
    <row r="52" spans="1:16" hidden="1" x14ac:dyDescent="0.25">
      <c r="A52" s="411" t="s">
        <v>199</v>
      </c>
      <c r="B52" s="411" t="str">
        <f>+IFERROR(INDEX(PROPONENTES!$B$3:$B$85,MATCH(CONSOLIDADO!A52,PROPONENTES!$A$3:$A$85,0)),"")</f>
        <v/>
      </c>
      <c r="C52" s="321"/>
      <c r="D52" s="322"/>
      <c r="E52" s="322"/>
      <c r="F52" s="322"/>
      <c r="G52" s="322"/>
      <c r="H52" s="322"/>
      <c r="I52" s="322"/>
      <c r="J52" s="323"/>
      <c r="K52" s="324"/>
      <c r="L52" s="786"/>
      <c r="M52" s="325"/>
      <c r="N52" s="325"/>
      <c r="O52" s="325"/>
      <c r="P52" s="325"/>
    </row>
    <row r="53" spans="1:16" hidden="1" x14ac:dyDescent="0.25">
      <c r="A53" s="411" t="s">
        <v>200</v>
      </c>
      <c r="B53" s="411" t="str">
        <f>+IFERROR(INDEX(PROPONENTES!$B$3:$B$85,MATCH(CONSOLIDADO!A53,PROPONENTES!$A$3:$A$85,0)),"")</f>
        <v/>
      </c>
      <c r="C53" s="321"/>
      <c r="D53" s="322"/>
      <c r="E53" s="322"/>
      <c r="F53" s="322"/>
      <c r="G53" s="322"/>
      <c r="H53" s="322"/>
      <c r="I53" s="322"/>
      <c r="J53" s="323"/>
      <c r="K53" s="324"/>
      <c r="L53" s="786"/>
      <c r="M53" s="325"/>
      <c r="N53" s="325"/>
      <c r="O53" s="325"/>
      <c r="P53" s="325"/>
    </row>
    <row r="54" spans="1:16" hidden="1" x14ac:dyDescent="0.25">
      <c r="A54" s="411" t="s">
        <v>201</v>
      </c>
      <c r="B54" s="411" t="str">
        <f>+IFERROR(INDEX(PROPONENTES!$B$3:$B$85,MATCH(CONSOLIDADO!A54,PROPONENTES!$A$3:$A$85,0)),"")</f>
        <v/>
      </c>
      <c r="C54" s="321"/>
      <c r="D54" s="322"/>
      <c r="E54" s="322"/>
      <c r="F54" s="322"/>
      <c r="G54" s="322"/>
      <c r="H54" s="322"/>
      <c r="I54" s="322"/>
      <c r="J54" s="323"/>
      <c r="K54" s="324"/>
      <c r="L54" s="786"/>
      <c r="M54" s="325"/>
      <c r="N54" s="325"/>
      <c r="O54" s="325"/>
      <c r="P54" s="325"/>
    </row>
    <row r="55" spans="1:16" hidden="1" x14ac:dyDescent="0.25">
      <c r="A55" s="411" t="s">
        <v>202</v>
      </c>
      <c r="B55" s="411" t="str">
        <f>+IFERROR(INDEX(PROPONENTES!$B$3:$B$85,MATCH(CONSOLIDADO!A55,PROPONENTES!$A$3:$A$85,0)),"")</f>
        <v/>
      </c>
      <c r="C55" s="321"/>
      <c r="D55" s="322"/>
      <c r="E55" s="322"/>
      <c r="F55" s="322"/>
      <c r="G55" s="322"/>
      <c r="H55" s="322"/>
      <c r="I55" s="322"/>
      <c r="J55" s="323"/>
      <c r="K55" s="324"/>
      <c r="L55" s="786"/>
      <c r="M55" s="325"/>
      <c r="N55" s="325"/>
      <c r="O55" s="325"/>
      <c r="P55" s="325"/>
    </row>
    <row r="56" spans="1:16" hidden="1" x14ac:dyDescent="0.25">
      <c r="A56" s="411" t="s">
        <v>203</v>
      </c>
      <c r="B56" s="411" t="str">
        <f>+IFERROR(INDEX(PROPONENTES!$B$3:$B$85,MATCH(CONSOLIDADO!A56,PROPONENTES!$A$3:$A$85,0)),"")</f>
        <v/>
      </c>
      <c r="C56" s="321"/>
      <c r="D56" s="322"/>
      <c r="E56" s="322"/>
      <c r="F56" s="322"/>
      <c r="G56" s="322"/>
      <c r="H56" s="322"/>
      <c r="I56" s="322"/>
      <c r="J56" s="323"/>
      <c r="K56" s="324"/>
      <c r="L56" s="786"/>
      <c r="M56" s="325"/>
      <c r="N56" s="325"/>
      <c r="O56" s="325"/>
      <c r="P56" s="325"/>
    </row>
    <row r="57" spans="1:16" hidden="1" x14ac:dyDescent="0.25">
      <c r="A57" s="411" t="s">
        <v>204</v>
      </c>
      <c r="B57" s="411" t="str">
        <f>+IFERROR(INDEX(PROPONENTES!$B$3:$B$85,MATCH(CONSOLIDADO!A57,PROPONENTES!$A$3:$A$85,0)),"")</f>
        <v/>
      </c>
      <c r="C57" s="321"/>
      <c r="D57" s="322"/>
      <c r="E57" s="322"/>
      <c r="F57" s="322"/>
      <c r="G57" s="322"/>
      <c r="H57" s="322"/>
      <c r="I57" s="322"/>
      <c r="J57" s="323"/>
      <c r="K57" s="324"/>
      <c r="L57" s="786"/>
      <c r="M57" s="325"/>
      <c r="N57" s="325"/>
      <c r="O57" s="325"/>
      <c r="P57" s="325"/>
    </row>
    <row r="58" spans="1:16" hidden="1" x14ac:dyDescent="0.25">
      <c r="A58" s="411" t="s">
        <v>205</v>
      </c>
      <c r="B58" s="411" t="str">
        <f>+IFERROR(INDEX(PROPONENTES!$B$3:$B$85,MATCH(CONSOLIDADO!A58,PROPONENTES!$A$3:$A$85,0)),"")</f>
        <v/>
      </c>
      <c r="C58" s="321"/>
      <c r="D58" s="322"/>
      <c r="E58" s="322"/>
      <c r="F58" s="322"/>
      <c r="G58" s="322"/>
      <c r="H58" s="322"/>
      <c r="I58" s="322"/>
      <c r="J58" s="323"/>
      <c r="K58" s="324"/>
      <c r="L58" s="786"/>
      <c r="M58" s="325"/>
      <c r="N58" s="325"/>
      <c r="O58" s="325"/>
      <c r="P58" s="325"/>
    </row>
    <row r="59" spans="1:16" hidden="1" x14ac:dyDescent="0.25">
      <c r="A59" s="411" t="s">
        <v>206</v>
      </c>
      <c r="B59" s="411" t="str">
        <f>+IFERROR(INDEX(PROPONENTES!$B$3:$B$85,MATCH(CONSOLIDADO!A59,PROPONENTES!$A$3:$A$85,0)),"")</f>
        <v/>
      </c>
      <c r="C59" s="321"/>
      <c r="D59" s="322"/>
      <c r="E59" s="322"/>
      <c r="F59" s="322"/>
      <c r="G59" s="322"/>
      <c r="H59" s="322"/>
      <c r="I59" s="322"/>
      <c r="J59" s="323"/>
      <c r="K59" s="324"/>
      <c r="L59" s="786"/>
      <c r="M59" s="325"/>
      <c r="N59" s="325"/>
      <c r="O59" s="325"/>
      <c r="P59" s="325"/>
    </row>
    <row r="60" spans="1:16" hidden="1" x14ac:dyDescent="0.25">
      <c r="A60" s="411" t="s">
        <v>207</v>
      </c>
      <c r="B60" s="411" t="str">
        <f>+IFERROR(INDEX(PROPONENTES!$B$3:$B$85,MATCH(CONSOLIDADO!A60,PROPONENTES!$A$3:$A$85,0)),"")</f>
        <v/>
      </c>
      <c r="C60" s="321"/>
      <c r="D60" s="322"/>
      <c r="E60" s="322"/>
      <c r="F60" s="322"/>
      <c r="G60" s="322"/>
      <c r="H60" s="322"/>
      <c r="I60" s="322"/>
      <c r="J60" s="323"/>
      <c r="K60" s="324"/>
      <c r="L60" s="786"/>
      <c r="M60" s="325"/>
      <c r="N60" s="325"/>
      <c r="O60" s="325"/>
      <c r="P60" s="325"/>
    </row>
    <row r="61" spans="1:16" hidden="1" x14ac:dyDescent="0.25">
      <c r="A61" s="411" t="s">
        <v>208</v>
      </c>
      <c r="B61" s="411" t="str">
        <f>+IFERROR(INDEX(PROPONENTES!$B$3:$B$85,MATCH(CONSOLIDADO!A61,PROPONENTES!$A$3:$A$85,0)),"")</f>
        <v/>
      </c>
      <c r="C61" s="321"/>
      <c r="D61" s="322"/>
      <c r="E61" s="322"/>
      <c r="F61" s="322"/>
      <c r="G61" s="322"/>
      <c r="H61" s="322"/>
      <c r="I61" s="322"/>
      <c r="J61" s="323"/>
      <c r="K61" s="324"/>
      <c r="L61" s="786"/>
      <c r="M61" s="325"/>
      <c r="N61" s="325"/>
      <c r="O61" s="325"/>
      <c r="P61" s="325"/>
    </row>
    <row r="62" spans="1:16" hidden="1" x14ac:dyDescent="0.25">
      <c r="A62" s="411" t="s">
        <v>209</v>
      </c>
      <c r="B62" s="411" t="str">
        <f>+IFERROR(INDEX(PROPONENTES!$B$3:$B$85,MATCH(CONSOLIDADO!A62,PROPONENTES!$A$3:$A$85,0)),"")</f>
        <v/>
      </c>
      <c r="C62" s="321"/>
      <c r="D62" s="322"/>
      <c r="E62" s="322"/>
      <c r="F62" s="322"/>
      <c r="G62" s="322"/>
      <c r="H62" s="322"/>
      <c r="I62" s="322"/>
      <c r="J62" s="323"/>
      <c r="K62" s="324"/>
      <c r="L62" s="786"/>
      <c r="M62" s="325"/>
      <c r="N62" s="325"/>
      <c r="O62" s="325"/>
      <c r="P62" s="325"/>
    </row>
    <row r="63" spans="1:16" hidden="1" x14ac:dyDescent="0.25">
      <c r="A63" s="411" t="s">
        <v>210</v>
      </c>
      <c r="B63" s="411" t="str">
        <f>+IFERROR(INDEX(PROPONENTES!$B$3:$B$85,MATCH(CONSOLIDADO!A63,PROPONENTES!$A$3:$A$85,0)),"")</f>
        <v/>
      </c>
      <c r="C63" s="321"/>
      <c r="D63" s="322"/>
      <c r="E63" s="322"/>
      <c r="F63" s="322"/>
      <c r="G63" s="322"/>
      <c r="H63" s="322"/>
      <c r="I63" s="322"/>
      <c r="J63" s="323"/>
      <c r="K63" s="324"/>
      <c r="L63" s="786"/>
      <c r="M63" s="325"/>
      <c r="N63" s="325"/>
      <c r="O63" s="325"/>
      <c r="P63" s="325"/>
    </row>
    <row r="64" spans="1:16" hidden="1" x14ac:dyDescent="0.25">
      <c r="A64" s="411" t="s">
        <v>211</v>
      </c>
      <c r="B64" s="411" t="str">
        <f>+IFERROR(INDEX(PROPONENTES!$B$3:$B$85,MATCH(CONSOLIDADO!A64,PROPONENTES!$A$3:$A$85,0)),"")</f>
        <v/>
      </c>
      <c r="C64" s="321"/>
      <c r="D64" s="322"/>
      <c r="E64" s="322"/>
      <c r="F64" s="322"/>
      <c r="G64" s="322"/>
      <c r="H64" s="322"/>
      <c r="I64" s="322"/>
      <c r="J64" s="323"/>
      <c r="K64" s="324"/>
      <c r="L64" s="786"/>
      <c r="M64" s="325"/>
      <c r="N64" s="325"/>
      <c r="O64" s="325"/>
      <c r="P64" s="325"/>
    </row>
    <row r="65" spans="1:16" hidden="1" x14ac:dyDescent="0.25">
      <c r="A65" s="411" t="s">
        <v>212</v>
      </c>
      <c r="B65" s="411" t="str">
        <f>+IFERROR(INDEX(PROPONENTES!$B$3:$B$85,MATCH(CONSOLIDADO!A65,PROPONENTES!$A$3:$A$85,0)),"")</f>
        <v/>
      </c>
      <c r="C65" s="321"/>
      <c r="D65" s="322"/>
      <c r="E65" s="322"/>
      <c r="F65" s="322"/>
      <c r="G65" s="322"/>
      <c r="H65" s="322"/>
      <c r="I65" s="322"/>
      <c r="J65" s="323"/>
      <c r="K65" s="324"/>
      <c r="L65" s="786"/>
      <c r="M65" s="325"/>
      <c r="N65" s="325"/>
      <c r="O65" s="325"/>
      <c r="P65" s="325"/>
    </row>
    <row r="66" spans="1:16" hidden="1" x14ac:dyDescent="0.25">
      <c r="A66" s="411" t="s">
        <v>213</v>
      </c>
      <c r="B66" s="411" t="str">
        <f>+IFERROR(INDEX(PROPONENTES!$B$3:$B$85,MATCH(CONSOLIDADO!A66,PROPONENTES!$A$3:$A$85,0)),"")</f>
        <v/>
      </c>
      <c r="C66" s="321"/>
      <c r="D66" s="322"/>
      <c r="E66" s="322"/>
      <c r="F66" s="322"/>
      <c r="G66" s="322"/>
      <c r="H66" s="322"/>
      <c r="I66" s="322"/>
      <c r="J66" s="323"/>
      <c r="K66" s="324"/>
      <c r="L66" s="786"/>
      <c r="M66" s="325"/>
      <c r="N66" s="325"/>
      <c r="O66" s="325"/>
      <c r="P66" s="325"/>
    </row>
    <row r="67" spans="1:16" ht="16.5" hidden="1" thickBot="1" x14ac:dyDescent="0.3">
      <c r="A67" s="403" t="s">
        <v>214</v>
      </c>
      <c r="B67" s="413" t="str">
        <f>+IFERROR(INDEX(PROPONENTES!$B$3:$B$85,MATCH(CONSOLIDADO!A67,PROPONENTES!$A$3:$A$85,0)),"")</f>
        <v/>
      </c>
      <c r="C67" s="321"/>
      <c r="D67" s="322"/>
      <c r="E67" s="322"/>
      <c r="F67" s="322"/>
      <c r="G67" s="322"/>
      <c r="H67" s="322"/>
      <c r="I67" s="322"/>
      <c r="J67" s="323"/>
      <c r="K67" s="324"/>
      <c r="L67" s="786"/>
      <c r="M67" s="325"/>
      <c r="N67" s="325"/>
      <c r="O67" s="325"/>
      <c r="P67" s="325"/>
    </row>
    <row r="68" spans="1:16" ht="16.5" hidden="1" thickBot="1" x14ac:dyDescent="0.3">
      <c r="A68" s="326" t="s">
        <v>215</v>
      </c>
      <c r="B68" s="329" t="str">
        <f>+IFERROR(INDEX(PROPONENTES!$B$3:$B$85,MATCH(CONSOLIDADO!A68,PROPONENTES!$A$3:$A$85,0)),"")</f>
        <v/>
      </c>
      <c r="C68" s="321"/>
      <c r="D68" s="322"/>
      <c r="E68" s="322"/>
      <c r="F68" s="322"/>
      <c r="G68" s="322"/>
      <c r="H68" s="322"/>
      <c r="I68" s="322"/>
      <c r="J68" s="323"/>
      <c r="K68" s="324"/>
      <c r="L68" s="786"/>
      <c r="M68" s="325"/>
      <c r="N68" s="325"/>
      <c r="O68" s="325"/>
      <c r="P68" s="325"/>
    </row>
    <row r="69" spans="1:16" ht="16.5" hidden="1" thickBot="1" x14ac:dyDescent="0.3">
      <c r="A69" s="326" t="s">
        <v>216</v>
      </c>
      <c r="B69" s="329" t="str">
        <f>+IFERROR(INDEX(PROPONENTES!$B$3:$B$85,MATCH(CONSOLIDADO!A69,PROPONENTES!$A$3:$A$85,0)),"")</f>
        <v/>
      </c>
      <c r="C69" s="321"/>
      <c r="D69" s="322"/>
      <c r="E69" s="322"/>
      <c r="F69" s="322"/>
      <c r="G69" s="322"/>
      <c r="H69" s="322"/>
      <c r="I69" s="322"/>
      <c r="J69" s="323"/>
      <c r="K69" s="324"/>
      <c r="L69" s="786"/>
      <c r="M69" s="325"/>
      <c r="N69" s="325"/>
      <c r="O69" s="325"/>
      <c r="P69" s="325"/>
    </row>
    <row r="70" spans="1:16" ht="16.5" hidden="1" thickBot="1" x14ac:dyDescent="0.3">
      <c r="A70" s="326" t="s">
        <v>217</v>
      </c>
      <c r="B70" s="329" t="str">
        <f>+IFERROR(INDEX(PROPONENTES!$B$3:$B$85,MATCH(CONSOLIDADO!A70,PROPONENTES!$A$3:$A$85,0)),"")</f>
        <v/>
      </c>
      <c r="C70" s="321"/>
      <c r="D70" s="322"/>
      <c r="E70" s="322"/>
      <c r="F70" s="322"/>
      <c r="G70" s="322"/>
      <c r="H70" s="322"/>
      <c r="I70" s="322"/>
      <c r="J70" s="323"/>
      <c r="K70" s="324"/>
      <c r="L70" s="786"/>
      <c r="M70" s="325"/>
      <c r="N70" s="325"/>
      <c r="O70" s="325"/>
      <c r="P70" s="325"/>
    </row>
    <row r="71" spans="1:16" ht="16.5" hidden="1" thickBot="1" x14ac:dyDescent="0.3">
      <c r="A71" s="326" t="s">
        <v>218</v>
      </c>
      <c r="B71" s="329" t="str">
        <f>+IFERROR(INDEX(PROPONENTES!$B$3:$B$85,MATCH(CONSOLIDADO!A71,PROPONENTES!$A$3:$A$85,0)),"")</f>
        <v/>
      </c>
      <c r="C71" s="321"/>
      <c r="D71" s="322"/>
      <c r="E71" s="322"/>
      <c r="F71" s="322"/>
      <c r="G71" s="322"/>
      <c r="H71" s="322"/>
      <c r="I71" s="322"/>
      <c r="J71" s="323"/>
      <c r="K71" s="324"/>
      <c r="L71" s="786"/>
      <c r="M71" s="325"/>
      <c r="N71" s="325"/>
      <c r="O71" s="325"/>
      <c r="P71" s="325"/>
    </row>
    <row r="72" spans="1:16" ht="16.5" hidden="1" thickBot="1" x14ac:dyDescent="0.3">
      <c r="A72" s="326" t="s">
        <v>219</v>
      </c>
      <c r="B72" s="329" t="str">
        <f>+IFERROR(INDEX(PROPONENTES!$B$3:$B$85,MATCH(CONSOLIDADO!A72,PROPONENTES!$A$3:$A$85,0)),"")</f>
        <v/>
      </c>
      <c r="C72" s="321"/>
      <c r="D72" s="322"/>
      <c r="E72" s="322"/>
      <c r="F72" s="322"/>
      <c r="G72" s="322"/>
      <c r="H72" s="322"/>
      <c r="I72" s="322"/>
      <c r="J72" s="323"/>
      <c r="K72" s="324"/>
      <c r="L72" s="786"/>
      <c r="M72" s="325"/>
      <c r="N72" s="325"/>
      <c r="O72" s="325"/>
      <c r="P72" s="325"/>
    </row>
    <row r="73" spans="1:16" ht="16.5" hidden="1" thickBot="1" x14ac:dyDescent="0.3">
      <c r="A73" s="326" t="s">
        <v>220</v>
      </c>
      <c r="B73" s="329" t="str">
        <f>+IFERROR(INDEX(PROPONENTES!$B$3:$B$85,MATCH(CONSOLIDADO!A73,PROPONENTES!$A$3:$A$85,0)),"")</f>
        <v/>
      </c>
      <c r="C73" s="321"/>
      <c r="D73" s="322"/>
      <c r="E73" s="322"/>
      <c r="F73" s="322"/>
      <c r="G73" s="322"/>
      <c r="H73" s="322"/>
      <c r="I73" s="322"/>
      <c r="J73" s="323"/>
      <c r="K73" s="324"/>
      <c r="L73" s="786"/>
      <c r="M73" s="325"/>
      <c r="N73" s="325"/>
      <c r="O73" s="325"/>
      <c r="P73" s="325"/>
    </row>
    <row r="74" spans="1:16" ht="0.6" customHeight="1" thickBot="1" x14ac:dyDescent="0.3">
      <c r="A74" s="326" t="s">
        <v>221</v>
      </c>
      <c r="B74" s="329" t="str">
        <f>+IFERROR(INDEX(PROPONENTES!$B$3:$B$85,MATCH(CONSOLIDADO!A74,PROPONENTES!$A$3:$A$85,0)),"")</f>
        <v/>
      </c>
      <c r="C74" s="321"/>
      <c r="D74" s="322"/>
      <c r="E74" s="322"/>
      <c r="F74" s="322"/>
      <c r="G74" s="322"/>
      <c r="H74" s="322"/>
      <c r="I74" s="322"/>
      <c r="J74" s="323"/>
      <c r="K74" s="324"/>
      <c r="L74" s="786"/>
      <c r="M74" s="325"/>
      <c r="N74" s="325"/>
      <c r="O74" s="325"/>
      <c r="P74" s="325"/>
    </row>
  </sheetData>
  <mergeCells count="15">
    <mergeCell ref="A1:L1"/>
    <mergeCell ref="M1:P2"/>
    <mergeCell ref="A2:L2"/>
    <mergeCell ref="A3:A4"/>
    <mergeCell ref="B3:B4"/>
    <mergeCell ref="C3:C4"/>
    <mergeCell ref="D3:D4"/>
    <mergeCell ref="E3:E4"/>
    <mergeCell ref="F3:F4"/>
    <mergeCell ref="G3:G4"/>
    <mergeCell ref="I3:I4"/>
    <mergeCell ref="J3:J4"/>
    <mergeCell ref="K3:K4"/>
    <mergeCell ref="L3:L4"/>
    <mergeCell ref="H3:H4"/>
  </mergeCells>
  <conditionalFormatting sqref="D5:G5 D6:E14 F6:G12 D16:E16">
    <cfRule type="cellIs" dxfId="101" priority="21" operator="equal">
      <formula>"NO HÁBIL"</formula>
    </cfRule>
    <cfRule type="cellIs" dxfId="100" priority="22" operator="equal">
      <formula>"PENDIENTE"</formula>
    </cfRule>
  </conditionalFormatting>
  <conditionalFormatting sqref="F13:G14">
    <cfRule type="cellIs" dxfId="99" priority="19" operator="equal">
      <formula>"NO HÁBIL"</formula>
    </cfRule>
    <cfRule type="cellIs" dxfId="98" priority="20" operator="equal">
      <formula>"PENDIENTE"</formula>
    </cfRule>
  </conditionalFormatting>
  <conditionalFormatting sqref="H5:H28">
    <cfRule type="cellIs" dxfId="97" priority="17" operator="equal">
      <formula>"NO HÁBIL"</formula>
    </cfRule>
    <cfRule type="cellIs" dxfId="96" priority="18" operator="equal">
      <formula>"PENDIENTE"</formula>
    </cfRule>
  </conditionalFormatting>
  <conditionalFormatting sqref="C17:G22 F15:F16">
    <cfRule type="cellIs" dxfId="95" priority="15" operator="equal">
      <formula>"NO HÁBIL"</formula>
    </cfRule>
    <cfRule type="cellIs" dxfId="94" priority="16" operator="equal">
      <formula>"PENDIENTE"</formula>
    </cfRule>
  </conditionalFormatting>
  <conditionalFormatting sqref="C23:G24">
    <cfRule type="cellIs" dxfId="93" priority="13" operator="equal">
      <formula>"NO HÁBIL"</formula>
    </cfRule>
    <cfRule type="cellIs" dxfId="92" priority="14" operator="equal">
      <formula>"PENDIENTE"</formula>
    </cfRule>
  </conditionalFormatting>
  <conditionalFormatting sqref="C25:G28">
    <cfRule type="cellIs" dxfId="91" priority="11" operator="equal">
      <formula>"NO HÁBIL"</formula>
    </cfRule>
    <cfRule type="cellIs" dxfId="90" priority="12" operator="equal">
      <formula>"PENDIENTE"</formula>
    </cfRule>
  </conditionalFormatting>
  <conditionalFormatting sqref="C5:C16">
    <cfRule type="cellIs" dxfId="89" priority="9" operator="equal">
      <formula>"NO HÁBIL"</formula>
    </cfRule>
    <cfRule type="cellIs" dxfId="88" priority="10" operator="equal">
      <formula>"PENDIENTE"</formula>
    </cfRule>
  </conditionalFormatting>
  <conditionalFormatting sqref="G15:G16">
    <cfRule type="cellIs" dxfId="87" priority="7" operator="equal">
      <formula>"NO HÁBIL"</formula>
    </cfRule>
    <cfRule type="cellIs" dxfId="86" priority="8" operator="equal">
      <formula>"PENDIENTE"</formula>
    </cfRule>
  </conditionalFormatting>
  <conditionalFormatting sqref="D15:E15">
    <cfRule type="cellIs" dxfId="85" priority="1" operator="equal">
      <formula>"NO HÁBIL"</formula>
    </cfRule>
    <cfRule type="cellIs" dxfId="84" priority="2" operator="equal">
      <formula>"PENDIENTE"</formula>
    </cfRule>
  </conditionalFormatting>
  <pageMargins left="0.75" right="0.75" top="1" bottom="1" header="0.5" footer="0.5"/>
  <pageSetup orientation="portrait" horizontalDpi="4294967292" verticalDpi="429496729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rgb="FFFF0000"/>
  </sheetPr>
  <dimension ref="A1:BP401"/>
  <sheetViews>
    <sheetView zoomScale="75" zoomScaleNormal="75" zoomScalePageLayoutView="75" workbookViewId="0">
      <pane xSplit="1" ySplit="2" topLeftCell="Y45" activePane="bottomRight" state="frozen"/>
      <selection pane="topRight" activeCell="B1" sqref="B1"/>
      <selection pane="bottomLeft" activeCell="A3" sqref="A3"/>
      <selection pane="bottomRight" activeCell="J53" sqref="J53"/>
    </sheetView>
  </sheetViews>
  <sheetFormatPr baseColWidth="10" defaultColWidth="10.875" defaultRowHeight="20.25" zeroHeight="1" x14ac:dyDescent="0.25"/>
  <cols>
    <col min="1" max="1" width="10.875" style="383" bestFit="1" customWidth="1"/>
    <col min="2" max="2" width="11.25" style="379" customWidth="1"/>
    <col min="3" max="3" width="10.75" style="384" customWidth="1"/>
    <col min="4" max="4" width="19.25" style="249" customWidth="1"/>
    <col min="5" max="5" width="9.5" style="249" hidden="1" customWidth="1"/>
    <col min="6" max="6" width="29.625" style="249" customWidth="1"/>
    <col min="7" max="7" width="17.5" style="385" customWidth="1"/>
    <col min="8" max="8" width="15.5" style="249" customWidth="1"/>
    <col min="9" max="9" width="66.125" style="386" customWidth="1"/>
    <col min="10" max="11" width="14.125" style="249" customWidth="1"/>
    <col min="12" max="12" width="23.25" style="386" customWidth="1"/>
    <col min="13" max="13" width="15.625" style="373" customWidth="1"/>
    <col min="14" max="14" width="10.625" style="374" customWidth="1"/>
    <col min="15" max="15" width="12" style="375" customWidth="1"/>
    <col min="16" max="16" width="11.625" style="376" customWidth="1"/>
    <col min="17" max="17" width="11.625" style="377" customWidth="1"/>
    <col min="18" max="18" width="19.375" style="533" customWidth="1"/>
    <col min="19" max="19" width="8.75" style="377" customWidth="1"/>
    <col min="20" max="20" width="13.75" style="377" customWidth="1"/>
    <col min="21" max="21" width="18.125" style="377" customWidth="1"/>
    <col min="22" max="22" width="11" style="377" customWidth="1"/>
    <col min="23" max="23" width="18.875" style="377" customWidth="1"/>
    <col min="24" max="24" width="15.5" style="377" customWidth="1"/>
    <col min="25" max="25" width="18.375" style="378" customWidth="1"/>
    <col min="26" max="26" width="19.5" style="379" customWidth="1"/>
    <col min="27" max="27" width="16.5" style="378" customWidth="1"/>
    <col min="28" max="28" width="11" style="379" customWidth="1"/>
    <col min="29" max="30" width="8.375" style="387" customWidth="1"/>
    <col min="31" max="31" width="19.5" style="379" customWidth="1"/>
    <col min="32" max="32" width="23.875" style="755" customWidth="1"/>
    <col min="33" max="33" width="59.125" style="382" customWidth="1"/>
    <col min="34" max="34" width="12.5" style="250" customWidth="1"/>
    <col min="35" max="35" width="14.875" style="236" customWidth="1"/>
    <col min="36" max="36" width="10.875" style="236"/>
    <col min="37" max="37" width="21.75" style="236" bestFit="1" customWidth="1"/>
    <col min="38" max="38" width="18.125" style="236" bestFit="1" customWidth="1"/>
    <col min="39" max="39" width="3.875" style="236" customWidth="1"/>
    <col min="40" max="40" width="14.5" style="240" bestFit="1" customWidth="1"/>
    <col min="41" max="16384" width="10.875" style="236"/>
  </cols>
  <sheetData>
    <row r="1" spans="1:68" s="234" customFormat="1" ht="48" customHeight="1" x14ac:dyDescent="0.25">
      <c r="A1" s="1050" t="s">
        <v>7</v>
      </c>
      <c r="B1" s="1050" t="s">
        <v>6</v>
      </c>
      <c r="C1" s="1050" t="s">
        <v>55</v>
      </c>
      <c r="D1" s="1050" t="s">
        <v>10</v>
      </c>
      <c r="E1" s="1074" t="s">
        <v>174</v>
      </c>
      <c r="F1" s="1050" t="s">
        <v>11</v>
      </c>
      <c r="G1" s="1051" t="s">
        <v>118</v>
      </c>
      <c r="H1" s="1051" t="s">
        <v>100</v>
      </c>
      <c r="I1" s="1050" t="s">
        <v>12</v>
      </c>
      <c r="J1" s="1077" t="s">
        <v>175</v>
      </c>
      <c r="K1" s="1079" t="s">
        <v>240</v>
      </c>
      <c r="L1" s="1079" t="s">
        <v>288</v>
      </c>
      <c r="M1" s="1077" t="s">
        <v>66</v>
      </c>
      <c r="N1" s="1067" t="s">
        <v>13</v>
      </c>
      <c r="O1" s="1067" t="s">
        <v>14</v>
      </c>
      <c r="P1" s="1069" t="s">
        <v>36</v>
      </c>
      <c r="Q1" s="1050" t="s">
        <v>111</v>
      </c>
      <c r="R1" s="1071" t="s">
        <v>15</v>
      </c>
      <c r="S1" s="1050" t="s">
        <v>16</v>
      </c>
      <c r="T1" s="1054" t="s">
        <v>17</v>
      </c>
      <c r="U1" s="1054" t="s">
        <v>18</v>
      </c>
      <c r="V1" s="1054" t="s">
        <v>19</v>
      </c>
      <c r="W1" s="1054" t="s">
        <v>20</v>
      </c>
      <c r="X1" s="1050" t="s">
        <v>21</v>
      </c>
      <c r="Y1" s="1056" t="s">
        <v>225</v>
      </c>
      <c r="Z1" s="1063" t="s">
        <v>231</v>
      </c>
      <c r="AA1" s="1061" t="s">
        <v>226</v>
      </c>
      <c r="AB1" s="1058" t="s">
        <v>289</v>
      </c>
      <c r="AC1" s="1059"/>
      <c r="AD1" s="1060"/>
      <c r="AE1" s="1050" t="s">
        <v>227</v>
      </c>
      <c r="AF1" s="1065" t="s">
        <v>228</v>
      </c>
      <c r="AG1" s="1052" t="s">
        <v>3</v>
      </c>
      <c r="AH1" s="233"/>
      <c r="AI1" s="234" t="s">
        <v>8</v>
      </c>
      <c r="AJ1" s="234" t="s">
        <v>9</v>
      </c>
      <c r="AN1" s="239"/>
    </row>
    <row r="2" spans="1:68" s="234" customFormat="1" ht="71.25" customHeight="1" thickBot="1" x14ac:dyDescent="0.3">
      <c r="A2" s="1051"/>
      <c r="B2" s="1051"/>
      <c r="C2" s="1051"/>
      <c r="D2" s="1051"/>
      <c r="E2" s="1075"/>
      <c r="F2" s="1051"/>
      <c r="G2" s="1073"/>
      <c r="H2" s="1073"/>
      <c r="I2" s="1051"/>
      <c r="J2" s="1078"/>
      <c r="K2" s="1080"/>
      <c r="L2" s="1080"/>
      <c r="M2" s="1078"/>
      <c r="N2" s="1068"/>
      <c r="O2" s="1068"/>
      <c r="P2" s="1070"/>
      <c r="Q2" s="1051"/>
      <c r="R2" s="1072"/>
      <c r="S2" s="1051"/>
      <c r="T2" s="1055"/>
      <c r="U2" s="1055"/>
      <c r="V2" s="1055"/>
      <c r="W2" s="1055"/>
      <c r="X2" s="1051"/>
      <c r="Y2" s="1057"/>
      <c r="Z2" s="1064"/>
      <c r="AA2" s="1062"/>
      <c r="AB2" s="388" t="s">
        <v>290</v>
      </c>
      <c r="AC2" s="10" t="s">
        <v>291</v>
      </c>
      <c r="AD2" s="10" t="s">
        <v>292</v>
      </c>
      <c r="AE2" s="1051"/>
      <c r="AF2" s="1066"/>
      <c r="AG2" s="1053"/>
      <c r="AH2" s="233"/>
      <c r="AI2" s="234" t="s">
        <v>222</v>
      </c>
      <c r="AJ2" s="234" t="s">
        <v>223</v>
      </c>
      <c r="AK2" s="234" t="s">
        <v>224</v>
      </c>
      <c r="AN2" s="239"/>
    </row>
    <row r="3" spans="1:68" s="523" customFormat="1" ht="57" x14ac:dyDescent="0.25">
      <c r="A3" s="1029" t="s">
        <v>138</v>
      </c>
      <c r="B3" s="23" t="s">
        <v>44</v>
      </c>
      <c r="C3" s="24">
        <v>72</v>
      </c>
      <c r="D3" s="24" t="str">
        <f>IFERROR(INDEX(PROPONENTES!$D$3:$D$107,MATCH('EXP GEN.'!B3,PROPONENTES!$C$3:$C$107,0)),"")</f>
        <v>CB INGENIEROS SAS</v>
      </c>
      <c r="E3" s="566" t="s">
        <v>8</v>
      </c>
      <c r="F3" s="30" t="s">
        <v>332</v>
      </c>
      <c r="G3" s="241" t="s">
        <v>333</v>
      </c>
      <c r="H3" s="30" t="s">
        <v>334</v>
      </c>
      <c r="I3" s="244" t="s">
        <v>335</v>
      </c>
      <c r="J3" s="30" t="s">
        <v>9</v>
      </c>
      <c r="K3" s="1011" t="s">
        <v>8</v>
      </c>
      <c r="L3" s="699" t="s">
        <v>9</v>
      </c>
      <c r="M3" s="25">
        <v>0.3</v>
      </c>
      <c r="N3" s="26">
        <v>41256</v>
      </c>
      <c r="O3" s="26">
        <v>41805</v>
      </c>
      <c r="P3" s="27">
        <f>IF(O3="","",YEAR(O3))</f>
        <v>2014</v>
      </c>
      <c r="Q3" s="520">
        <f>IFERROR(INDEX(PARAMETROS!$B$53:$B$80,MATCH(P3,PARAMETROS!$A$53:$A$80,0)),"")</f>
        <v>616000</v>
      </c>
      <c r="R3" s="541">
        <v>1489047561</v>
      </c>
      <c r="S3" s="720" t="s">
        <v>357</v>
      </c>
      <c r="T3" s="29" t="str">
        <f>IFERROR(IF(S3="","",IF(S3="COP","N/A",IF(OR(S3="USD",S3="US"),1,IF(S3="EUR",VLOOKUP(O3,'SH EURO'!$A$6:$B$6338,2,FALSE),"INGRESAR TASA")))),"")</f>
        <v>N/A</v>
      </c>
      <c r="U3" s="389" t="str">
        <f>IFERROR(IF(R3="","",IF(T3="INGRESAR TASA","INGRESAR TASA USD",IF(T3="N/A","N/A",T3*R3))),"")</f>
        <v>N/A</v>
      </c>
      <c r="V3" s="521">
        <f>IFERROR(IF(S3="","",IF(S3="COP",1,IF(T3&lt;&gt;"N/A",VLOOKUP(O3,'SH TRM'!$A$9:$B$10000,2,FALSE),"REVISAR"))),"")</f>
        <v>1</v>
      </c>
      <c r="W3" s="392">
        <f>IFERROR(IF(V3&lt;&gt;"",IF(S3&lt;&gt;"COP",U3*V3,R3),""),"")</f>
        <v>1489047561</v>
      </c>
      <c r="X3" s="29">
        <f>IFERROR(W3/Q3,"")</f>
        <v>2417.2850016233765</v>
      </c>
      <c r="Y3" s="29" t="str">
        <f>IFERROR(IF(OR(J3="",J3="NO"),"",IF(E3="SI",IFERROR(X3*M3,""),"")),"")</f>
        <v/>
      </c>
      <c r="Z3" s="1023" t="str">
        <f>IFERROR(IF(COUNTIF(Y3:Y8,"")=6,"",IF(SUM(Y3:Y8)&gt;=SAMC011,"CUMPLE","NO CUMPLE")),"")</f>
        <v>CUMPLE</v>
      </c>
      <c r="AA3" s="726" t="s">
        <v>359</v>
      </c>
      <c r="AB3" s="1007" t="s">
        <v>8</v>
      </c>
      <c r="AC3" s="1007"/>
      <c r="AD3" s="1007"/>
      <c r="AE3" s="699" t="str">
        <f t="shared" ref="AE3:AE20" si="0">IFERROR(IF(AA3="","",IF(ISNUMBER(AA3),IF(COUNTIF(AB3:AD3,"SI")&gt;0,"SI","NO"),AA3)),"")</f>
        <v>075</v>
      </c>
      <c r="AF3" s="1047" t="s">
        <v>222</v>
      </c>
      <c r="AG3" s="522"/>
      <c r="AH3" s="249"/>
      <c r="AI3" s="235"/>
      <c r="AJ3" s="235"/>
      <c r="AK3" s="235"/>
      <c r="AL3" s="235"/>
      <c r="AM3" s="235"/>
      <c r="AN3" s="238"/>
      <c r="AO3" s="235"/>
      <c r="AP3" s="235"/>
      <c r="AQ3" s="235"/>
      <c r="AR3" s="235"/>
      <c r="AS3" s="235"/>
      <c r="AT3" s="235"/>
      <c r="AU3" s="235"/>
      <c r="AV3" s="235"/>
      <c r="AW3" s="235"/>
      <c r="AX3" s="235"/>
      <c r="AY3" s="235"/>
      <c r="AZ3" s="235"/>
      <c r="BA3" s="235"/>
      <c r="BB3" s="235"/>
      <c r="BC3" s="235"/>
      <c r="BD3" s="235"/>
      <c r="BE3" s="235"/>
      <c r="BF3" s="235"/>
      <c r="BG3" s="235"/>
      <c r="BH3" s="235"/>
      <c r="BI3" s="235"/>
      <c r="BJ3" s="235"/>
      <c r="BK3" s="235"/>
      <c r="BL3" s="235"/>
      <c r="BM3" s="235"/>
      <c r="BN3" s="235"/>
      <c r="BO3" s="235"/>
      <c r="BP3" s="235"/>
    </row>
    <row r="4" spans="1:68" s="235" customFormat="1" ht="71.25" x14ac:dyDescent="0.25">
      <c r="A4" s="1076"/>
      <c r="B4" s="470" t="s">
        <v>44</v>
      </c>
      <c r="C4" s="471">
        <v>75</v>
      </c>
      <c r="D4" s="471" t="str">
        <f>IFERROR(INDEX(PROPONENTES!$D$3:$D$107,MATCH('EXP GEN.'!B4,PROPONENTES!$C$3:$C$107,0)),"")</f>
        <v>CB INGENIEROS SAS</v>
      </c>
      <c r="E4" s="569" t="s">
        <v>8</v>
      </c>
      <c r="F4" s="473" t="s">
        <v>332</v>
      </c>
      <c r="G4" s="474" t="s">
        <v>333</v>
      </c>
      <c r="H4" s="473" t="s">
        <v>336</v>
      </c>
      <c r="I4" s="475" t="s">
        <v>337</v>
      </c>
      <c r="J4" s="473" t="s">
        <v>8</v>
      </c>
      <c r="K4" s="1012"/>
      <c r="L4" s="702" t="s">
        <v>8</v>
      </c>
      <c r="M4" s="477">
        <v>0.2</v>
      </c>
      <c r="N4" s="478">
        <v>40079</v>
      </c>
      <c r="O4" s="478">
        <v>42094</v>
      </c>
      <c r="P4" s="479">
        <f t="shared" ref="P4:P67" si="1">IF(O4="","",YEAR(O4))</f>
        <v>2015</v>
      </c>
      <c r="Q4" s="480">
        <f>IFERROR(INDEX(PARAMETROS!$B$53:$B$80,MATCH(P4,PARAMETROS!$A$53:$A$80,0)),"")</f>
        <v>644350</v>
      </c>
      <c r="R4" s="542">
        <v>14008976863</v>
      </c>
      <c r="S4" s="721" t="s">
        <v>357</v>
      </c>
      <c r="T4" s="482" t="str">
        <f>IFERROR(IF(S4="","",IF(S4="COP","N/A",IF(OR(S4="USD",S4="US"),1,IF(S4="EUR",VLOOKUP(O4,'SH EURO'!$A$6:$B$6338,2,FALSE),"INGRESAR TASA")))),"")</f>
        <v>N/A</v>
      </c>
      <c r="U4" s="483" t="str">
        <f t="shared" ref="U4:U67" si="2">IFERROR(IF(R4="","",IF(T4="INGRESAR TASA","INGRESAR TASA USD",IF(T4="N/A","N/A",T4*R4))),"")</f>
        <v>N/A</v>
      </c>
      <c r="V4" s="22">
        <f>IFERROR(IF(S4="","",IF(S4="COP",1,IF(T4&lt;&gt;"N/A",VLOOKUP(O4,'SH TRM'!$A$9:$B$10000,2,FALSE),"REVISAR"))),"")</f>
        <v>1</v>
      </c>
      <c r="W4" s="484">
        <f t="shared" ref="W4:W67" si="3">IFERROR(IF(V4&lt;&gt;"",IF(S4&lt;&gt;"COP",U4*V4,R4),""),"")</f>
        <v>14008976863</v>
      </c>
      <c r="X4" s="482">
        <f t="shared" ref="X4:X67" si="4">IFERROR(W4/Q4,"")</f>
        <v>21741.253764258556</v>
      </c>
      <c r="Y4" s="482">
        <f t="shared" ref="Y4:Y67" si="5">IFERROR(IF(OR(J4="",J4="NO"),"",IF(E4="SI",IFERROR(X4*M4,""),"")),"")</f>
        <v>4348.2507528517117</v>
      </c>
      <c r="Z4" s="1081"/>
      <c r="AA4" s="727" t="s">
        <v>360</v>
      </c>
      <c r="AB4" s="1038" t="s">
        <v>8</v>
      </c>
      <c r="AC4" s="1038"/>
      <c r="AD4" s="1038"/>
      <c r="AE4" s="702" t="str">
        <f t="shared" si="0"/>
        <v>076</v>
      </c>
      <c r="AF4" s="1048"/>
      <c r="AG4" s="519"/>
      <c r="AH4" s="556"/>
      <c r="AN4" s="238"/>
    </row>
    <row r="5" spans="1:68" s="491" customFormat="1" ht="43.5" thickBot="1" x14ac:dyDescent="0.3">
      <c r="A5" s="1030"/>
      <c r="B5" s="31" t="s">
        <v>44</v>
      </c>
      <c r="C5" s="41">
        <v>80</v>
      </c>
      <c r="D5" s="41" t="str">
        <f>IFERROR(INDEX(PROPONENTES!$D$3:$D$107,MATCH('EXP GEN.'!B5,PROPONENTES!$C$3:$C$107,0)),"")</f>
        <v>CB INGENIEROS SAS</v>
      </c>
      <c r="E5" s="569" t="s">
        <v>8</v>
      </c>
      <c r="F5" s="132" t="s">
        <v>338</v>
      </c>
      <c r="G5" s="246" t="s">
        <v>333</v>
      </c>
      <c r="H5" s="132" t="s">
        <v>339</v>
      </c>
      <c r="I5" s="245" t="s">
        <v>340</v>
      </c>
      <c r="J5" s="132" t="s">
        <v>8</v>
      </c>
      <c r="K5" s="1013"/>
      <c r="L5" s="701" t="s">
        <v>8</v>
      </c>
      <c r="M5" s="501">
        <v>0.25</v>
      </c>
      <c r="N5" s="502">
        <v>39534</v>
      </c>
      <c r="O5" s="352">
        <v>40628</v>
      </c>
      <c r="P5" s="33">
        <f t="shared" si="1"/>
        <v>2011</v>
      </c>
      <c r="Q5" s="34">
        <f>IFERROR(INDEX(PARAMETROS!$B$53:$B$80,MATCH(P5,PARAMETROS!$A$53:$A$80,0)),"")</f>
        <v>535600</v>
      </c>
      <c r="R5" s="542">
        <v>3753633746</v>
      </c>
      <c r="S5" s="722" t="s">
        <v>357</v>
      </c>
      <c r="T5" s="37" t="str">
        <f>IFERROR(IF(S5="","",IF(S5="COP","N/A",IF(OR(S5="USD",S5="US"),1,IF(S5="EUR",VLOOKUP(O5,'SH EURO'!$A$6:$B$6338,2,FALSE),"INGRESAR TASA")))),"")</f>
        <v>N/A</v>
      </c>
      <c r="U5" s="391" t="str">
        <f t="shared" si="2"/>
        <v>N/A</v>
      </c>
      <c r="V5" s="36">
        <f>IFERROR(IF(S5="","",IF(S5="COP",1,IF(T5&lt;&gt;"N/A",VLOOKUP(O5,'SH TRM'!$A$9:$B$10000,2,FALSE),"REVISAR"))),"")</f>
        <v>1</v>
      </c>
      <c r="W5" s="394">
        <f t="shared" si="3"/>
        <v>3753633746</v>
      </c>
      <c r="X5" s="524">
        <f t="shared" si="4"/>
        <v>7008.2780918595963</v>
      </c>
      <c r="Y5" s="37">
        <f t="shared" si="5"/>
        <v>1752.0695229648991</v>
      </c>
      <c r="Z5" s="1024"/>
      <c r="AA5" s="728" t="s">
        <v>361</v>
      </c>
      <c r="AB5" s="1006" t="s">
        <v>8</v>
      </c>
      <c r="AC5" s="1006"/>
      <c r="AD5" s="1006"/>
      <c r="AE5" s="701" t="str">
        <f t="shared" si="0"/>
        <v>015</v>
      </c>
      <c r="AF5" s="1048"/>
      <c r="AG5" s="503"/>
      <c r="AH5" s="556"/>
      <c r="AI5" s="235"/>
      <c r="AJ5" s="235"/>
      <c r="AK5" s="235"/>
      <c r="AL5" s="235"/>
      <c r="AM5" s="235"/>
      <c r="AN5" s="238"/>
      <c r="AO5" s="235"/>
      <c r="AP5" s="235"/>
      <c r="AQ5" s="235"/>
      <c r="AR5" s="235"/>
      <c r="AS5" s="235"/>
      <c r="AT5" s="235"/>
      <c r="AU5" s="235"/>
      <c r="AV5" s="235"/>
      <c r="AW5" s="235"/>
      <c r="AX5" s="235"/>
      <c r="AY5" s="235"/>
      <c r="AZ5" s="235"/>
      <c r="BA5" s="235"/>
      <c r="BB5" s="235"/>
      <c r="BC5" s="235"/>
      <c r="BD5" s="235"/>
      <c r="BE5" s="235"/>
      <c r="BF5" s="235"/>
      <c r="BG5" s="235"/>
      <c r="BH5" s="235"/>
      <c r="BI5" s="235"/>
      <c r="BJ5" s="235"/>
      <c r="BK5" s="235"/>
      <c r="BL5" s="235"/>
      <c r="BM5" s="235"/>
      <c r="BN5" s="235"/>
      <c r="BO5" s="235"/>
      <c r="BP5" s="235"/>
    </row>
    <row r="6" spans="1:68" s="235" customFormat="1" ht="16.5" hidden="1" customHeight="1" thickBot="1" x14ac:dyDescent="0.3">
      <c r="A6" s="1030"/>
      <c r="B6" s="470"/>
      <c r="C6" s="471"/>
      <c r="D6" s="471" t="str">
        <f>IFERROR(INDEX(PROPONENTES!$D$3:$D$107,MATCH('EXP GEN.'!B6,PROPONENTES!$C$3:$C$107,0)),"")</f>
        <v/>
      </c>
      <c r="E6" s="568"/>
      <c r="F6" s="473"/>
      <c r="G6" s="474"/>
      <c r="H6" s="473"/>
      <c r="I6" s="475"/>
      <c r="J6" s="473"/>
      <c r="K6" s="473"/>
      <c r="L6" s="702"/>
      <c r="M6" s="477"/>
      <c r="N6" s="478"/>
      <c r="O6" s="478"/>
      <c r="P6" s="479" t="str">
        <f t="shared" si="1"/>
        <v/>
      </c>
      <c r="Q6" s="480" t="str">
        <f>IFERROR(INDEX(PARAMETROS!$B$53:$B$80,MATCH(P6,PARAMETROS!$A$53:$A$80,0)),"")</f>
        <v/>
      </c>
      <c r="R6" s="530"/>
      <c r="S6" s="721"/>
      <c r="T6" s="482" t="str">
        <f>IFERROR(IF(S6="","",IF(S6="COP","N/A",IF(OR(S6="USD",S6="US"),1,IF(S6="EUR",VLOOKUP(O6,'SH EURO'!$A$6:$B$6338,2,FALSE),"INGRESAR TASA")))),"")</f>
        <v/>
      </c>
      <c r="U6" s="483" t="str">
        <f t="shared" si="2"/>
        <v/>
      </c>
      <c r="V6" s="22" t="str">
        <f>IFERROR(IF(S6="","",IF(S6="COP",1,IF(T6&lt;&gt;"N/A",VLOOKUP(O6,'SH TRM'!$A$9:$B$10000,2,FALSE),"REVISAR"))),"")</f>
        <v/>
      </c>
      <c r="W6" s="484" t="str">
        <f t="shared" si="3"/>
        <v/>
      </c>
      <c r="X6" s="482" t="str">
        <f t="shared" si="4"/>
        <v/>
      </c>
      <c r="Y6" s="482" t="str">
        <f t="shared" si="5"/>
        <v/>
      </c>
      <c r="Z6" s="1024"/>
      <c r="AA6" s="485"/>
      <c r="AB6" s="1038"/>
      <c r="AC6" s="1038"/>
      <c r="AD6" s="1038"/>
      <c r="AE6" s="702" t="str">
        <f t="shared" si="0"/>
        <v/>
      </c>
      <c r="AF6" s="1048"/>
      <c r="AG6" s="500"/>
      <c r="AH6" s="556"/>
      <c r="AN6" s="238"/>
    </row>
    <row r="7" spans="1:68" s="235" customFormat="1" ht="16.5" hidden="1" customHeight="1" thickBot="1" x14ac:dyDescent="0.3">
      <c r="A7" s="1030"/>
      <c r="B7" s="12"/>
      <c r="C7" s="13"/>
      <c r="D7" s="13" t="str">
        <f>IFERROR(INDEX(PROPONENTES!$D$3:$D$107,MATCH('EXP GEN.'!B7,PROPONENTES!$C$3:$C$107,0)),"")</f>
        <v/>
      </c>
      <c r="E7" s="569"/>
      <c r="F7" s="20"/>
      <c r="G7" s="242"/>
      <c r="H7" s="20"/>
      <c r="I7" s="243"/>
      <c r="J7" s="20"/>
      <c r="K7" s="20"/>
      <c r="L7" s="700"/>
      <c r="M7" s="14"/>
      <c r="N7" s="15"/>
      <c r="O7" s="15"/>
      <c r="P7" s="16" t="str">
        <f t="shared" si="1"/>
        <v/>
      </c>
      <c r="Q7" s="17" t="str">
        <f>IFERROR(INDEX(PARAMETROS!$B$53:$B$80,MATCH(P7,PARAMETROS!$A$53:$A$80,0)),"")</f>
        <v/>
      </c>
      <c r="R7" s="531"/>
      <c r="S7" s="723"/>
      <c r="T7" s="11" t="str">
        <f>IFERROR(IF(S7="","",IF(S7="COP","N/A",IF(OR(S7="USD",S7="US"),1,IF(S7="EUR",VLOOKUP(O7,'SH EURO'!$A$6:$B$6338,2,FALSE),"INGRESAR TASA")))),"")</f>
        <v/>
      </c>
      <c r="U7" s="390" t="str">
        <f t="shared" si="2"/>
        <v/>
      </c>
      <c r="V7" s="19" t="str">
        <f>IFERROR(IF(S7="","",IF(S7="COP",1,IF(T7&lt;&gt;"N/A",VLOOKUP(O7,'SH TRM'!$A$9:$B$10000,2,FALSE),"REVISAR"))),"")</f>
        <v/>
      </c>
      <c r="W7" s="393" t="str">
        <f t="shared" si="3"/>
        <v/>
      </c>
      <c r="X7" s="11" t="str">
        <f t="shared" si="4"/>
        <v/>
      </c>
      <c r="Y7" s="11" t="str">
        <f t="shared" si="5"/>
        <v/>
      </c>
      <c r="Z7" s="1024"/>
      <c r="AA7" s="338"/>
      <c r="AB7" s="1002"/>
      <c r="AC7" s="1002"/>
      <c r="AD7" s="1002"/>
      <c r="AE7" s="700" t="str">
        <f t="shared" si="0"/>
        <v/>
      </c>
      <c r="AF7" s="1048"/>
      <c r="AG7" s="247"/>
      <c r="AH7" s="556"/>
      <c r="AN7" s="238"/>
    </row>
    <row r="8" spans="1:68" s="235" customFormat="1" ht="16.5" hidden="1" customHeight="1" thickBot="1" x14ac:dyDescent="0.3">
      <c r="A8" s="1031"/>
      <c r="B8" s="31"/>
      <c r="C8" s="131"/>
      <c r="D8" s="13" t="str">
        <f>IFERROR(INDEX(PROPONENTES!$D$3:$D$107,MATCH('EXP GEN.'!B8,PROPONENTES!$C$3:$C$107,0)),"")</f>
        <v/>
      </c>
      <c r="E8" s="567"/>
      <c r="F8" s="132"/>
      <c r="G8" s="246"/>
      <c r="H8" s="132"/>
      <c r="I8" s="245"/>
      <c r="J8" s="132"/>
      <c r="K8" s="132"/>
      <c r="L8" s="701"/>
      <c r="M8" s="32"/>
      <c r="N8" s="352"/>
      <c r="O8" s="352"/>
      <c r="P8" s="33" t="str">
        <f t="shared" si="1"/>
        <v/>
      </c>
      <c r="Q8" s="34" t="str">
        <f>IFERROR(INDEX(PARAMETROS!$B$53:$B$80,MATCH(P8,PARAMETROS!$A$53:$A$80,0)),"")</f>
        <v/>
      </c>
      <c r="R8" s="529"/>
      <c r="S8" s="724"/>
      <c r="T8" s="37" t="str">
        <f>IFERROR(IF(S8="","",IF(S8="COP","N/A",IF(OR(S8="USD",S8="US"),1,IF(S8="EUR",VLOOKUP(O8,'SH EURO'!$A$6:$B$6338,2,FALSE),"INGRESAR TASA")))),"")</f>
        <v/>
      </c>
      <c r="U8" s="391" t="str">
        <f t="shared" si="2"/>
        <v/>
      </c>
      <c r="V8" s="36" t="str">
        <f>IFERROR(IF(S8="","",IF(S8="COP",1,IF(T8&lt;&gt;"N/A",VLOOKUP(O8,'SH TRM'!$A$9:$B$10000,2,FALSE),"REVISAR"))),"")</f>
        <v/>
      </c>
      <c r="W8" s="394" t="str">
        <f t="shared" si="3"/>
        <v/>
      </c>
      <c r="X8" s="37" t="str">
        <f t="shared" si="4"/>
        <v/>
      </c>
      <c r="Y8" s="37" t="str">
        <f t="shared" si="5"/>
        <v/>
      </c>
      <c r="Z8" s="1025"/>
      <c r="AA8" s="339"/>
      <c r="AB8" s="1006"/>
      <c r="AC8" s="1006"/>
      <c r="AD8" s="1006"/>
      <c r="AE8" s="701" t="str">
        <f t="shared" si="0"/>
        <v/>
      </c>
      <c r="AF8" s="1049"/>
      <c r="AG8" s="248"/>
      <c r="AH8" s="556"/>
      <c r="AN8" s="238"/>
    </row>
    <row r="9" spans="1:68" s="235" customFormat="1" ht="57" x14ac:dyDescent="0.25">
      <c r="A9" s="1029" t="s">
        <v>139</v>
      </c>
      <c r="B9" s="23" t="s">
        <v>47</v>
      </c>
      <c r="C9" s="24">
        <v>84</v>
      </c>
      <c r="D9" s="13" t="str">
        <f>IFERROR(INDEX(PROPONENTES!$D$3:$D$107,MATCH('EXP GEN.'!B9,PROPONENTES!$C$3:$C$107,0)),"")</f>
        <v>VELNEC SA</v>
      </c>
      <c r="E9" s="566" t="s">
        <v>8</v>
      </c>
      <c r="F9" s="30" t="s">
        <v>341</v>
      </c>
      <c r="G9" s="241" t="s">
        <v>333</v>
      </c>
      <c r="H9" s="30" t="s">
        <v>342</v>
      </c>
      <c r="I9" s="244" t="s">
        <v>343</v>
      </c>
      <c r="J9" s="30" t="s">
        <v>8</v>
      </c>
      <c r="K9" s="1011" t="s">
        <v>8</v>
      </c>
      <c r="L9" s="699" t="s">
        <v>8</v>
      </c>
      <c r="M9" s="25">
        <v>1</v>
      </c>
      <c r="N9" s="26">
        <v>38770</v>
      </c>
      <c r="O9" s="26">
        <v>39365</v>
      </c>
      <c r="P9" s="27">
        <f t="shared" si="1"/>
        <v>2007</v>
      </c>
      <c r="Q9" s="133">
        <f>IFERROR(INDEX(PARAMETROS!$B$53:$B$80,MATCH(P9,PARAMETROS!$A$53:$A$80,0)),"")</f>
        <v>433700</v>
      </c>
      <c r="R9" s="541">
        <v>2124691353</v>
      </c>
      <c r="S9" s="720" t="s">
        <v>357</v>
      </c>
      <c r="T9" s="29" t="str">
        <f>IFERROR(IF(S9="","",IF(S9="COP","N/A",IF(OR(S9="USD",S9="US"),1,IF(S9="EUR",VLOOKUP(O9,'SH EURO'!$A$6:$B$6338,2,FALSE),"INGRESAR TASA")))),"")</f>
        <v>N/A</v>
      </c>
      <c r="U9" s="389" t="str">
        <f t="shared" si="2"/>
        <v>N/A</v>
      </c>
      <c r="V9" s="134">
        <f>IFERROR(IF(S9="","",IF(S9="COP",1,IF(T9&lt;&gt;"N/A",VLOOKUP(O9,'SH TRM'!$A$9:$B$10000,2,FALSE),"REVISAR"))),"")</f>
        <v>1</v>
      </c>
      <c r="W9" s="392">
        <f t="shared" si="3"/>
        <v>2124691353</v>
      </c>
      <c r="X9" s="29">
        <f t="shared" si="4"/>
        <v>4898.9885934978092</v>
      </c>
      <c r="Y9" s="29">
        <f t="shared" si="5"/>
        <v>4898.9885934978092</v>
      </c>
      <c r="Z9" s="1007" t="str">
        <f>IFERROR(IF(COUNTIF(Y9:Y14,"")=6,"",IF(SUM(Y9:Y14)&gt;=SAMC011,"CUMPLE","NO CUMPLE")),"")</f>
        <v>CUMPLE</v>
      </c>
      <c r="AA9" s="729" t="s">
        <v>362</v>
      </c>
      <c r="AB9" s="1007" t="s">
        <v>8</v>
      </c>
      <c r="AC9" s="1007"/>
      <c r="AD9" s="1007"/>
      <c r="AE9" s="699" t="str">
        <f t="shared" si="0"/>
        <v>39</v>
      </c>
      <c r="AF9" s="1047" t="s">
        <v>222</v>
      </c>
      <c r="AG9" s="268"/>
      <c r="AH9" s="556"/>
      <c r="AN9" s="238"/>
    </row>
    <row r="10" spans="1:68" s="235" customFormat="1" ht="42.75" x14ac:dyDescent="0.25">
      <c r="A10" s="1030"/>
      <c r="B10" s="12" t="s">
        <v>47</v>
      </c>
      <c r="C10" s="13">
        <v>87</v>
      </c>
      <c r="D10" s="13" t="str">
        <f>IFERROR(INDEX(PROPONENTES!$D$3:$D$107,MATCH('EXP GEN.'!B10,PROPONENTES!$C$3:$C$107,0)),"")</f>
        <v>VELNEC SA</v>
      </c>
      <c r="E10" s="569" t="s">
        <v>8</v>
      </c>
      <c r="F10" s="20" t="s">
        <v>332</v>
      </c>
      <c r="G10" s="242" t="s">
        <v>333</v>
      </c>
      <c r="H10" s="20" t="s">
        <v>344</v>
      </c>
      <c r="I10" s="243" t="s">
        <v>415</v>
      </c>
      <c r="J10" s="20" t="s">
        <v>8</v>
      </c>
      <c r="K10" s="1012"/>
      <c r="L10" s="700" t="s">
        <v>8</v>
      </c>
      <c r="M10" s="21">
        <v>0.75</v>
      </c>
      <c r="N10" s="271">
        <v>39114</v>
      </c>
      <c r="O10" s="15">
        <v>39657</v>
      </c>
      <c r="P10" s="16">
        <f t="shared" si="1"/>
        <v>2008</v>
      </c>
      <c r="Q10" s="17">
        <f>IFERROR(INDEX(PARAMETROS!$B$53:$B$80,MATCH(P10,PARAMETROS!$A$53:$A$80,0)),"")</f>
        <v>461500</v>
      </c>
      <c r="R10" s="542">
        <v>1047415597</v>
      </c>
      <c r="S10" s="725" t="s">
        <v>357</v>
      </c>
      <c r="T10" s="11" t="str">
        <f>IFERROR(IF(S10="","",IF(S10="COP","N/A",IF(OR(S10="USD",S10="US"),1,IF(S10="EUR",VLOOKUP(O10,'SH EURO'!$A$6:$B$6338,2,FALSE),"INGRESAR TASA")))),"")</f>
        <v>N/A</v>
      </c>
      <c r="U10" s="390" t="str">
        <f t="shared" si="2"/>
        <v>N/A</v>
      </c>
      <c r="V10" s="19">
        <f>IFERROR(IF(S10="","",IF(S10="COP",1,IF(T10&lt;&gt;"N/A",VLOOKUP(O10,'SH TRM'!$A$9:$B$10000,2,FALSE),"REVISAR"))),"")</f>
        <v>1</v>
      </c>
      <c r="W10" s="393">
        <f t="shared" si="3"/>
        <v>1047415597</v>
      </c>
      <c r="X10" s="11">
        <f t="shared" si="4"/>
        <v>2269.5895926327194</v>
      </c>
      <c r="Y10" s="11">
        <f t="shared" si="5"/>
        <v>1702.1921944745395</v>
      </c>
      <c r="Z10" s="1002"/>
      <c r="AA10" s="730" t="s">
        <v>363</v>
      </c>
      <c r="AB10" s="1002" t="s">
        <v>8</v>
      </c>
      <c r="AC10" s="1002"/>
      <c r="AD10" s="1002"/>
      <c r="AE10" s="700" t="str">
        <f t="shared" si="0"/>
        <v>38</v>
      </c>
      <c r="AF10" s="1048"/>
      <c r="AG10" s="269"/>
      <c r="AH10" s="556"/>
      <c r="AN10" s="238"/>
    </row>
    <row r="11" spans="1:68" s="491" customFormat="1" ht="43.5" thickBot="1" x14ac:dyDescent="0.3">
      <c r="A11" s="1030"/>
      <c r="B11" s="31" t="s">
        <v>47</v>
      </c>
      <c r="C11" s="41">
        <v>90</v>
      </c>
      <c r="D11" s="41" t="str">
        <f>IFERROR(INDEX(PROPONENTES!$D$3:$D$107,MATCH('EXP GEN.'!B11,PROPONENTES!$C$3:$C$107,0)),"")</f>
        <v>VELNEC SA</v>
      </c>
      <c r="E11" s="569" t="s">
        <v>8</v>
      </c>
      <c r="F11" s="132" t="s">
        <v>345</v>
      </c>
      <c r="G11" s="246" t="s">
        <v>333</v>
      </c>
      <c r="H11" s="132" t="s">
        <v>346</v>
      </c>
      <c r="I11" s="245" t="s">
        <v>347</v>
      </c>
      <c r="J11" s="132" t="s">
        <v>8</v>
      </c>
      <c r="K11" s="1013"/>
      <c r="L11" s="701" t="s">
        <v>8</v>
      </c>
      <c r="M11" s="32">
        <v>0.5</v>
      </c>
      <c r="N11" s="352">
        <v>39272</v>
      </c>
      <c r="O11" s="352">
        <v>39477</v>
      </c>
      <c r="P11" s="33">
        <f t="shared" si="1"/>
        <v>2008</v>
      </c>
      <c r="Q11" s="34">
        <f>IFERROR(INDEX(PARAMETROS!$B$53:$B$80,MATCH(P11,PARAMETROS!$A$53:$A$80,0)),"")</f>
        <v>461500</v>
      </c>
      <c r="R11" s="543">
        <v>437967913</v>
      </c>
      <c r="S11" s="724" t="s">
        <v>357</v>
      </c>
      <c r="T11" s="37" t="str">
        <f>IFERROR(IF(S11="","",IF(S11="COP","N/A",IF(OR(S11="USD",S11="US"),1,IF(S11="EUR",VLOOKUP(O11,'SH EURO'!$A$6:$B$6338,2,FALSE),"INGRESAR TASA")))),"")</f>
        <v>N/A</v>
      </c>
      <c r="U11" s="391" t="str">
        <f t="shared" si="2"/>
        <v>N/A</v>
      </c>
      <c r="V11" s="487">
        <f>IFERROR(IF(S11="","",IF(S11="COP",1,IF(T11&lt;&gt;"N/A",VLOOKUP(O11,'SH TRM'!$A$9:$B$10000,2,FALSE),"REVISAR"))),"")</f>
        <v>1</v>
      </c>
      <c r="W11" s="394">
        <f t="shared" si="3"/>
        <v>437967913</v>
      </c>
      <c r="X11" s="37">
        <f t="shared" si="4"/>
        <v>949.00956229685812</v>
      </c>
      <c r="Y11" s="37">
        <f t="shared" si="5"/>
        <v>474.50478114842906</v>
      </c>
      <c r="Z11" s="1002"/>
      <c r="AA11" s="728" t="s">
        <v>364</v>
      </c>
      <c r="AB11" s="1006" t="s">
        <v>8</v>
      </c>
      <c r="AC11" s="1006"/>
      <c r="AD11" s="1006"/>
      <c r="AE11" s="701" t="str">
        <f t="shared" si="0"/>
        <v>41</v>
      </c>
      <c r="AF11" s="1048"/>
      <c r="AG11" s="489"/>
      <c r="AH11" s="556"/>
      <c r="AI11" s="235"/>
      <c r="AJ11" s="235"/>
      <c r="AK11" s="235"/>
      <c r="AL11" s="235"/>
      <c r="AM11" s="235"/>
      <c r="AN11" s="238"/>
      <c r="AO11" s="235"/>
      <c r="AP11" s="235"/>
      <c r="AQ11" s="235"/>
      <c r="AR11" s="235"/>
      <c r="AS11" s="235"/>
      <c r="AT11" s="235"/>
      <c r="AU11" s="235"/>
      <c r="AV11" s="235"/>
      <c r="AW11" s="235"/>
      <c r="AX11" s="235"/>
      <c r="AY11" s="235"/>
      <c r="AZ11" s="235"/>
      <c r="BA11" s="235"/>
      <c r="BB11" s="235"/>
      <c r="BC11" s="235"/>
      <c r="BD11" s="235"/>
      <c r="BE11" s="235"/>
      <c r="BF11" s="235"/>
      <c r="BG11" s="235"/>
      <c r="BH11" s="235"/>
      <c r="BI11" s="235"/>
      <c r="BJ11" s="235"/>
      <c r="BK11" s="235"/>
      <c r="BL11" s="235"/>
      <c r="BM11" s="235"/>
      <c r="BN11" s="235"/>
      <c r="BO11" s="235"/>
      <c r="BP11" s="235"/>
    </row>
    <row r="12" spans="1:68" s="235" customFormat="1" ht="16.5" hidden="1" customHeight="1" thickBot="1" x14ac:dyDescent="0.3">
      <c r="A12" s="1030"/>
      <c r="B12" s="470"/>
      <c r="C12" s="471"/>
      <c r="D12" s="471" t="str">
        <f>IFERROR(INDEX(PROPONENTES!$D$3:$D$107,MATCH('EXP GEN.'!B12,PROPONENTES!$C$3:$C$107,0)),"")</f>
        <v/>
      </c>
      <c r="E12" s="568"/>
      <c r="F12" s="473"/>
      <c r="G12" s="474"/>
      <c r="H12" s="473"/>
      <c r="I12" s="475"/>
      <c r="J12" s="473"/>
      <c r="K12" s="1011"/>
      <c r="L12" s="702"/>
      <c r="M12" s="477"/>
      <c r="N12" s="478"/>
      <c r="O12" s="478"/>
      <c r="P12" s="479" t="str">
        <f t="shared" si="1"/>
        <v/>
      </c>
      <c r="Q12" s="480" t="str">
        <f>IFERROR(INDEX(PARAMETROS!$B$53:$B$80,MATCH(P12,PARAMETROS!$A$53:$A$80,0)),"")</f>
        <v/>
      </c>
      <c r="R12" s="530"/>
      <c r="S12" s="721"/>
      <c r="T12" s="482" t="str">
        <f>IFERROR(IF(S12="","",IF(S12="COP","N/A",IF(OR(S12="USD",S12="US"),1,IF(S12="EUR",VLOOKUP(O12,'SH EURO'!$A$6:$B$6338,2,FALSE),"INGRESAR TASA")))),"")</f>
        <v/>
      </c>
      <c r="U12" s="483" t="str">
        <f t="shared" si="2"/>
        <v/>
      </c>
      <c r="V12" s="22" t="str">
        <f>IFERROR(IF(S12="","",IF(S12="COP",1,IF(T12&lt;&gt;"N/A",VLOOKUP(O12,'SH TRM'!$A$9:$B$10000,2,FALSE),"REVISAR"))),"")</f>
        <v/>
      </c>
      <c r="W12" s="484" t="str">
        <f t="shared" si="3"/>
        <v/>
      </c>
      <c r="X12" s="482" t="str">
        <f t="shared" si="4"/>
        <v/>
      </c>
      <c r="Y12" s="482" t="str">
        <f t="shared" si="5"/>
        <v/>
      </c>
      <c r="Z12" s="1002"/>
      <c r="AA12" s="485"/>
      <c r="AB12" s="1008"/>
      <c r="AC12" s="1009"/>
      <c r="AD12" s="1010"/>
      <c r="AE12" s="702" t="str">
        <f t="shared" si="0"/>
        <v/>
      </c>
      <c r="AF12" s="1048"/>
      <c r="AG12" s="486"/>
      <c r="AH12" s="556"/>
      <c r="AN12" s="238"/>
    </row>
    <row r="13" spans="1:68" s="235" customFormat="1" ht="16.5" hidden="1" customHeight="1" thickBot="1" x14ac:dyDescent="0.3">
      <c r="A13" s="1030"/>
      <c r="B13" s="12"/>
      <c r="C13" s="13"/>
      <c r="D13" s="13" t="str">
        <f>IFERROR(INDEX(PROPONENTES!$D$3:$D$107,MATCH('EXP GEN.'!B13,PROPONENTES!$C$3:$C$107,0)),"")</f>
        <v/>
      </c>
      <c r="E13" s="569"/>
      <c r="F13" s="20"/>
      <c r="G13" s="242"/>
      <c r="H13" s="20"/>
      <c r="I13" s="243"/>
      <c r="J13" s="20"/>
      <c r="K13" s="1012"/>
      <c r="L13" s="700"/>
      <c r="M13" s="14"/>
      <c r="N13" s="15"/>
      <c r="O13" s="15"/>
      <c r="P13" s="16" t="str">
        <f t="shared" si="1"/>
        <v/>
      </c>
      <c r="Q13" s="17" t="str">
        <f>IFERROR(INDEX(PARAMETROS!$B$53:$B$80,MATCH(P13,PARAMETROS!$A$53:$A$80,0)),"")</f>
        <v/>
      </c>
      <c r="R13" s="531"/>
      <c r="S13" s="723"/>
      <c r="T13" s="11" t="str">
        <f>IFERROR(IF(S13="","",IF(S13="COP","N/A",IF(OR(S13="USD",S13="US"),1,IF(S13="EUR",VLOOKUP(O13,'SH EURO'!$A$6:$B$6338,2,FALSE),"INGRESAR TASA")))),"")</f>
        <v/>
      </c>
      <c r="U13" s="390" t="str">
        <f t="shared" si="2"/>
        <v/>
      </c>
      <c r="V13" s="19" t="str">
        <f>IFERROR(IF(S13="","",IF(S13="COP",1,IF(T13&lt;&gt;"N/A",VLOOKUP(O13,'SH TRM'!$A$9:$B$10000,2,FALSE),"REVISAR"))),"")</f>
        <v/>
      </c>
      <c r="W13" s="393" t="str">
        <f t="shared" si="3"/>
        <v/>
      </c>
      <c r="X13" s="11" t="str">
        <f t="shared" si="4"/>
        <v/>
      </c>
      <c r="Y13" s="11" t="str">
        <f t="shared" si="5"/>
        <v/>
      </c>
      <c r="Z13" s="1002"/>
      <c r="AA13" s="338"/>
      <c r="AB13" s="1002"/>
      <c r="AC13" s="1002"/>
      <c r="AD13" s="1002"/>
      <c r="AE13" s="700" t="str">
        <f t="shared" si="0"/>
        <v/>
      </c>
      <c r="AF13" s="1048"/>
      <c r="AG13" s="247"/>
      <c r="AH13" s="556"/>
      <c r="AN13" s="238"/>
    </row>
    <row r="14" spans="1:68" s="235" customFormat="1" ht="16.5" hidden="1" customHeight="1" thickBot="1" x14ac:dyDescent="0.3">
      <c r="A14" s="1031"/>
      <c r="B14" s="31"/>
      <c r="C14" s="131"/>
      <c r="D14" s="13" t="str">
        <f>IFERROR(INDEX(PROPONENTES!$D$3:$D$107,MATCH('EXP GEN.'!B14,PROPONENTES!$C$3:$C$107,0)),"")</f>
        <v/>
      </c>
      <c r="E14" s="567"/>
      <c r="F14" s="132"/>
      <c r="G14" s="246"/>
      <c r="H14" s="132"/>
      <c r="I14" s="245"/>
      <c r="J14" s="132"/>
      <c r="K14" s="1013"/>
      <c r="L14" s="701"/>
      <c r="M14" s="32"/>
      <c r="N14" s="352"/>
      <c r="O14" s="352"/>
      <c r="P14" s="33" t="str">
        <f t="shared" si="1"/>
        <v/>
      </c>
      <c r="Q14" s="34" t="str">
        <f>IFERROR(INDEX(PARAMETROS!$B$53:$B$80,MATCH(P14,PARAMETROS!$A$53:$A$80,0)),"")</f>
        <v/>
      </c>
      <c r="R14" s="529"/>
      <c r="S14" s="724"/>
      <c r="T14" s="37" t="str">
        <f>IFERROR(IF(S14="","",IF(S14="COP","N/A",IF(OR(S14="USD",S14="US"),1,IF(S14="EUR",VLOOKUP(O14,'SH EURO'!$A$6:$B$6338,2,FALSE),"INGRESAR TASA")))),"")</f>
        <v/>
      </c>
      <c r="U14" s="391" t="str">
        <f t="shared" si="2"/>
        <v/>
      </c>
      <c r="V14" s="36" t="str">
        <f>IFERROR(IF(S14="","",IF(S14="COP",1,IF(T14&lt;&gt;"N/A",VLOOKUP(O14,'SH TRM'!$A$9:$B$10000,2,FALSE),"REVISAR"))),"")</f>
        <v/>
      </c>
      <c r="W14" s="394" t="str">
        <f t="shared" si="3"/>
        <v/>
      </c>
      <c r="X14" s="37" t="str">
        <f t="shared" si="4"/>
        <v/>
      </c>
      <c r="Y14" s="37" t="str">
        <f t="shared" si="5"/>
        <v/>
      </c>
      <c r="Z14" s="1006"/>
      <c r="AA14" s="339"/>
      <c r="AB14" s="1006"/>
      <c r="AC14" s="1006"/>
      <c r="AD14" s="1006"/>
      <c r="AE14" s="701" t="str">
        <f t="shared" si="0"/>
        <v/>
      </c>
      <c r="AF14" s="1049"/>
      <c r="AG14" s="248"/>
      <c r="AH14" s="556"/>
      <c r="AN14" s="238"/>
    </row>
    <row r="15" spans="1:68" s="235" customFormat="1" ht="57" x14ac:dyDescent="0.25">
      <c r="A15" s="1029" t="s">
        <v>140</v>
      </c>
      <c r="B15" s="710" t="s">
        <v>48</v>
      </c>
      <c r="C15" s="711">
        <v>230</v>
      </c>
      <c r="D15" s="13" t="str">
        <f>IFERROR(INDEX(PROPONENTES!$D$3:$D$107,MATCH('EXP GEN.'!B15,PROPONENTES!$C$3:$C$107,0)),"")</f>
        <v>ECG COLOMBIA SAS</v>
      </c>
      <c r="E15" s="566" t="s">
        <v>8</v>
      </c>
      <c r="F15" s="30" t="s">
        <v>348</v>
      </c>
      <c r="G15" s="241" t="s">
        <v>349</v>
      </c>
      <c r="H15" s="30" t="s">
        <v>350</v>
      </c>
      <c r="I15" s="244" t="s">
        <v>416</v>
      </c>
      <c r="J15" s="30" t="s">
        <v>8</v>
      </c>
      <c r="K15" s="1043" t="s">
        <v>418</v>
      </c>
      <c r="L15" s="699" t="s">
        <v>8</v>
      </c>
      <c r="M15" s="25">
        <v>0.3</v>
      </c>
      <c r="N15" s="26">
        <v>39884</v>
      </c>
      <c r="O15" s="26">
        <v>40613</v>
      </c>
      <c r="P15" s="27">
        <f t="shared" si="1"/>
        <v>2011</v>
      </c>
      <c r="Q15" s="133">
        <f>IFERROR(INDEX(PARAMETROS!$B$53:$B$80,MATCH(P15,PARAMETROS!$A$53:$A$80,0)),"")</f>
        <v>535600</v>
      </c>
      <c r="R15" s="527">
        <v>6523656.04</v>
      </c>
      <c r="S15" s="720" t="s">
        <v>358</v>
      </c>
      <c r="T15" s="29">
        <f>IFERROR(IF(S15="","",IF(S15="COP","N/A",IF(OR(S15="USD",S15="US"),1,IF(S15="EUR",VLOOKUP(O15,'SH EURO'!$A$6:$B$6338,2,FALSE),"INGRESAR TASA")))),"")</f>
        <v>1.385</v>
      </c>
      <c r="U15" s="389">
        <f t="shared" si="2"/>
        <v>9035263.6153999995</v>
      </c>
      <c r="V15" s="134">
        <f>IFERROR(IF(S15="","",IF(S15="COP",1,IF(T15&lt;&gt;"N/A",VLOOKUP(O15,'SH TRM'!$A$9:$B$10000,2,FALSE),"REVISAR"))),"")</f>
        <v>1871.97</v>
      </c>
      <c r="W15" s="392">
        <f t="shared" si="3"/>
        <v>16913742430.120337</v>
      </c>
      <c r="X15" s="29">
        <f t="shared" si="4"/>
        <v>31579.056068185841</v>
      </c>
      <c r="Y15" s="29">
        <f t="shared" si="5"/>
        <v>9473.7168204557511</v>
      </c>
      <c r="Z15" s="1007" t="str">
        <f>IFERROR(IF(COUNTIF(Y15:Y20,"")=6,"",IF(SUM(Y15:Y20)&gt;=SAMC011,"CUMPLE","NO CUMPLE")),"")</f>
        <v>CUMPLE</v>
      </c>
      <c r="AA15" s="729" t="s">
        <v>365</v>
      </c>
      <c r="AB15" s="1007" t="s">
        <v>8</v>
      </c>
      <c r="AC15" s="1007"/>
      <c r="AD15" s="1007"/>
      <c r="AE15" s="699" t="str">
        <f t="shared" si="0"/>
        <v>15</v>
      </c>
      <c r="AF15" s="1047" t="s">
        <v>222</v>
      </c>
      <c r="AG15" s="268"/>
      <c r="AH15" s="556"/>
      <c r="AI15" s="265"/>
      <c r="AK15" s="238"/>
      <c r="AN15" s="238"/>
    </row>
    <row r="16" spans="1:68" s="491" customFormat="1" ht="57.75" thickBot="1" x14ac:dyDescent="0.3">
      <c r="A16" s="1030"/>
      <c r="B16" s="712" t="s">
        <v>52</v>
      </c>
      <c r="C16" s="713">
        <v>236</v>
      </c>
      <c r="D16" s="13" t="str">
        <f>IFERROR(INDEX(PROPONENTES!$D$3:$D$107,MATCH('EXP GEN.'!B16,PROPONENTES!$C$3:$C$107,0)),"")</f>
        <v>PROES COLOMBIA SAS</v>
      </c>
      <c r="E16" s="569" t="s">
        <v>8</v>
      </c>
      <c r="F16" s="20" t="s">
        <v>351</v>
      </c>
      <c r="G16" s="242" t="s">
        <v>349</v>
      </c>
      <c r="H16" s="20" t="s">
        <v>350</v>
      </c>
      <c r="I16" s="243" t="s">
        <v>352</v>
      </c>
      <c r="J16" s="20" t="s">
        <v>8</v>
      </c>
      <c r="K16" s="1044"/>
      <c r="L16" s="714" t="s">
        <v>8</v>
      </c>
      <c r="M16" s="21">
        <v>1</v>
      </c>
      <c r="N16" s="271">
        <v>38271</v>
      </c>
      <c r="O16" s="15">
        <v>38387</v>
      </c>
      <c r="P16" s="16">
        <f t="shared" si="1"/>
        <v>2005</v>
      </c>
      <c r="Q16" s="17">
        <f>IFERROR(INDEX(PARAMETROS!$B$53:$B$80,MATCH(P16,PARAMETROS!$A$53:$A$80,0)),"")</f>
        <v>381500</v>
      </c>
      <c r="R16" s="531">
        <v>219412.54</v>
      </c>
      <c r="S16" s="725" t="s">
        <v>358</v>
      </c>
      <c r="T16" s="11">
        <f>IFERROR(IF(S16="","",IF(S16="COP","N/A",IF(OR(S16="USD",S16="US"),1,IF(S16="EUR",VLOOKUP(O16,'SH EURO'!$A$6:$B$6338,2,FALSE),"INGRESAR TASA")))),"")</f>
        <v>1.2972999999999999</v>
      </c>
      <c r="U16" s="390">
        <f t="shared" si="2"/>
        <v>284643.88814200001</v>
      </c>
      <c r="V16" s="19">
        <f>IFERROR(IF(S16="","",IF(S16="COP",1,IF(T16&lt;&gt;"N/A",VLOOKUP(O16,'SH TRM'!$A$9:$B$10000,2,FALSE),"REVISAR"))),"")</f>
        <v>2365.08</v>
      </c>
      <c r="W16" s="393">
        <f t="shared" si="3"/>
        <v>673205566.96688139</v>
      </c>
      <c r="X16" s="11">
        <f t="shared" si="4"/>
        <v>1764.6279605947088</v>
      </c>
      <c r="Y16" s="11">
        <f t="shared" si="5"/>
        <v>1764.6279605947088</v>
      </c>
      <c r="Z16" s="1002"/>
      <c r="AA16" s="731" t="s">
        <v>366</v>
      </c>
      <c r="AB16" s="1002" t="s">
        <v>8</v>
      </c>
      <c r="AC16" s="1002"/>
      <c r="AD16" s="1002"/>
      <c r="AE16" s="700" t="str">
        <f t="shared" si="0"/>
        <v>35</v>
      </c>
      <c r="AF16" s="1048"/>
      <c r="AG16" s="503"/>
      <c r="AH16" s="556"/>
      <c r="AI16" s="265"/>
      <c r="AJ16" s="235"/>
      <c r="AK16" s="235"/>
      <c r="AL16" s="235"/>
      <c r="AM16" s="235"/>
      <c r="AN16" s="238"/>
      <c r="AO16" s="235"/>
      <c r="AP16" s="235"/>
      <c r="AQ16" s="235"/>
      <c r="AR16" s="235"/>
      <c r="AS16" s="235"/>
      <c r="AT16" s="235"/>
      <c r="AU16" s="235"/>
      <c r="AV16" s="235"/>
      <c r="AW16" s="235"/>
      <c r="AX16" s="235"/>
      <c r="AY16" s="235"/>
      <c r="AZ16" s="235"/>
      <c r="BA16" s="235"/>
      <c r="BB16" s="235"/>
      <c r="BC16" s="235"/>
      <c r="BD16" s="235"/>
      <c r="BE16" s="235"/>
      <c r="BF16" s="235"/>
      <c r="BG16" s="235"/>
      <c r="BH16" s="235"/>
      <c r="BI16" s="235"/>
      <c r="BJ16" s="235"/>
      <c r="BK16" s="235"/>
      <c r="BL16" s="235"/>
      <c r="BM16" s="235"/>
      <c r="BN16" s="235"/>
      <c r="BO16" s="235"/>
      <c r="BP16" s="235"/>
    </row>
    <row r="17" spans="1:68" s="235" customFormat="1" ht="16.5" thickBot="1" x14ac:dyDescent="0.3">
      <c r="A17" s="1030"/>
      <c r="B17" s="470"/>
      <c r="C17" s="471"/>
      <c r="D17" s="41" t="str">
        <f>IFERROR(INDEX(PROPONENTES!$D$3:$D$107,MATCH('EXP GEN.'!B17,PROPONENTES!$C$3:$C$107,0)),"")</f>
        <v/>
      </c>
      <c r="E17" s="569" t="s">
        <v>8</v>
      </c>
      <c r="F17" s="473"/>
      <c r="G17" s="474"/>
      <c r="H17" s="473"/>
      <c r="I17" s="475"/>
      <c r="J17" s="473"/>
      <c r="K17" s="1045"/>
      <c r="L17" s="702"/>
      <c r="M17" s="477"/>
      <c r="N17" s="478"/>
      <c r="O17" s="478"/>
      <c r="P17" s="479" t="str">
        <f t="shared" si="1"/>
        <v/>
      </c>
      <c r="Q17" s="480" t="str">
        <f>IFERROR(INDEX(PARAMETROS!$B$53:$B$80,MATCH(P17,PARAMETROS!$A$53:$A$80,0)),"")</f>
        <v/>
      </c>
      <c r="R17" s="530"/>
      <c r="S17" s="721"/>
      <c r="T17" s="482" t="str">
        <f>IFERROR(IF(S17="","",IF(S17="COP","N/A",IF(OR(S17="USD",S17="US"),1,IF(S17="EUR",VLOOKUP(O17,'SH EURO'!$A$6:$B$6338,2,FALSE),"INGRESAR TASA")))),"")</f>
        <v/>
      </c>
      <c r="U17" s="483" t="str">
        <f t="shared" si="2"/>
        <v/>
      </c>
      <c r="V17" s="22" t="str">
        <f>IFERROR(IF(S17="","",IF(S17="COP",1,IF(T17&lt;&gt;"N/A",VLOOKUP(O17,'SH TRM'!$A$9:$B$10000,2,FALSE),"REVISAR"))),"")</f>
        <v/>
      </c>
      <c r="W17" s="484" t="str">
        <f t="shared" si="3"/>
        <v/>
      </c>
      <c r="X17" s="482" t="str">
        <f t="shared" si="4"/>
        <v/>
      </c>
      <c r="Y17" s="482" t="str">
        <f t="shared" si="5"/>
        <v/>
      </c>
      <c r="Z17" s="1002"/>
      <c r="AA17" s="485"/>
      <c r="AB17" s="1038"/>
      <c r="AC17" s="1038"/>
      <c r="AD17" s="1038"/>
      <c r="AE17" s="702" t="str">
        <f t="shared" si="0"/>
        <v/>
      </c>
      <c r="AF17" s="1048"/>
      <c r="AG17" s="500"/>
      <c r="AH17" s="556"/>
      <c r="AN17" s="238"/>
    </row>
    <row r="18" spans="1:68" s="235" customFormat="1" ht="16.5" hidden="1" customHeight="1" thickBot="1" x14ac:dyDescent="0.3">
      <c r="A18" s="1030"/>
      <c r="B18" s="12"/>
      <c r="C18" s="13"/>
      <c r="D18" s="471" t="str">
        <f>IFERROR(INDEX(PROPONENTES!$D$3:$D$107,MATCH('EXP GEN.'!B18,PROPONENTES!$C$3:$C$107,0)),"")</f>
        <v/>
      </c>
      <c r="E18" s="569"/>
      <c r="F18" s="20"/>
      <c r="G18" s="242"/>
      <c r="H18" s="20"/>
      <c r="I18" s="243"/>
      <c r="J18" s="20"/>
      <c r="K18" s="1011"/>
      <c r="L18" s="700"/>
      <c r="M18" s="14"/>
      <c r="N18" s="15"/>
      <c r="O18" s="15"/>
      <c r="P18" s="16" t="str">
        <f t="shared" si="1"/>
        <v/>
      </c>
      <c r="Q18" s="17" t="str">
        <f>IFERROR(INDEX(PARAMETROS!$B$53:$B$80,MATCH(P18,PARAMETROS!$A$53:$A$80,0)),"")</f>
        <v/>
      </c>
      <c r="R18" s="531"/>
      <c r="S18" s="723"/>
      <c r="T18" s="11" t="str">
        <f>IFERROR(IF(S18="","",IF(S18="COP","N/A",IF(OR(S18="USD",S18="US"),1,IF(S18="EUR",VLOOKUP(O18,'SH EURO'!$A$6:$B$6338,2,FALSE),"INGRESAR TASA")))),"")</f>
        <v/>
      </c>
      <c r="U18" s="390" t="str">
        <f t="shared" si="2"/>
        <v/>
      </c>
      <c r="V18" s="19" t="str">
        <f>IFERROR(IF(S18="","",IF(S18="COP",1,IF(T18&lt;&gt;"N/A",VLOOKUP(O18,'SH TRM'!$A$9:$B$10000,2,FALSE),"REVISAR"))),"")</f>
        <v/>
      </c>
      <c r="W18" s="393" t="str">
        <f t="shared" si="3"/>
        <v/>
      </c>
      <c r="X18" s="11" t="str">
        <f t="shared" si="4"/>
        <v/>
      </c>
      <c r="Y18" s="11" t="str">
        <f t="shared" si="5"/>
        <v/>
      </c>
      <c r="Z18" s="1002"/>
      <c r="AA18" s="338"/>
      <c r="AB18" s="1003"/>
      <c r="AC18" s="1004"/>
      <c r="AD18" s="1005"/>
      <c r="AE18" s="700" t="str">
        <f t="shared" si="0"/>
        <v/>
      </c>
      <c r="AF18" s="1048"/>
      <c r="AG18" s="269"/>
      <c r="AH18" s="556"/>
      <c r="AN18" s="238"/>
    </row>
    <row r="19" spans="1:68" s="235" customFormat="1" ht="16.5" hidden="1" customHeight="1" thickBot="1" x14ac:dyDescent="0.3">
      <c r="A19" s="1030"/>
      <c r="B19" s="12"/>
      <c r="C19" s="13"/>
      <c r="D19" s="13" t="str">
        <f>IFERROR(INDEX(PROPONENTES!$D$3:$D$107,MATCH('EXP GEN.'!B19,PROPONENTES!$C$3:$C$107,0)),"")</f>
        <v/>
      </c>
      <c r="E19" s="569"/>
      <c r="F19" s="20"/>
      <c r="G19" s="242"/>
      <c r="H19" s="20"/>
      <c r="I19" s="243"/>
      <c r="J19" s="20"/>
      <c r="K19" s="1012"/>
      <c r="L19" s="700"/>
      <c r="M19" s="14"/>
      <c r="N19" s="15"/>
      <c r="O19" s="15"/>
      <c r="P19" s="16" t="str">
        <f t="shared" si="1"/>
        <v/>
      </c>
      <c r="Q19" s="17" t="str">
        <f>IFERROR(INDEX(PARAMETROS!$B$53:$B$80,MATCH(P19,PARAMETROS!$A$53:$A$80,0)),"")</f>
        <v/>
      </c>
      <c r="R19" s="531"/>
      <c r="S19" s="723"/>
      <c r="T19" s="11" t="str">
        <f>IFERROR(IF(S19="","",IF(S19="COP","N/A",IF(OR(S19="USD",S19="US"),1,IF(S19="EUR",VLOOKUP(O19,'SH EURO'!$A$6:$B$6338,2,FALSE),"INGRESAR TASA")))),"")</f>
        <v/>
      </c>
      <c r="U19" s="390" t="str">
        <f t="shared" si="2"/>
        <v/>
      </c>
      <c r="V19" s="19" t="str">
        <f>IFERROR(IF(S19="","",IF(S19="COP",1,IF(T19&lt;&gt;"N/A",VLOOKUP(O19,'SH TRM'!$A$9:$B$10000,2,FALSE),"REVISAR"))),"")</f>
        <v/>
      </c>
      <c r="W19" s="393" t="str">
        <f t="shared" si="3"/>
        <v/>
      </c>
      <c r="X19" s="11" t="str">
        <f t="shared" si="4"/>
        <v/>
      </c>
      <c r="Y19" s="11" t="str">
        <f t="shared" si="5"/>
        <v/>
      </c>
      <c r="Z19" s="1002"/>
      <c r="AA19" s="338"/>
      <c r="AB19" s="1002"/>
      <c r="AC19" s="1002"/>
      <c r="AD19" s="1002"/>
      <c r="AE19" s="700" t="str">
        <f t="shared" si="0"/>
        <v/>
      </c>
      <c r="AF19" s="1048"/>
      <c r="AG19" s="247"/>
      <c r="AH19" s="556"/>
      <c r="AN19" s="238"/>
    </row>
    <row r="20" spans="1:68" s="235" customFormat="1" ht="16.5" hidden="1" customHeight="1" thickBot="1" x14ac:dyDescent="0.3">
      <c r="A20" s="1031"/>
      <c r="B20" s="31"/>
      <c r="C20" s="131"/>
      <c r="D20" s="13" t="str">
        <f>IFERROR(INDEX(PROPONENTES!$D$3:$D$107,MATCH('EXP GEN.'!B20,PROPONENTES!$C$3:$C$107,0)),"")</f>
        <v/>
      </c>
      <c r="E20" s="567"/>
      <c r="F20" s="132"/>
      <c r="G20" s="246"/>
      <c r="H20" s="132"/>
      <c r="I20" s="245"/>
      <c r="J20" s="132"/>
      <c r="K20" s="1013"/>
      <c r="L20" s="701"/>
      <c r="M20" s="32"/>
      <c r="N20" s="352"/>
      <c r="O20" s="352"/>
      <c r="P20" s="33" t="str">
        <f t="shared" si="1"/>
        <v/>
      </c>
      <c r="Q20" s="34" t="str">
        <f>IFERROR(INDEX(PARAMETROS!$B$53:$B$80,MATCH(P20,PARAMETROS!$A$53:$A$80,0)),"")</f>
        <v/>
      </c>
      <c r="R20" s="529"/>
      <c r="S20" s="724"/>
      <c r="T20" s="37" t="str">
        <f>IFERROR(IF(S20="","",IF(S20="COP","N/A",IF(OR(S20="USD",S20="US"),1,IF(S20="EUR",VLOOKUP(O20,'SH EURO'!$A$6:$B$6338,2,FALSE),"INGRESAR TASA")))),"")</f>
        <v/>
      </c>
      <c r="U20" s="391" t="str">
        <f t="shared" si="2"/>
        <v/>
      </c>
      <c r="V20" s="36" t="str">
        <f>IFERROR(IF(S20="","",IF(S20="COP",1,IF(T20&lt;&gt;"N/A",VLOOKUP(O20,'SH TRM'!$A$9:$B$10000,2,FALSE),"REVISAR"))),"")</f>
        <v/>
      </c>
      <c r="W20" s="394" t="str">
        <f t="shared" si="3"/>
        <v/>
      </c>
      <c r="X20" s="37" t="str">
        <f t="shared" si="4"/>
        <v/>
      </c>
      <c r="Y20" s="37" t="str">
        <f t="shared" si="5"/>
        <v/>
      </c>
      <c r="Z20" s="1006"/>
      <c r="AA20" s="339"/>
      <c r="AB20" s="1006"/>
      <c r="AC20" s="1006"/>
      <c r="AD20" s="1006"/>
      <c r="AE20" s="701" t="str">
        <f t="shared" si="0"/>
        <v/>
      </c>
      <c r="AF20" s="1049"/>
      <c r="AG20" s="248"/>
      <c r="AH20" s="556"/>
      <c r="AN20" s="238"/>
    </row>
    <row r="21" spans="1:68" s="235" customFormat="1" ht="156.75" x14ac:dyDescent="0.25">
      <c r="A21" s="1029" t="s">
        <v>141</v>
      </c>
      <c r="B21" s="23" t="s">
        <v>49</v>
      </c>
      <c r="C21" s="24">
        <v>83</v>
      </c>
      <c r="D21" s="13" t="str">
        <f>IFERROR(INDEX(PROPONENTES!$D$3:$D$107,MATCH('EXP GEN.'!B21,PROPONENTES!$C$3:$C$107,0)),"")</f>
        <v>CONSULTORIAS INVERSIONES Y PROYECTOS SAS - CIP SAS</v>
      </c>
      <c r="E21" s="566" t="s">
        <v>8</v>
      </c>
      <c r="F21" s="30" t="s">
        <v>353</v>
      </c>
      <c r="G21" s="241" t="s">
        <v>333</v>
      </c>
      <c r="H21" s="30">
        <v>2121820</v>
      </c>
      <c r="I21" s="244" t="s">
        <v>354</v>
      </c>
      <c r="J21" s="30" t="s">
        <v>9</v>
      </c>
      <c r="K21" s="1011" t="s">
        <v>8</v>
      </c>
      <c r="L21" s="699" t="s">
        <v>8</v>
      </c>
      <c r="M21" s="715">
        <v>0.505</v>
      </c>
      <c r="N21" s="26">
        <v>41096</v>
      </c>
      <c r="O21" s="26">
        <v>42216</v>
      </c>
      <c r="P21" s="27">
        <f t="shared" si="1"/>
        <v>2015</v>
      </c>
      <c r="Q21" s="133">
        <f>IFERROR(INDEX(PARAMETROS!$B$53:$B$80,MATCH(P21,PARAMETROS!$A$53:$A$80,0)),"")</f>
        <v>644350</v>
      </c>
      <c r="R21" s="527">
        <v>6352312679.1800003</v>
      </c>
      <c r="S21" s="720" t="s">
        <v>357</v>
      </c>
      <c r="T21" s="29" t="str">
        <f>IFERROR(IF(S21="","",IF(S21="COP","N/A",IF(OR(S21="USD",S21="US"),1,IF(S21="EUR",VLOOKUP(O21,'SH EURO'!$A$6:$B$6338,2,FALSE),"INGRESAR TASA")))),"")</f>
        <v>N/A</v>
      </c>
      <c r="U21" s="389" t="str">
        <f t="shared" si="2"/>
        <v>N/A</v>
      </c>
      <c r="V21" s="134">
        <f>IFERROR(IF(S21="","",IF(S21="COP",1,IF(T21&lt;&gt;"N/A",VLOOKUP(O21,'SH TRM'!$A$9:$B$10000,2,FALSE),"REVISAR"))),"")</f>
        <v>1</v>
      </c>
      <c r="W21" s="392">
        <f t="shared" si="3"/>
        <v>6352312679.1800003</v>
      </c>
      <c r="X21" s="29">
        <f t="shared" si="4"/>
        <v>9858.4816934585251</v>
      </c>
      <c r="Y21" s="29" t="str">
        <f t="shared" si="5"/>
        <v/>
      </c>
      <c r="Z21" s="1007" t="str">
        <f>IFERROR(IF(COUNTIF(Y21:Y26,"")=6,"",IF(SUM(Y21:Y26)&gt;=SAMC011,"CUMPLE","NO CUMPLE")),"")</f>
        <v>CUMPLE</v>
      </c>
      <c r="AA21" s="337">
        <v>17</v>
      </c>
      <c r="AB21" s="1007" t="s">
        <v>8</v>
      </c>
      <c r="AC21" s="1007"/>
      <c r="AD21" s="1007"/>
      <c r="AE21" s="495" t="str">
        <f t="shared" ref="AE21:AE50" si="6">IFERROR(IF(AA21="","",IF(ISNUMBER(AA21),IF(COUNTIF(AB21:AD21,"SI")&gt;0,"SI","NO"),AA21)),"")</f>
        <v>SI</v>
      </c>
      <c r="AF21" s="1047" t="s">
        <v>222</v>
      </c>
      <c r="AG21" s="268"/>
      <c r="AH21" s="556"/>
      <c r="AI21" s="265"/>
      <c r="AN21" s="238"/>
    </row>
    <row r="22" spans="1:68" s="235" customFormat="1" ht="63" x14ac:dyDescent="0.25">
      <c r="A22" s="1030"/>
      <c r="B22" s="712" t="s">
        <v>49</v>
      </c>
      <c r="C22" s="713">
        <v>93</v>
      </c>
      <c r="D22" s="13" t="str">
        <f>IFERROR(INDEX(PROPONENTES!$D$3:$D$107,MATCH('EXP GEN.'!B22,PROPONENTES!$C$3:$C$107,0)),"")</f>
        <v>CONSULTORIAS INVERSIONES Y PROYECTOS SAS - CIP SAS</v>
      </c>
      <c r="E22" s="569" t="s">
        <v>8</v>
      </c>
      <c r="F22" s="716" t="s">
        <v>338</v>
      </c>
      <c r="G22" s="717" t="s">
        <v>333</v>
      </c>
      <c r="H22" s="716" t="s">
        <v>355</v>
      </c>
      <c r="I22" s="718" t="s">
        <v>356</v>
      </c>
      <c r="J22" s="716" t="s">
        <v>8</v>
      </c>
      <c r="K22" s="1012"/>
      <c r="L22" s="714" t="s">
        <v>8</v>
      </c>
      <c r="M22" s="719">
        <v>1</v>
      </c>
      <c r="N22" s="271">
        <v>38552</v>
      </c>
      <c r="O22" s="271">
        <v>39446</v>
      </c>
      <c r="P22" s="16">
        <f t="shared" si="1"/>
        <v>2007</v>
      </c>
      <c r="Q22" s="17">
        <f>IFERROR(INDEX(PARAMETROS!$B$53:$B$80,MATCH(P22,PARAMETROS!$A$53:$A$80,0)),"")</f>
        <v>433700</v>
      </c>
      <c r="R22" s="531">
        <v>970968600</v>
      </c>
      <c r="S22" s="725" t="s">
        <v>357</v>
      </c>
      <c r="T22" s="11" t="str">
        <f>IFERROR(IF(S22="","",IF(S22="COP","N/A",IF(OR(S22="USD",S22="US"),1,IF(S22="EUR",VLOOKUP(O22,'SH EURO'!$A$6:$B$6338,2,FALSE),"INGRESAR TASA")))),"")</f>
        <v>N/A</v>
      </c>
      <c r="U22" s="390" t="str">
        <f t="shared" si="2"/>
        <v>N/A</v>
      </c>
      <c r="V22" s="19">
        <f>IFERROR(IF(S22="","",IF(S22="COP",1,IF(T22&lt;&gt;"N/A",VLOOKUP(O22,'SH TRM'!$A$9:$B$10000,2,FALSE),"REVISAR"))),"")</f>
        <v>1</v>
      </c>
      <c r="W22" s="393">
        <f t="shared" si="3"/>
        <v>970968600</v>
      </c>
      <c r="X22" s="11">
        <f t="shared" si="4"/>
        <v>2238.8023979709478</v>
      </c>
      <c r="Y22" s="11">
        <f t="shared" si="5"/>
        <v>2238.8023979709478</v>
      </c>
      <c r="Z22" s="1002"/>
      <c r="AA22" s="338">
        <v>1</v>
      </c>
      <c r="AB22" s="1002" t="s">
        <v>8</v>
      </c>
      <c r="AC22" s="1002"/>
      <c r="AD22" s="1002"/>
      <c r="AE22" s="493" t="str">
        <f t="shared" si="6"/>
        <v>SI</v>
      </c>
      <c r="AF22" s="1048"/>
      <c r="AG22" s="269"/>
      <c r="AH22" s="556"/>
      <c r="AI22" s="265"/>
      <c r="AN22" s="238"/>
    </row>
    <row r="23" spans="1:68" s="491" customFormat="1" ht="16.5" thickBot="1" x14ac:dyDescent="0.3">
      <c r="A23" s="1030"/>
      <c r="B23" s="31"/>
      <c r="C23" s="41"/>
      <c r="D23" s="41" t="str">
        <f>IFERROR(INDEX(PROPONENTES!$D$3:$D$107,MATCH('EXP GEN.'!B23,PROPONENTES!$C$3:$C$107,0)),"")</f>
        <v/>
      </c>
      <c r="E23" s="569" t="s">
        <v>8</v>
      </c>
      <c r="F23" s="132"/>
      <c r="G23" s="246"/>
      <c r="H23" s="132"/>
      <c r="I23" s="245"/>
      <c r="J23" s="132"/>
      <c r="K23" s="1013"/>
      <c r="L23" s="701"/>
      <c r="M23" s="525"/>
      <c r="N23" s="526"/>
      <c r="O23" s="352"/>
      <c r="P23" s="33" t="str">
        <f t="shared" si="1"/>
        <v/>
      </c>
      <c r="Q23" s="34" t="str">
        <f>IFERROR(INDEX(PARAMETROS!$B$53:$B$80,MATCH(P23,PARAMETROS!$A$53:$A$80,0)),"")</f>
        <v/>
      </c>
      <c r="R23" s="532"/>
      <c r="S23" s="35"/>
      <c r="T23" s="37" t="str">
        <f>IFERROR(IF(S23="","",IF(S23="COP","N/A",IF(OR(S23="USD",S23="US"),1,IF(S23="EUR",VLOOKUP(O23,'SH EURO'!$A$6:$B$6338,2,FALSE),"INGRESAR TASA")))),"")</f>
        <v/>
      </c>
      <c r="U23" s="391" t="str">
        <f t="shared" si="2"/>
        <v/>
      </c>
      <c r="V23" s="487" t="str">
        <f>IFERROR(IF(S23="","",IF(S23="COP",1,IF(T23&lt;&gt;"N/A",VLOOKUP(O23,'SH TRM'!$A$9:$B$10000,2,FALSE),"REVISAR"))),"")</f>
        <v/>
      </c>
      <c r="W23" s="394" t="str">
        <f t="shared" si="3"/>
        <v/>
      </c>
      <c r="X23" s="37" t="str">
        <f t="shared" si="4"/>
        <v/>
      </c>
      <c r="Y23" s="37" t="str">
        <f t="shared" si="5"/>
        <v/>
      </c>
      <c r="Z23" s="1002"/>
      <c r="AA23" s="488"/>
      <c r="AB23" s="1006"/>
      <c r="AC23" s="1006"/>
      <c r="AD23" s="1006"/>
      <c r="AE23" s="508" t="str">
        <f t="shared" si="6"/>
        <v/>
      </c>
      <c r="AF23" s="1048"/>
      <c r="AG23" s="489"/>
      <c r="AH23" s="556"/>
      <c r="AI23" s="265"/>
      <c r="AJ23" s="235"/>
      <c r="AK23" s="235"/>
      <c r="AL23" s="235"/>
      <c r="AM23" s="235"/>
      <c r="AN23" s="238"/>
      <c r="AO23" s="235"/>
      <c r="AP23" s="235"/>
      <c r="AQ23" s="235"/>
      <c r="AR23" s="235"/>
      <c r="AS23" s="235"/>
      <c r="AT23" s="235"/>
      <c r="AU23" s="235"/>
      <c r="AV23" s="235"/>
      <c r="AW23" s="235"/>
      <c r="AX23" s="235"/>
      <c r="AY23" s="235"/>
      <c r="AZ23" s="235"/>
      <c r="BA23" s="235"/>
      <c r="BB23" s="235"/>
      <c r="BC23" s="235"/>
      <c r="BD23" s="235"/>
      <c r="BE23" s="235"/>
      <c r="BF23" s="235"/>
      <c r="BG23" s="235"/>
      <c r="BH23" s="235"/>
      <c r="BI23" s="235"/>
      <c r="BJ23" s="235"/>
      <c r="BK23" s="235"/>
      <c r="BL23" s="235"/>
      <c r="BM23" s="235"/>
      <c r="BN23" s="235"/>
      <c r="BO23" s="235"/>
      <c r="BP23" s="235"/>
    </row>
    <row r="24" spans="1:68" s="235" customFormat="1" ht="16.5" hidden="1" customHeight="1" thickBot="1" x14ac:dyDescent="0.3">
      <c r="A24" s="1030"/>
      <c r="B24" s="470"/>
      <c r="C24" s="471"/>
      <c r="D24" s="471" t="str">
        <f>IFERROR(INDEX(PROPONENTES!$D$3:$D$107,MATCH('EXP GEN.'!B24,PROPONENTES!$C$3:$C$107,0)),"")</f>
        <v/>
      </c>
      <c r="E24" s="568"/>
      <c r="F24" s="473"/>
      <c r="G24" s="474"/>
      <c r="H24" s="473"/>
      <c r="I24" s="475"/>
      <c r="J24" s="473"/>
      <c r="K24" s="1011"/>
      <c r="L24" s="509"/>
      <c r="M24" s="477"/>
      <c r="N24" s="478"/>
      <c r="O24" s="478"/>
      <c r="P24" s="479" t="str">
        <f t="shared" si="1"/>
        <v/>
      </c>
      <c r="Q24" s="480" t="str">
        <f>IFERROR(INDEX(PARAMETROS!$B$53:$B$80,MATCH(P24,PARAMETROS!$A$53:$A$80,0)),"")</f>
        <v/>
      </c>
      <c r="R24" s="530"/>
      <c r="S24" s="481"/>
      <c r="T24" s="482" t="str">
        <f>IFERROR(IF(S24="","",IF(S24="COP","N/A",IF(OR(S24="USD",S24="US"),1,IF(S24="EUR",VLOOKUP(O24,'SH EURO'!$A$6:$B$6338,2,FALSE),"INGRESAR TASA")))),"")</f>
        <v/>
      </c>
      <c r="U24" s="483" t="str">
        <f t="shared" si="2"/>
        <v/>
      </c>
      <c r="V24" s="22" t="str">
        <f>IFERROR(IF(S24="","",IF(S24="COP",1,IF(T24&lt;&gt;"N/A",VLOOKUP(O24,'SH TRM'!$A$9:$B$10000,2,FALSE),"REVISAR"))),"")</f>
        <v/>
      </c>
      <c r="W24" s="484" t="str">
        <f t="shared" si="3"/>
        <v/>
      </c>
      <c r="X24" s="482" t="str">
        <f t="shared" si="4"/>
        <v/>
      </c>
      <c r="Y24" s="482" t="str">
        <f t="shared" si="5"/>
        <v/>
      </c>
      <c r="Z24" s="1002"/>
      <c r="AA24" s="485"/>
      <c r="AB24" s="1008"/>
      <c r="AC24" s="1009"/>
      <c r="AD24" s="1010"/>
      <c r="AE24" s="509" t="str">
        <f t="shared" si="6"/>
        <v/>
      </c>
      <c r="AF24" s="1048"/>
      <c r="AG24" s="486"/>
      <c r="AH24" s="556"/>
      <c r="AN24" s="238"/>
    </row>
    <row r="25" spans="1:68" s="235" customFormat="1" ht="16.5" hidden="1" customHeight="1" thickBot="1" x14ac:dyDescent="0.3">
      <c r="A25" s="1030"/>
      <c r="B25" s="12"/>
      <c r="C25" s="13"/>
      <c r="D25" s="13" t="str">
        <f>IFERROR(INDEX(PROPONENTES!$D$3:$D$107,MATCH('EXP GEN.'!B25,PROPONENTES!$C$3:$C$107,0)),"")</f>
        <v/>
      </c>
      <c r="E25" s="569"/>
      <c r="F25" s="20"/>
      <c r="G25" s="242"/>
      <c r="H25" s="20"/>
      <c r="I25" s="243"/>
      <c r="J25" s="20"/>
      <c r="K25" s="1012"/>
      <c r="L25" s="493"/>
      <c r="M25" s="14"/>
      <c r="N25" s="15"/>
      <c r="O25" s="15"/>
      <c r="P25" s="16" t="str">
        <f t="shared" si="1"/>
        <v/>
      </c>
      <c r="Q25" s="17" t="str">
        <f>IFERROR(INDEX(PARAMETROS!$B$53:$B$80,MATCH(P25,PARAMETROS!$A$53:$A$80,0)),"")</f>
        <v/>
      </c>
      <c r="R25" s="531"/>
      <c r="S25" s="18"/>
      <c r="T25" s="11" t="str">
        <f>IFERROR(IF(S25="","",IF(S25="COP","N/A",IF(OR(S25="USD",S25="US"),1,IF(S25="EUR",VLOOKUP(O25,'SH EURO'!$A$6:$B$6338,2,FALSE),"INGRESAR TASA")))),"")</f>
        <v/>
      </c>
      <c r="U25" s="390" t="str">
        <f t="shared" si="2"/>
        <v/>
      </c>
      <c r="V25" s="19" t="str">
        <f>IFERROR(IF(S25="","",IF(S25="COP",1,IF(T25&lt;&gt;"N/A",VLOOKUP(O25,'SH TRM'!$A$9:$B$10000,2,FALSE),"REVISAR"))),"")</f>
        <v/>
      </c>
      <c r="W25" s="393" t="str">
        <f t="shared" si="3"/>
        <v/>
      </c>
      <c r="X25" s="11" t="str">
        <f t="shared" si="4"/>
        <v/>
      </c>
      <c r="Y25" s="11" t="str">
        <f t="shared" si="5"/>
        <v/>
      </c>
      <c r="Z25" s="1002"/>
      <c r="AA25" s="338"/>
      <c r="AB25" s="1002"/>
      <c r="AC25" s="1002"/>
      <c r="AD25" s="1002"/>
      <c r="AE25" s="493" t="str">
        <f t="shared" si="6"/>
        <v/>
      </c>
      <c r="AF25" s="1048"/>
      <c r="AG25" s="247"/>
      <c r="AH25" s="556"/>
      <c r="AN25" s="238"/>
    </row>
    <row r="26" spans="1:68" s="235" customFormat="1" ht="16.5" hidden="1" customHeight="1" thickBot="1" x14ac:dyDescent="0.3">
      <c r="A26" s="1031"/>
      <c r="B26" s="31"/>
      <c r="C26" s="131"/>
      <c r="D26" s="13" t="str">
        <f>IFERROR(INDEX(PROPONENTES!$D$3:$D$107,MATCH('EXP GEN.'!B26,PROPONENTES!$C$3:$C$107,0)),"")</f>
        <v/>
      </c>
      <c r="E26" s="567"/>
      <c r="F26" s="132"/>
      <c r="G26" s="246"/>
      <c r="H26" s="132"/>
      <c r="I26" s="245"/>
      <c r="J26" s="132"/>
      <c r="K26" s="1013"/>
      <c r="L26" s="494"/>
      <c r="M26" s="32"/>
      <c r="N26" s="352"/>
      <c r="O26" s="352"/>
      <c r="P26" s="33" t="str">
        <f t="shared" si="1"/>
        <v/>
      </c>
      <c r="Q26" s="34" t="str">
        <f>IFERROR(INDEX(PARAMETROS!$B$53:$B$80,MATCH(P26,PARAMETROS!$A$53:$A$80,0)),"")</f>
        <v/>
      </c>
      <c r="R26" s="529"/>
      <c r="S26" s="35"/>
      <c r="T26" s="37" t="str">
        <f>IFERROR(IF(S26="","",IF(S26="COP","N/A",IF(OR(S26="USD",S26="US"),1,IF(S26="EUR",VLOOKUP(O26,'SH EURO'!$A$6:$B$6338,2,FALSE),"INGRESAR TASA")))),"")</f>
        <v/>
      </c>
      <c r="U26" s="391" t="str">
        <f t="shared" si="2"/>
        <v/>
      </c>
      <c r="V26" s="36" t="str">
        <f>IFERROR(IF(S26="","",IF(S26="COP",1,IF(T26&lt;&gt;"N/A",VLOOKUP(O26,'SH TRM'!$A$9:$B$10000,2,FALSE),"REVISAR"))),"")</f>
        <v/>
      </c>
      <c r="W26" s="394" t="str">
        <f t="shared" si="3"/>
        <v/>
      </c>
      <c r="X26" s="37" t="str">
        <f t="shared" si="4"/>
        <v/>
      </c>
      <c r="Y26" s="37" t="str">
        <f t="shared" si="5"/>
        <v/>
      </c>
      <c r="Z26" s="1006"/>
      <c r="AA26" s="339"/>
      <c r="AB26" s="1006"/>
      <c r="AC26" s="1006"/>
      <c r="AD26" s="1006"/>
      <c r="AE26" s="494" t="str">
        <f t="shared" si="6"/>
        <v/>
      </c>
      <c r="AF26" s="1049"/>
      <c r="AG26" s="248"/>
      <c r="AH26" s="556"/>
      <c r="AN26" s="238"/>
    </row>
    <row r="27" spans="1:68" s="235" customFormat="1" ht="42.75" x14ac:dyDescent="0.25">
      <c r="A27" s="1029" t="s">
        <v>142</v>
      </c>
      <c r="B27" s="23" t="s">
        <v>54</v>
      </c>
      <c r="C27" s="24">
        <v>120</v>
      </c>
      <c r="D27" s="13" t="str">
        <f>IFERROR(INDEX(PROPONENTES!$D$3:$D$107,MATCH('EXP GEN.'!B27,PROPONENTES!$C$3:$C$107,0)),"")</f>
        <v>HACE INGENIEROS SAS</v>
      </c>
      <c r="E27" s="566" t="s">
        <v>8</v>
      </c>
      <c r="F27" s="30" t="s">
        <v>393</v>
      </c>
      <c r="G27" s="241" t="s">
        <v>333</v>
      </c>
      <c r="H27" s="30" t="s">
        <v>394</v>
      </c>
      <c r="I27" s="244" t="s">
        <v>395</v>
      </c>
      <c r="J27" s="30" t="s">
        <v>8</v>
      </c>
      <c r="K27" s="1011" t="s">
        <v>8</v>
      </c>
      <c r="L27" s="732" t="s">
        <v>8</v>
      </c>
      <c r="M27" s="25">
        <v>0.5</v>
      </c>
      <c r="N27" s="26">
        <v>40940</v>
      </c>
      <c r="O27" s="26">
        <v>41592</v>
      </c>
      <c r="P27" s="27">
        <f t="shared" si="1"/>
        <v>2013</v>
      </c>
      <c r="Q27" s="133">
        <f>IFERROR(INDEX(PARAMETROS!$B$53:$B$80,MATCH(P27,PARAMETROS!$A$53:$A$80,0)),"")</f>
        <v>589500</v>
      </c>
      <c r="R27" s="541">
        <v>3159256809</v>
      </c>
      <c r="S27" s="28" t="s">
        <v>357</v>
      </c>
      <c r="T27" s="29" t="str">
        <f>IFERROR(IF(S27="","",IF(S27="COP","N/A",IF(OR(S27="USD",S27="US"),1,IF(S27="EUR",VLOOKUP(O27,'SH EURO'!$A$6:$B$6338,2,FALSE),"INGRESAR TASA")))),"")</f>
        <v>N/A</v>
      </c>
      <c r="U27" s="389" t="str">
        <f t="shared" si="2"/>
        <v>N/A</v>
      </c>
      <c r="V27" s="134">
        <f>IFERROR(IF(S27="","",IF(S27="COP",1,IF(T27&lt;&gt;"N/A",VLOOKUP(O27,'SH TRM'!$A$9:$B$10000,2,FALSE),"REVISAR"))),"")</f>
        <v>1</v>
      </c>
      <c r="W27" s="392">
        <f t="shared" si="3"/>
        <v>3159256809</v>
      </c>
      <c r="X27" s="29">
        <f t="shared" si="4"/>
        <v>5359.2142646310431</v>
      </c>
      <c r="Y27" s="29">
        <f t="shared" si="5"/>
        <v>2679.6071323155215</v>
      </c>
      <c r="Z27" s="1007" t="str">
        <f>IFERROR(IF(COUNTIF(Y27:Y32,"")=6,"",IF(SUM(Y27:Y32)&gt;=SAMC011,"CUMPLE","NO CUMPLE")),"")</f>
        <v>CUMPLE</v>
      </c>
      <c r="AA27" s="30">
        <v>56</v>
      </c>
      <c r="AB27" s="1007" t="s">
        <v>8</v>
      </c>
      <c r="AC27" s="1007"/>
      <c r="AD27" s="1007"/>
      <c r="AE27" s="732" t="str">
        <f t="shared" si="6"/>
        <v>SI</v>
      </c>
      <c r="AF27" s="1047" t="s">
        <v>222</v>
      </c>
      <c r="AG27" s="268"/>
      <c r="AH27" s="556"/>
      <c r="AI27" s="265"/>
      <c r="AN27" s="238"/>
    </row>
    <row r="28" spans="1:68" s="235" customFormat="1" ht="128.25" x14ac:dyDescent="0.25">
      <c r="A28" s="1030"/>
      <c r="B28" s="470" t="s">
        <v>54</v>
      </c>
      <c r="C28" s="471">
        <v>121</v>
      </c>
      <c r="D28" s="13" t="str">
        <f>IFERROR(INDEX(PROPONENTES!$D$3:$D$107,MATCH('EXP GEN.'!B28,PROPONENTES!$C$3:$C$107,0)),"")</f>
        <v>HACE INGENIEROS SAS</v>
      </c>
      <c r="E28" s="569" t="s">
        <v>8</v>
      </c>
      <c r="F28" s="473" t="s">
        <v>396</v>
      </c>
      <c r="G28" s="474" t="s">
        <v>333</v>
      </c>
      <c r="H28" s="473" t="s">
        <v>397</v>
      </c>
      <c r="I28" s="475" t="s">
        <v>398</v>
      </c>
      <c r="J28" s="473" t="s">
        <v>8</v>
      </c>
      <c r="K28" s="1012"/>
      <c r="L28" s="735" t="s">
        <v>8</v>
      </c>
      <c r="M28" s="477">
        <v>1</v>
      </c>
      <c r="N28" s="478">
        <v>39554</v>
      </c>
      <c r="O28" s="478">
        <v>39957</v>
      </c>
      <c r="P28" s="16">
        <f t="shared" si="1"/>
        <v>2009</v>
      </c>
      <c r="Q28" s="17">
        <f>IFERROR(INDEX(PARAMETROS!$B$53:$B$80,MATCH(P28,PARAMETROS!$A$53:$A$80,0)),"")</f>
        <v>496900</v>
      </c>
      <c r="R28" s="542">
        <v>190821199</v>
      </c>
      <c r="S28" s="481" t="s">
        <v>357</v>
      </c>
      <c r="T28" s="11" t="str">
        <f>IFERROR(IF(S28="","",IF(S28="COP","N/A",IF(OR(S28="USD",S28="US"),1,IF(S28="EUR",VLOOKUP(O28,'SH EURO'!$A$6:$B$6338,2,FALSE),"INGRESAR TASA")))),"")</f>
        <v>N/A</v>
      </c>
      <c r="U28" s="390" t="str">
        <f t="shared" si="2"/>
        <v>N/A</v>
      </c>
      <c r="V28" s="19">
        <f>IFERROR(IF(S28="","",IF(S28="COP",1,IF(T28&lt;&gt;"N/A",VLOOKUP(O28,'SH TRM'!$A$9:$B$10000,2,FALSE),"REVISAR"))),"")</f>
        <v>1</v>
      </c>
      <c r="W28" s="393">
        <f t="shared" si="3"/>
        <v>190821199</v>
      </c>
      <c r="X28" s="11">
        <f t="shared" si="4"/>
        <v>384.02334272489435</v>
      </c>
      <c r="Y28" s="11">
        <f t="shared" si="5"/>
        <v>384.02334272489435</v>
      </c>
      <c r="Z28" s="1002"/>
      <c r="AA28" s="485">
        <v>34</v>
      </c>
      <c r="AB28" s="1038" t="s">
        <v>8</v>
      </c>
      <c r="AC28" s="1038"/>
      <c r="AD28" s="1038"/>
      <c r="AE28" s="735" t="str">
        <f t="shared" si="6"/>
        <v>SI</v>
      </c>
      <c r="AF28" s="1048"/>
      <c r="AG28" s="269"/>
      <c r="AH28" s="556"/>
      <c r="AI28" s="265"/>
      <c r="AK28" s="238"/>
      <c r="AL28" s="238"/>
      <c r="AN28" s="252"/>
    </row>
    <row r="29" spans="1:68" s="491" customFormat="1" ht="16.5" customHeight="1" thickBot="1" x14ac:dyDescent="0.3">
      <c r="A29" s="1030"/>
      <c r="B29" s="31"/>
      <c r="C29" s="41"/>
      <c r="D29" s="41" t="str">
        <f>IFERROR(INDEX(PROPONENTES!$D$3:$D$107,MATCH('EXP GEN.'!B29,PROPONENTES!$C$3:$C$107,0)),"")</f>
        <v/>
      </c>
      <c r="E29" s="569" t="s">
        <v>8</v>
      </c>
      <c r="F29" s="132"/>
      <c r="G29" s="246"/>
      <c r="H29" s="132"/>
      <c r="I29" s="245"/>
      <c r="J29" s="132"/>
      <c r="K29" s="1013"/>
      <c r="L29" s="734"/>
      <c r="M29" s="501"/>
      <c r="N29" s="502"/>
      <c r="O29" s="352"/>
      <c r="P29" s="33" t="str">
        <f t="shared" si="1"/>
        <v/>
      </c>
      <c r="Q29" s="34" t="str">
        <f>IFERROR(INDEX(PARAMETROS!$B$53:$B$80,MATCH(P29,PARAMETROS!$A$53:$A$80,0)),"")</f>
        <v/>
      </c>
      <c r="R29" s="542"/>
      <c r="S29" s="34"/>
      <c r="T29" s="37" t="str">
        <f>IFERROR(IF(S29="","",IF(S29="COP","N/A",IF(OR(S29="USD",S29="US"),1,IF(S29="EUR",VLOOKUP(O29,'SH EURO'!$A$6:$B$6338,2,FALSE),"INGRESAR TASA")))),"")</f>
        <v/>
      </c>
      <c r="U29" s="391" t="str">
        <f t="shared" si="2"/>
        <v/>
      </c>
      <c r="V29" s="487" t="str">
        <f>IFERROR(IF(S29="","",IF(S29="COP",1,IF(T29&lt;&gt;"N/A",VLOOKUP(O29,'SH TRM'!$A$9:$B$10000,2,FALSE),"REVISAR"))),"")</f>
        <v/>
      </c>
      <c r="W29" s="394" t="str">
        <f t="shared" si="3"/>
        <v/>
      </c>
      <c r="X29" s="37" t="str">
        <f t="shared" si="4"/>
        <v/>
      </c>
      <c r="Y29" s="37" t="str">
        <f t="shared" si="5"/>
        <v/>
      </c>
      <c r="Z29" s="1002"/>
      <c r="AA29" s="488"/>
      <c r="AB29" s="1006"/>
      <c r="AC29" s="1006"/>
      <c r="AD29" s="1006"/>
      <c r="AE29" s="734" t="str">
        <f t="shared" si="6"/>
        <v/>
      </c>
      <c r="AF29" s="1048"/>
      <c r="AG29" s="489"/>
      <c r="AH29" s="556"/>
      <c r="AI29" s="235"/>
      <c r="AJ29" s="235"/>
      <c r="AK29" s="235"/>
      <c r="AL29" s="235"/>
      <c r="AM29" s="235"/>
      <c r="AN29" s="238"/>
      <c r="AO29" s="235"/>
      <c r="AP29" s="235"/>
      <c r="AQ29" s="235"/>
      <c r="AR29" s="235"/>
      <c r="AS29" s="235"/>
      <c r="AT29" s="235"/>
      <c r="AU29" s="235"/>
      <c r="AV29" s="235"/>
      <c r="AW29" s="235"/>
      <c r="AX29" s="235"/>
      <c r="AY29" s="235"/>
      <c r="AZ29" s="235"/>
      <c r="BA29" s="235"/>
      <c r="BB29" s="235"/>
      <c r="BC29" s="235"/>
      <c r="BD29" s="235"/>
      <c r="BE29" s="235"/>
      <c r="BF29" s="235"/>
      <c r="BG29" s="235"/>
      <c r="BH29" s="235"/>
      <c r="BI29" s="235"/>
      <c r="BJ29" s="235"/>
      <c r="BK29" s="235"/>
      <c r="BL29" s="235"/>
      <c r="BM29" s="235"/>
      <c r="BN29" s="235"/>
      <c r="BO29" s="235"/>
      <c r="BP29" s="235"/>
    </row>
    <row r="30" spans="1:68" ht="16.5" hidden="1" customHeight="1" thickBot="1" x14ac:dyDescent="0.3">
      <c r="A30" s="1030"/>
      <c r="B30" s="470"/>
      <c r="C30" s="471"/>
      <c r="D30" s="471" t="str">
        <f>IFERROR(INDEX(PROPONENTES!$D$3:$D$107,MATCH('EXP GEN.'!B30,PROPONENTES!$C$3:$C$107,0)),"")</f>
        <v/>
      </c>
      <c r="E30" s="568"/>
      <c r="F30" s="473"/>
      <c r="G30" s="474"/>
      <c r="H30" s="473"/>
      <c r="I30" s="475"/>
      <c r="J30" s="473"/>
      <c r="K30" s="473"/>
      <c r="L30" s="735"/>
      <c r="M30" s="477"/>
      <c r="N30" s="478"/>
      <c r="O30" s="478"/>
      <c r="P30" s="479" t="str">
        <f t="shared" si="1"/>
        <v/>
      </c>
      <c r="Q30" s="480" t="str">
        <f>IFERROR(INDEX(PARAMETROS!$B$53:$B$80,MATCH(P30,PARAMETROS!$A$53:$A$80,0)),"")</f>
        <v/>
      </c>
      <c r="R30" s="530"/>
      <c r="S30" s="481"/>
      <c r="T30" s="482" t="str">
        <f>IFERROR(IF(S30="","",IF(S30="COP","N/A",IF(OR(S30="USD",S30="US"),1,IF(S30="EUR",VLOOKUP(O30,'SH EURO'!$A$6:$B$6338,2,FALSE),"INGRESAR TASA")))),"")</f>
        <v/>
      </c>
      <c r="U30" s="483" t="str">
        <f t="shared" si="2"/>
        <v/>
      </c>
      <c r="V30" s="22" t="str">
        <f>IFERROR(IF(S30="","",IF(S30="COP",1,IF(T30&lt;&gt;"N/A",VLOOKUP(O30,'SH TRM'!$A$9:$B$10000,2,FALSE),"REVISAR"))),"")</f>
        <v/>
      </c>
      <c r="W30" s="484" t="str">
        <f t="shared" si="3"/>
        <v/>
      </c>
      <c r="X30" s="482" t="str">
        <f t="shared" si="4"/>
        <v/>
      </c>
      <c r="Y30" s="482" t="str">
        <f t="shared" si="5"/>
        <v/>
      </c>
      <c r="Z30" s="1002"/>
      <c r="AA30" s="485"/>
      <c r="AB30" s="1038"/>
      <c r="AC30" s="1038"/>
      <c r="AD30" s="1038"/>
      <c r="AE30" s="735" t="str">
        <f t="shared" si="6"/>
        <v/>
      </c>
      <c r="AF30" s="1048"/>
      <c r="AG30" s="486"/>
      <c r="AH30" s="557"/>
    </row>
    <row r="31" spans="1:68" s="235" customFormat="1" ht="16.5" hidden="1" customHeight="1" thickBot="1" x14ac:dyDescent="0.3">
      <c r="A31" s="1030"/>
      <c r="B31" s="12"/>
      <c r="C31" s="13"/>
      <c r="D31" s="13" t="str">
        <f>IFERROR(INDEX(PROPONENTES!$D$3:$D$107,MATCH('EXP GEN.'!B31,PROPONENTES!$C$3:$C$107,0)),"")</f>
        <v/>
      </c>
      <c r="E31" s="569"/>
      <c r="F31" s="20"/>
      <c r="G31" s="242"/>
      <c r="H31" s="20"/>
      <c r="I31" s="243"/>
      <c r="J31" s="20"/>
      <c r="K31" s="20"/>
      <c r="L31" s="733"/>
      <c r="M31" s="14"/>
      <c r="N31" s="15"/>
      <c r="O31" s="15"/>
      <c r="P31" s="16" t="str">
        <f t="shared" si="1"/>
        <v/>
      </c>
      <c r="Q31" s="17" t="str">
        <f>IFERROR(INDEX(PARAMETROS!$B$53:$B$80,MATCH(P31,PARAMETROS!$A$53:$A$80,0)),"")</f>
        <v/>
      </c>
      <c r="R31" s="531"/>
      <c r="S31" s="18"/>
      <c r="T31" s="11" t="str">
        <f>IFERROR(IF(S31="","",IF(S31="COP","N/A",IF(OR(S31="USD",S31="US"),1,IF(S31="EUR",VLOOKUP(O31,'SH EURO'!$A$6:$B$6338,2,FALSE),"INGRESAR TASA")))),"")</f>
        <v/>
      </c>
      <c r="U31" s="390" t="str">
        <f t="shared" si="2"/>
        <v/>
      </c>
      <c r="V31" s="19" t="str">
        <f>IFERROR(IF(S31="","",IF(S31="COP",1,IF(T31&lt;&gt;"N/A",VLOOKUP(O31,'SH TRM'!$A$9:$B$10000,2,FALSE),"REVISAR"))),"")</f>
        <v/>
      </c>
      <c r="W31" s="393" t="str">
        <f t="shared" si="3"/>
        <v/>
      </c>
      <c r="X31" s="11" t="str">
        <f t="shared" si="4"/>
        <v/>
      </c>
      <c r="Y31" s="11" t="str">
        <f t="shared" si="5"/>
        <v/>
      </c>
      <c r="Z31" s="1002"/>
      <c r="AA31" s="338"/>
      <c r="AB31" s="1002"/>
      <c r="AC31" s="1002"/>
      <c r="AD31" s="1002"/>
      <c r="AE31" s="733" t="str">
        <f t="shared" si="6"/>
        <v/>
      </c>
      <c r="AF31" s="1048"/>
      <c r="AG31" s="247"/>
      <c r="AH31" s="556"/>
      <c r="AN31" s="238"/>
    </row>
    <row r="32" spans="1:68" s="235" customFormat="1" ht="16.5" hidden="1" customHeight="1" thickBot="1" x14ac:dyDescent="0.3">
      <c r="A32" s="1031"/>
      <c r="B32" s="31"/>
      <c r="C32" s="131"/>
      <c r="D32" s="13" t="str">
        <f>IFERROR(INDEX(PROPONENTES!$D$3:$D$107,MATCH('EXP GEN.'!B32,PROPONENTES!$C$3:$C$107,0)),"")</f>
        <v/>
      </c>
      <c r="E32" s="567"/>
      <c r="F32" s="132"/>
      <c r="G32" s="246"/>
      <c r="H32" s="132"/>
      <c r="I32" s="245"/>
      <c r="J32" s="132"/>
      <c r="K32" s="132"/>
      <c r="L32" s="734"/>
      <c r="M32" s="32"/>
      <c r="N32" s="352"/>
      <c r="O32" s="352"/>
      <c r="P32" s="33" t="str">
        <f t="shared" si="1"/>
        <v/>
      </c>
      <c r="Q32" s="34" t="str">
        <f>IFERROR(INDEX(PARAMETROS!$B$53:$B$80,MATCH(P32,PARAMETROS!$A$53:$A$80,0)),"")</f>
        <v/>
      </c>
      <c r="R32" s="529"/>
      <c r="S32" s="35"/>
      <c r="T32" s="37" t="str">
        <f>IFERROR(IF(S32="","",IF(S32="COP","N/A",IF(OR(S32="USD",S32="US"),1,IF(S32="EUR",VLOOKUP(O32,'SH EURO'!$A$6:$B$6338,2,FALSE),"INGRESAR TASA")))),"")</f>
        <v/>
      </c>
      <c r="U32" s="391" t="str">
        <f t="shared" si="2"/>
        <v/>
      </c>
      <c r="V32" s="36" t="str">
        <f>IFERROR(IF(S32="","",IF(S32="COP",1,IF(T32&lt;&gt;"N/A",VLOOKUP(O32,'SH TRM'!$A$9:$B$10000,2,FALSE),"REVISAR"))),"")</f>
        <v/>
      </c>
      <c r="W32" s="394" t="str">
        <f t="shared" si="3"/>
        <v/>
      </c>
      <c r="X32" s="37" t="str">
        <f t="shared" si="4"/>
        <v/>
      </c>
      <c r="Y32" s="37" t="str">
        <f t="shared" si="5"/>
        <v/>
      </c>
      <c r="Z32" s="1006"/>
      <c r="AA32" s="339"/>
      <c r="AB32" s="1006"/>
      <c r="AC32" s="1006"/>
      <c r="AD32" s="1006"/>
      <c r="AE32" s="734" t="str">
        <f t="shared" si="6"/>
        <v/>
      </c>
      <c r="AF32" s="1049"/>
      <c r="AG32" s="248"/>
      <c r="AH32" s="556"/>
      <c r="AN32" s="238"/>
    </row>
    <row r="33" spans="1:68" s="235" customFormat="1" ht="28.5" x14ac:dyDescent="0.25">
      <c r="A33" s="1029" t="s">
        <v>143</v>
      </c>
      <c r="B33" s="23" t="s">
        <v>188</v>
      </c>
      <c r="C33" s="24">
        <v>113</v>
      </c>
      <c r="D33" s="13" t="str">
        <f>IFERROR(INDEX(PROPONENTES!$D$3:$D$107,MATCH('EXP GEN.'!B33,PROPONENTES!$C$3:$C$107,0)),"")</f>
        <v>INTEGRAL SA</v>
      </c>
      <c r="E33" s="566" t="s">
        <v>8</v>
      </c>
      <c r="F33" s="30" t="s">
        <v>399</v>
      </c>
      <c r="G33" s="241" t="s">
        <v>333</v>
      </c>
      <c r="H33" s="30" t="s">
        <v>61</v>
      </c>
      <c r="I33" s="244" t="s">
        <v>400</v>
      </c>
      <c r="J33" s="30" t="s">
        <v>8</v>
      </c>
      <c r="K33" s="1011" t="s">
        <v>8</v>
      </c>
      <c r="L33" s="732" t="s">
        <v>8</v>
      </c>
      <c r="M33" s="25">
        <v>1</v>
      </c>
      <c r="N33" s="26">
        <v>36312</v>
      </c>
      <c r="O33" s="26">
        <v>36555</v>
      </c>
      <c r="P33" s="27">
        <f t="shared" si="1"/>
        <v>2000</v>
      </c>
      <c r="Q33" s="133">
        <f>IFERROR(INDEX(PARAMETROS!$B$53:$B$80,MATCH(P33,PARAMETROS!$A$53:$A$80,0)),"")</f>
        <v>260100</v>
      </c>
      <c r="R33" s="541">
        <f>2654983967+910312707</f>
        <v>3565296674</v>
      </c>
      <c r="S33" s="28" t="s">
        <v>357</v>
      </c>
      <c r="T33" s="29" t="str">
        <f>IFERROR(IF(S33="","",IF(S33="COP","N/A",IF(OR(S33="USD",S33="US"),1,IF(S33="EUR",VLOOKUP(O33,'SH EURO'!$A$6:$B$6338,2,FALSE),"INGRESAR TASA")))),"")</f>
        <v>N/A</v>
      </c>
      <c r="U33" s="389" t="str">
        <f t="shared" si="2"/>
        <v>N/A</v>
      </c>
      <c r="V33" s="134">
        <f>IFERROR(IF(S33="","",IF(S33="COP",1,IF(T33&lt;&gt;"N/A",VLOOKUP(O33,'SH TRM'!$A$9:$B$10000,2,FALSE),"REVISAR"))),"")</f>
        <v>1</v>
      </c>
      <c r="W33" s="392">
        <f t="shared" si="3"/>
        <v>3565296674</v>
      </c>
      <c r="X33" s="29">
        <f t="shared" si="4"/>
        <v>13707.407435601692</v>
      </c>
      <c r="Y33" s="29">
        <f t="shared" si="5"/>
        <v>13707.407435601692</v>
      </c>
      <c r="Z33" s="1007" t="str">
        <f>IFERROR(IF(COUNTIF(Y33:Y38,"")=6,"",IF(SUM(Y33:Y38)&gt;=SAMC011,"CUMPLE","NO CUMPLE")),"")</f>
        <v>CUMPLE</v>
      </c>
      <c r="AA33" s="337">
        <v>51</v>
      </c>
      <c r="AB33" s="1007" t="s">
        <v>8</v>
      </c>
      <c r="AC33" s="1007"/>
      <c r="AD33" s="1007"/>
      <c r="AE33" s="732" t="str">
        <f t="shared" si="6"/>
        <v>SI</v>
      </c>
      <c r="AF33" s="1047" t="s">
        <v>222</v>
      </c>
      <c r="AG33" s="268"/>
      <c r="AH33" s="556"/>
      <c r="AN33" s="238"/>
    </row>
    <row r="34" spans="1:68" s="235" customFormat="1" ht="42.75" x14ac:dyDescent="0.25">
      <c r="A34" s="1030"/>
      <c r="B34" s="12" t="s">
        <v>188</v>
      </c>
      <c r="C34" s="13">
        <v>116</v>
      </c>
      <c r="D34" s="13" t="str">
        <f>IFERROR(INDEX(PROPONENTES!$D$3:$D$107,MATCH('EXP GEN.'!B34,PROPONENTES!$C$3:$C$107,0)),"")</f>
        <v>INTEGRAL SA</v>
      </c>
      <c r="E34" s="569" t="s">
        <v>8</v>
      </c>
      <c r="F34" s="20" t="s">
        <v>393</v>
      </c>
      <c r="G34" s="242" t="s">
        <v>333</v>
      </c>
      <c r="H34" s="20" t="s">
        <v>401</v>
      </c>
      <c r="I34" s="243" t="s">
        <v>402</v>
      </c>
      <c r="J34" s="20" t="s">
        <v>8</v>
      </c>
      <c r="K34" s="1012"/>
      <c r="L34" s="733" t="s">
        <v>8</v>
      </c>
      <c r="M34" s="21">
        <v>1</v>
      </c>
      <c r="N34" s="271">
        <v>37662</v>
      </c>
      <c r="O34" s="15">
        <v>37904</v>
      </c>
      <c r="P34" s="16">
        <f t="shared" si="1"/>
        <v>2003</v>
      </c>
      <c r="Q34" s="17">
        <f>IFERROR(INDEX(PARAMETROS!$B$53:$B$80,MATCH(P34,PARAMETROS!$A$53:$A$80,0)),"")</f>
        <v>332000</v>
      </c>
      <c r="R34" s="542">
        <v>1099314597.8199999</v>
      </c>
      <c r="S34" s="17" t="s">
        <v>357</v>
      </c>
      <c r="T34" s="11" t="str">
        <f>IFERROR(IF(S34="","",IF(S34="COP","N/A",IF(OR(S34="USD",S34="US"),1,IF(S34="EUR",VLOOKUP(O34,'SH EURO'!$A$6:$B$6338,2,FALSE),"INGRESAR TASA")))),"")</f>
        <v>N/A</v>
      </c>
      <c r="U34" s="390" t="str">
        <f t="shared" si="2"/>
        <v>N/A</v>
      </c>
      <c r="V34" s="19">
        <f>IFERROR(IF(S34="","",IF(S34="COP",1,IF(T34&lt;&gt;"N/A",VLOOKUP(O34,'SH TRM'!$A$9:$B$10000,2,FALSE),"REVISAR"))),"")</f>
        <v>1</v>
      </c>
      <c r="W34" s="393">
        <f t="shared" si="3"/>
        <v>1099314597.8199999</v>
      </c>
      <c r="X34" s="11">
        <f t="shared" si="4"/>
        <v>3311.1885476506022</v>
      </c>
      <c r="Y34" s="11">
        <f t="shared" si="5"/>
        <v>3311.1885476506022</v>
      </c>
      <c r="Z34" s="1002"/>
      <c r="AA34" s="338">
        <v>48</v>
      </c>
      <c r="AB34" s="1002" t="s">
        <v>8</v>
      </c>
      <c r="AC34" s="1002"/>
      <c r="AD34" s="1002"/>
      <c r="AE34" s="733" t="str">
        <f t="shared" si="6"/>
        <v>SI</v>
      </c>
      <c r="AF34" s="1048"/>
      <c r="AG34" s="269"/>
      <c r="AH34" s="556"/>
      <c r="AN34" s="238"/>
    </row>
    <row r="35" spans="1:68" s="491" customFormat="1" ht="16.5" customHeight="1" thickBot="1" x14ac:dyDescent="0.3">
      <c r="A35" s="1030"/>
      <c r="B35" s="31"/>
      <c r="C35" s="41"/>
      <c r="D35" s="41" t="str">
        <f>IFERROR(INDEX(PROPONENTES!$D$3:$D$107,MATCH('EXP GEN.'!B35,PROPONENTES!$C$3:$C$107,0)),"")</f>
        <v/>
      </c>
      <c r="E35" s="569" t="s">
        <v>8</v>
      </c>
      <c r="F35" s="132"/>
      <c r="G35" s="246"/>
      <c r="H35" s="132"/>
      <c r="I35" s="245"/>
      <c r="J35" s="132"/>
      <c r="K35" s="1013"/>
      <c r="L35" s="734"/>
      <c r="M35" s="32"/>
      <c r="N35" s="352"/>
      <c r="O35" s="352"/>
      <c r="P35" s="33" t="str">
        <f t="shared" si="1"/>
        <v/>
      </c>
      <c r="Q35" s="34" t="str">
        <f>IFERROR(INDEX(PARAMETROS!$B$53:$B$80,MATCH(P35,PARAMETROS!$A$53:$A$80,0)),"")</f>
        <v/>
      </c>
      <c r="R35" s="543"/>
      <c r="S35" s="35"/>
      <c r="T35" s="37" t="str">
        <f>IFERROR(IF(S35="","",IF(S35="COP","N/A",IF(OR(S35="USD",S35="US"),1,IF(S35="EUR",VLOOKUP(O35,'SH EURO'!$A$6:$B$6338,2,FALSE),"INGRESAR TASA")))),"")</f>
        <v/>
      </c>
      <c r="U35" s="391" t="str">
        <f t="shared" si="2"/>
        <v/>
      </c>
      <c r="V35" s="487" t="str">
        <f>IFERROR(IF(S35="","",IF(S35="COP",1,IF(T35&lt;&gt;"N/A",VLOOKUP(O35,'SH TRM'!$A$9:$B$10000,2,FALSE),"REVISAR"))),"")</f>
        <v/>
      </c>
      <c r="W35" s="394" t="str">
        <f t="shared" si="3"/>
        <v/>
      </c>
      <c r="X35" s="37" t="str">
        <f t="shared" si="4"/>
        <v/>
      </c>
      <c r="Y35" s="37" t="str">
        <f t="shared" si="5"/>
        <v/>
      </c>
      <c r="Z35" s="1002"/>
      <c r="AA35" s="488"/>
      <c r="AB35" s="1006"/>
      <c r="AC35" s="1006"/>
      <c r="AD35" s="1006"/>
      <c r="AE35" s="734" t="str">
        <f t="shared" si="6"/>
        <v/>
      </c>
      <c r="AF35" s="1048"/>
      <c r="AG35" s="489"/>
      <c r="AH35" s="556"/>
      <c r="AI35" s="235"/>
      <c r="AJ35" s="235"/>
      <c r="AK35" s="235"/>
      <c r="AL35" s="235"/>
      <c r="AM35" s="235"/>
      <c r="AN35" s="238"/>
      <c r="AO35" s="235"/>
      <c r="AP35" s="235"/>
      <c r="AQ35" s="235"/>
      <c r="AR35" s="235"/>
      <c r="AS35" s="235"/>
      <c r="AT35" s="235"/>
      <c r="AU35" s="235"/>
      <c r="AV35" s="235"/>
      <c r="AW35" s="235"/>
      <c r="AX35" s="235"/>
      <c r="AY35" s="235"/>
      <c r="AZ35" s="235"/>
      <c r="BA35" s="235"/>
      <c r="BB35" s="235"/>
      <c r="BC35" s="235"/>
      <c r="BD35" s="235"/>
      <c r="BE35" s="235"/>
      <c r="BF35" s="235"/>
      <c r="BG35" s="235"/>
      <c r="BH35" s="235"/>
      <c r="BI35" s="235"/>
      <c r="BJ35" s="235"/>
      <c r="BK35" s="235"/>
      <c r="BL35" s="235"/>
      <c r="BM35" s="235"/>
      <c r="BN35" s="235"/>
      <c r="BO35" s="235"/>
      <c r="BP35" s="235"/>
    </row>
    <row r="36" spans="1:68" s="235" customFormat="1" ht="16.5" hidden="1" customHeight="1" thickBot="1" x14ac:dyDescent="0.3">
      <c r="A36" s="1030"/>
      <c r="B36" s="470"/>
      <c r="C36" s="471"/>
      <c r="D36" s="471" t="str">
        <f>IFERROR(INDEX(PROPONENTES!$D$3:$D$107,MATCH('EXP GEN.'!B36,PROPONENTES!$C$3:$C$107,0)),"")</f>
        <v/>
      </c>
      <c r="E36" s="568"/>
      <c r="F36" s="473"/>
      <c r="G36" s="474"/>
      <c r="H36" s="473"/>
      <c r="I36" s="475"/>
      <c r="J36" s="473"/>
      <c r="K36" s="1011"/>
      <c r="L36" s="735"/>
      <c r="M36" s="477"/>
      <c r="N36" s="478"/>
      <c r="O36" s="478"/>
      <c r="P36" s="479" t="str">
        <f t="shared" si="1"/>
        <v/>
      </c>
      <c r="Q36" s="480" t="str">
        <f>IFERROR(INDEX(PARAMETROS!$B$53:$B$80,MATCH(P36,PARAMETROS!$A$53:$A$80,0)),"")</f>
        <v/>
      </c>
      <c r="R36" s="530"/>
      <c r="S36" s="481"/>
      <c r="T36" s="482" t="str">
        <f>IFERROR(IF(S36="","",IF(S36="COP","N/A",IF(OR(S36="USD",S36="US"),1,IF(S36="EUR",VLOOKUP(O36,'SH EURO'!$A$6:$B$6338,2,FALSE),"INGRESAR TASA")))),"")</f>
        <v/>
      </c>
      <c r="U36" s="483" t="str">
        <f t="shared" si="2"/>
        <v/>
      </c>
      <c r="V36" s="22" t="str">
        <f>IFERROR(IF(S36="","",IF(S36="COP",1,IF(T36&lt;&gt;"N/A",VLOOKUP(O36,'SH TRM'!$A$9:$B$10000,2,FALSE),"REVISAR"))),"")</f>
        <v/>
      </c>
      <c r="W36" s="484" t="str">
        <f t="shared" si="3"/>
        <v/>
      </c>
      <c r="X36" s="482" t="str">
        <f t="shared" si="4"/>
        <v/>
      </c>
      <c r="Y36" s="482" t="str">
        <f t="shared" si="5"/>
        <v/>
      </c>
      <c r="Z36" s="1002"/>
      <c r="AA36" s="485"/>
      <c r="AB36" s="1008"/>
      <c r="AC36" s="1009"/>
      <c r="AD36" s="1010"/>
      <c r="AE36" s="735" t="str">
        <f t="shared" si="6"/>
        <v/>
      </c>
      <c r="AF36" s="1048"/>
      <c r="AG36" s="486"/>
      <c r="AH36" s="556"/>
      <c r="AN36" s="238"/>
    </row>
    <row r="37" spans="1:68" s="235" customFormat="1" ht="16.5" hidden="1" customHeight="1" thickBot="1" x14ac:dyDescent="0.3">
      <c r="A37" s="1030"/>
      <c r="B37" s="12"/>
      <c r="C37" s="13"/>
      <c r="D37" s="13" t="str">
        <f>IFERROR(INDEX(PROPONENTES!$D$3:$D$107,MATCH('EXP GEN.'!B37,PROPONENTES!$C$3:$C$107,0)),"")</f>
        <v/>
      </c>
      <c r="E37" s="569"/>
      <c r="F37" s="20"/>
      <c r="G37" s="242"/>
      <c r="H37" s="20"/>
      <c r="I37" s="243"/>
      <c r="J37" s="20"/>
      <c r="K37" s="1012"/>
      <c r="L37" s="733"/>
      <c r="M37" s="14"/>
      <c r="N37" s="15"/>
      <c r="O37" s="15"/>
      <c r="P37" s="16" t="str">
        <f t="shared" si="1"/>
        <v/>
      </c>
      <c r="Q37" s="17" t="str">
        <f>IFERROR(INDEX(PARAMETROS!$B$53:$B$80,MATCH(P37,PARAMETROS!$A$53:$A$80,0)),"")</f>
        <v/>
      </c>
      <c r="R37" s="531"/>
      <c r="S37" s="18"/>
      <c r="T37" s="11" t="str">
        <f>IFERROR(IF(S37="","",IF(S37="COP","N/A",IF(OR(S37="USD",S37="US"),1,IF(S37="EUR",VLOOKUP(O37,'SH EURO'!$A$6:$B$6338,2,FALSE),"INGRESAR TASA")))),"")</f>
        <v/>
      </c>
      <c r="U37" s="390" t="str">
        <f t="shared" si="2"/>
        <v/>
      </c>
      <c r="V37" s="19" t="str">
        <f>IFERROR(IF(S37="","",IF(S37="COP",1,IF(T37&lt;&gt;"N/A",VLOOKUP(O37,'SH TRM'!$A$9:$B$10000,2,FALSE),"REVISAR"))),"")</f>
        <v/>
      </c>
      <c r="W37" s="393" t="str">
        <f t="shared" si="3"/>
        <v/>
      </c>
      <c r="X37" s="11" t="str">
        <f t="shared" si="4"/>
        <v/>
      </c>
      <c r="Y37" s="11" t="str">
        <f t="shared" si="5"/>
        <v/>
      </c>
      <c r="Z37" s="1002"/>
      <c r="AA37" s="338"/>
      <c r="AB37" s="1002"/>
      <c r="AC37" s="1002"/>
      <c r="AD37" s="1002"/>
      <c r="AE37" s="733" t="str">
        <f t="shared" si="6"/>
        <v/>
      </c>
      <c r="AF37" s="1048"/>
      <c r="AG37" s="247"/>
      <c r="AH37" s="556"/>
      <c r="AN37" s="238"/>
    </row>
    <row r="38" spans="1:68" s="235" customFormat="1" ht="16.5" hidden="1" customHeight="1" thickBot="1" x14ac:dyDescent="0.3">
      <c r="A38" s="1031"/>
      <c r="B38" s="31"/>
      <c r="C38" s="131"/>
      <c r="D38" s="13" t="str">
        <f>IFERROR(INDEX(PROPONENTES!$D$3:$D$107,MATCH('EXP GEN.'!B38,PROPONENTES!$C$3:$C$107,0)),"")</f>
        <v/>
      </c>
      <c r="E38" s="567"/>
      <c r="F38" s="132"/>
      <c r="G38" s="246"/>
      <c r="H38" s="132"/>
      <c r="I38" s="245"/>
      <c r="J38" s="132"/>
      <c r="K38" s="1013"/>
      <c r="L38" s="734"/>
      <c r="M38" s="32"/>
      <c r="N38" s="352"/>
      <c r="O38" s="352"/>
      <c r="P38" s="33" t="str">
        <f t="shared" si="1"/>
        <v/>
      </c>
      <c r="Q38" s="34" t="str">
        <f>IFERROR(INDEX(PARAMETROS!$B$53:$B$80,MATCH(P38,PARAMETROS!$A$53:$A$80,0)),"")</f>
        <v/>
      </c>
      <c r="R38" s="529"/>
      <c r="S38" s="35"/>
      <c r="T38" s="37" t="str">
        <f>IFERROR(IF(S38="","",IF(S38="COP","N/A",IF(OR(S38="USD",S38="US"),1,IF(S38="EUR",VLOOKUP(O38,'SH EURO'!$A$6:$B$6338,2,FALSE),"INGRESAR TASA")))),"")</f>
        <v/>
      </c>
      <c r="U38" s="391" t="str">
        <f t="shared" si="2"/>
        <v/>
      </c>
      <c r="V38" s="36" t="str">
        <f>IFERROR(IF(S38="","",IF(S38="COP",1,IF(T38&lt;&gt;"N/A",VLOOKUP(O38,'SH TRM'!$A$9:$B$10000,2,FALSE),"REVISAR"))),"")</f>
        <v/>
      </c>
      <c r="W38" s="394" t="str">
        <f t="shared" si="3"/>
        <v/>
      </c>
      <c r="X38" s="37" t="str">
        <f t="shared" si="4"/>
        <v/>
      </c>
      <c r="Y38" s="37" t="str">
        <f t="shared" si="5"/>
        <v/>
      </c>
      <c r="Z38" s="1006"/>
      <c r="AA38" s="339"/>
      <c r="AB38" s="1006"/>
      <c r="AC38" s="1006"/>
      <c r="AD38" s="1006"/>
      <c r="AE38" s="734" t="str">
        <f t="shared" si="6"/>
        <v/>
      </c>
      <c r="AF38" s="1049"/>
      <c r="AG38" s="248"/>
      <c r="AH38" s="556"/>
      <c r="AN38" s="238"/>
    </row>
    <row r="39" spans="1:68" s="235" customFormat="1" ht="45" customHeight="1" x14ac:dyDescent="0.25">
      <c r="A39" s="1029" t="s">
        <v>144</v>
      </c>
      <c r="B39" s="23" t="s">
        <v>189</v>
      </c>
      <c r="C39" s="24">
        <v>144</v>
      </c>
      <c r="D39" s="13" t="str">
        <f>IFERROR(INDEX(PROPONENTES!$D$3:$D$107,MATCH('EXP GEN.'!B39,PROPONENTES!$C$3:$C$107,0)),"")</f>
        <v>JORGE FANDIÑO SAS</v>
      </c>
      <c r="E39" s="566" t="s">
        <v>8</v>
      </c>
      <c r="F39" s="30" t="s">
        <v>393</v>
      </c>
      <c r="G39" s="241" t="s">
        <v>333</v>
      </c>
      <c r="H39" s="30" t="s">
        <v>403</v>
      </c>
      <c r="I39" s="244" t="s">
        <v>404</v>
      </c>
      <c r="J39" s="30" t="s">
        <v>8</v>
      </c>
      <c r="K39" s="1011" t="s">
        <v>8</v>
      </c>
      <c r="L39" s="760" t="s">
        <v>8</v>
      </c>
      <c r="M39" s="25">
        <v>0.2</v>
      </c>
      <c r="N39" s="26">
        <v>40994</v>
      </c>
      <c r="O39" s="26">
        <v>41790</v>
      </c>
      <c r="P39" s="27">
        <f t="shared" si="1"/>
        <v>2014</v>
      </c>
      <c r="Q39" s="133">
        <f>IFERROR(INDEX(PARAMETROS!$B$53:$B$80,MATCH(P39,PARAMETROS!$A$53:$A$80,0)),"")</f>
        <v>616000</v>
      </c>
      <c r="R39" s="762">
        <v>11171226190</v>
      </c>
      <c r="S39" s="28" t="s">
        <v>357</v>
      </c>
      <c r="T39" s="29" t="str">
        <f>IFERROR(IF(S39="","",IF(S39="COP","N/A",IF(OR(S39="USD",S39="US"),1,IF(S39="EUR",VLOOKUP(O39,'SH EURO'!$A$6:$B$6338,2,FALSE),"INGRESAR TASA")))),"")</f>
        <v>N/A</v>
      </c>
      <c r="U39" s="389" t="str">
        <f t="shared" si="2"/>
        <v>N/A</v>
      </c>
      <c r="V39" s="134">
        <f>IFERROR(IF(S39="","",IF(S39="COP",1,IF(T39&lt;&gt;"N/A",VLOOKUP(O39,'SH TRM'!$A$9:$B$10000,2,FALSE),"REVISAR"))),"")</f>
        <v>1</v>
      </c>
      <c r="W39" s="392">
        <f t="shared" si="3"/>
        <v>11171226190</v>
      </c>
      <c r="X39" s="29">
        <f t="shared" si="4"/>
        <v>18135.1074512987</v>
      </c>
      <c r="Y39" s="29">
        <f t="shared" si="5"/>
        <v>3627.0214902597399</v>
      </c>
      <c r="Z39" s="1007" t="str">
        <f>IFERROR(IF(COUNTIF(Y39:Y44,"")=6,"",IF(SUM(Y39:Y44)&gt;=SAMC011,"CUMPLE","NO CUMPLE")),"")</f>
        <v>CUMPLE</v>
      </c>
      <c r="AA39" s="337">
        <v>7</v>
      </c>
      <c r="AB39" s="1007" t="s">
        <v>8</v>
      </c>
      <c r="AC39" s="1007"/>
      <c r="AD39" s="1007"/>
      <c r="AE39" s="732" t="str">
        <f t="shared" si="6"/>
        <v>SI</v>
      </c>
      <c r="AF39" s="1047" t="s">
        <v>222</v>
      </c>
      <c r="AG39" s="268"/>
      <c r="AH39" s="556"/>
      <c r="AN39" s="238"/>
    </row>
    <row r="40" spans="1:68" s="235" customFormat="1" ht="71.25" x14ac:dyDescent="0.25">
      <c r="A40" s="1030"/>
      <c r="B40" s="12" t="s">
        <v>317</v>
      </c>
      <c r="C40" s="13">
        <v>149</v>
      </c>
      <c r="D40" s="13" t="str">
        <f>IFERROR(INDEX(PROPONENTES!$D$3:$D$107,MATCH('EXP GEN.'!B40,PROPONENTES!$C$3:$C$107,0)),"")</f>
        <v>CIVILTEC INGENIEROS LIMITADA</v>
      </c>
      <c r="E40" s="569" t="s">
        <v>8</v>
      </c>
      <c r="F40" s="20" t="s">
        <v>405</v>
      </c>
      <c r="G40" s="242" t="s">
        <v>333</v>
      </c>
      <c r="H40" s="20" t="s">
        <v>406</v>
      </c>
      <c r="I40" s="243" t="s">
        <v>407</v>
      </c>
      <c r="J40" s="20" t="s">
        <v>8</v>
      </c>
      <c r="K40" s="1012"/>
      <c r="L40" s="733" t="s">
        <v>8</v>
      </c>
      <c r="M40" s="21">
        <v>0.5</v>
      </c>
      <c r="N40" s="271">
        <v>35991</v>
      </c>
      <c r="O40" s="15">
        <v>36418</v>
      </c>
      <c r="P40" s="16">
        <f t="shared" si="1"/>
        <v>1999</v>
      </c>
      <c r="Q40" s="17">
        <f>IFERROR(INDEX(PARAMETROS!$B$53:$B$80,MATCH(P40,PARAMETROS!$A$53:$A$80,0)),"")</f>
        <v>236460</v>
      </c>
      <c r="R40" s="763">
        <v>379923554</v>
      </c>
      <c r="S40" s="17" t="s">
        <v>357</v>
      </c>
      <c r="T40" s="11" t="str">
        <f>IFERROR(IF(S40="","",IF(S40="COP","N/A",IF(OR(S40="USD",S40="US"),1,IF(S40="EUR",VLOOKUP(O40,'SH EURO'!$A$6:$B$6338,2,FALSE),"INGRESAR TASA")))),"")</f>
        <v>N/A</v>
      </c>
      <c r="U40" s="390" t="str">
        <f t="shared" si="2"/>
        <v>N/A</v>
      </c>
      <c r="V40" s="19">
        <f>IFERROR(IF(S40="","",IF(S40="COP",1,IF(T40&lt;&gt;"N/A",VLOOKUP(O40,'SH TRM'!$A$9:$B$10000,2,FALSE),"REVISAR"))),"")</f>
        <v>1</v>
      </c>
      <c r="W40" s="393">
        <f t="shared" si="3"/>
        <v>379923554</v>
      </c>
      <c r="X40" s="11">
        <f t="shared" si="4"/>
        <v>1606.713837435507</v>
      </c>
      <c r="Y40" s="11">
        <f t="shared" si="5"/>
        <v>803.3569187177535</v>
      </c>
      <c r="Z40" s="1002"/>
      <c r="AA40" s="20">
        <v>19</v>
      </c>
      <c r="AB40" s="1002" t="s">
        <v>8</v>
      </c>
      <c r="AC40" s="1002"/>
      <c r="AD40" s="1002"/>
      <c r="AE40" s="733" t="str">
        <f t="shared" si="6"/>
        <v>SI</v>
      </c>
      <c r="AF40" s="1048"/>
      <c r="AG40" s="269"/>
      <c r="AH40" s="556"/>
      <c r="AN40" s="238"/>
    </row>
    <row r="41" spans="1:68" s="491" customFormat="1" ht="16.5" customHeight="1" thickBot="1" x14ac:dyDescent="0.3">
      <c r="A41" s="1030"/>
      <c r="B41" s="470"/>
      <c r="C41" s="471"/>
      <c r="D41" s="41" t="str">
        <f>IFERROR(INDEX(PROPONENTES!$D$3:$D$107,MATCH('EXP GEN.'!B41,PROPONENTES!$C$3:$C$107,0)),"")</f>
        <v/>
      </c>
      <c r="E41" s="569" t="s">
        <v>8</v>
      </c>
      <c r="F41" s="473"/>
      <c r="G41" s="474"/>
      <c r="H41" s="473"/>
      <c r="I41" s="475"/>
      <c r="J41" s="473"/>
      <c r="K41" s="1013"/>
      <c r="L41" s="735"/>
      <c r="M41" s="477"/>
      <c r="N41" s="478"/>
      <c r="O41" s="478"/>
      <c r="P41" s="33" t="str">
        <f t="shared" si="1"/>
        <v/>
      </c>
      <c r="Q41" s="34" t="str">
        <f>IFERROR(INDEX(PARAMETROS!$B$53:$B$80,MATCH(P41,PARAMETROS!$A$53:$A$80,0)),"")</f>
        <v/>
      </c>
      <c r="R41" s="530"/>
      <c r="S41" s="481"/>
      <c r="T41" s="37" t="str">
        <f>IFERROR(IF(S41="","",IF(S41="COP","N/A",IF(OR(S41="USD",S41="US"),1,IF(S41="EUR",VLOOKUP(O41,'SH EURO'!$A$6:$B$6338,2,FALSE),"INGRESAR TASA")))),"")</f>
        <v/>
      </c>
      <c r="U41" s="391" t="str">
        <f t="shared" si="2"/>
        <v/>
      </c>
      <c r="V41" s="487" t="str">
        <f>IFERROR(IF(S41="","",IF(S41="COP",1,IF(T41&lt;&gt;"N/A",VLOOKUP(O41,'SH TRM'!$A$9:$B$10000,2,FALSE),"REVISAR"))),"")</f>
        <v/>
      </c>
      <c r="W41" s="394" t="str">
        <f t="shared" si="3"/>
        <v/>
      </c>
      <c r="X41" s="37" t="str">
        <f t="shared" si="4"/>
        <v/>
      </c>
      <c r="Y41" s="37" t="str">
        <f t="shared" si="5"/>
        <v/>
      </c>
      <c r="Z41" s="1002"/>
      <c r="AA41" s="485"/>
      <c r="AB41" s="1038"/>
      <c r="AC41" s="1038"/>
      <c r="AD41" s="1038"/>
      <c r="AE41" s="735" t="str">
        <f t="shared" si="6"/>
        <v/>
      </c>
      <c r="AF41" s="1048"/>
      <c r="AG41" s="489"/>
      <c r="AH41" s="556"/>
      <c r="AI41" s="235"/>
      <c r="AJ41" s="235"/>
      <c r="AK41" s="235"/>
      <c r="AL41" s="235"/>
      <c r="AM41" s="235"/>
      <c r="AN41" s="238"/>
      <c r="AO41" s="235"/>
      <c r="AP41" s="235"/>
      <c r="AQ41" s="235"/>
      <c r="AR41" s="235"/>
      <c r="AS41" s="235"/>
      <c r="AT41" s="235"/>
      <c r="AU41" s="235"/>
      <c r="AV41" s="235"/>
      <c r="AW41" s="235"/>
      <c r="AX41" s="235"/>
      <c r="AY41" s="235"/>
      <c r="AZ41" s="235"/>
      <c r="BA41" s="235"/>
      <c r="BB41" s="235"/>
      <c r="BC41" s="235"/>
      <c r="BD41" s="235"/>
      <c r="BE41" s="235"/>
      <c r="BF41" s="235"/>
      <c r="BG41" s="235"/>
      <c r="BH41" s="235"/>
      <c r="BI41" s="235"/>
      <c r="BJ41" s="235"/>
      <c r="BK41" s="235"/>
      <c r="BL41" s="235"/>
      <c r="BM41" s="235"/>
      <c r="BN41" s="235"/>
      <c r="BO41" s="235"/>
      <c r="BP41" s="235"/>
    </row>
    <row r="42" spans="1:68" s="235" customFormat="1" ht="16.5" hidden="1" customHeight="1" thickBot="1" x14ac:dyDescent="0.3">
      <c r="A42" s="1030"/>
      <c r="B42" s="12"/>
      <c r="C42" s="13"/>
      <c r="D42" s="471" t="str">
        <f>IFERROR(INDEX(PROPONENTES!$D$3:$D$107,MATCH('EXP GEN.'!B42,PROPONENTES!$C$3:$C$107,0)),"")</f>
        <v/>
      </c>
      <c r="E42" s="568"/>
      <c r="F42" s="20"/>
      <c r="G42" s="242"/>
      <c r="H42" s="20"/>
      <c r="I42" s="243"/>
      <c r="J42" s="20"/>
      <c r="K42" s="1011"/>
      <c r="L42" s="733"/>
      <c r="M42" s="14"/>
      <c r="N42" s="15"/>
      <c r="O42" s="15"/>
      <c r="P42" s="479" t="str">
        <f t="shared" si="1"/>
        <v/>
      </c>
      <c r="Q42" s="480" t="str">
        <f>IFERROR(INDEX(PARAMETROS!$B$53:$B$80,MATCH(P42,PARAMETROS!$A$53:$A$80,0)),"")</f>
        <v/>
      </c>
      <c r="R42" s="531"/>
      <c r="S42" s="18"/>
      <c r="T42" s="482" t="str">
        <f>IFERROR(IF(S42="","",IF(S42="COP","N/A",IF(OR(S42="USD",S42="US"),1,IF(S42="EUR",VLOOKUP(O42,'SH EURO'!$A$6:$B$6338,2,FALSE),"INGRESAR TASA")))),"")</f>
        <v/>
      </c>
      <c r="U42" s="483" t="str">
        <f t="shared" si="2"/>
        <v/>
      </c>
      <c r="V42" s="22" t="str">
        <f>IFERROR(IF(S42="","",IF(S42="COP",1,IF(T42&lt;&gt;"N/A",VLOOKUP(O42,'SH TRM'!$A$9:$B$10000,2,FALSE),"REVISAR"))),"")</f>
        <v/>
      </c>
      <c r="W42" s="484" t="str">
        <f t="shared" si="3"/>
        <v/>
      </c>
      <c r="X42" s="482" t="str">
        <f t="shared" si="4"/>
        <v/>
      </c>
      <c r="Y42" s="482" t="str">
        <f t="shared" si="5"/>
        <v/>
      </c>
      <c r="Z42" s="1002"/>
      <c r="AA42" s="338"/>
      <c r="AB42" s="1003"/>
      <c r="AC42" s="1004"/>
      <c r="AD42" s="1005"/>
      <c r="AE42" s="733" t="str">
        <f t="shared" si="6"/>
        <v/>
      </c>
      <c r="AF42" s="1048"/>
      <c r="AG42" s="486"/>
      <c r="AH42" s="556"/>
      <c r="AN42" s="238"/>
    </row>
    <row r="43" spans="1:68" s="235" customFormat="1" ht="16.5" hidden="1" customHeight="1" thickBot="1" x14ac:dyDescent="0.3">
      <c r="A43" s="1030"/>
      <c r="B43" s="12"/>
      <c r="C43" s="13"/>
      <c r="D43" s="13" t="str">
        <f>IFERROR(INDEX(PROPONENTES!$D$3:$D$107,MATCH('EXP GEN.'!B43,PROPONENTES!$C$3:$C$107,0)),"")</f>
        <v/>
      </c>
      <c r="E43" s="569"/>
      <c r="F43" s="20"/>
      <c r="G43" s="242"/>
      <c r="H43" s="20"/>
      <c r="I43" s="243"/>
      <c r="J43" s="20"/>
      <c r="K43" s="1012"/>
      <c r="L43" s="733"/>
      <c r="M43" s="14"/>
      <c r="N43" s="15"/>
      <c r="O43" s="15"/>
      <c r="P43" s="16" t="str">
        <f t="shared" si="1"/>
        <v/>
      </c>
      <c r="Q43" s="17" t="str">
        <f>IFERROR(INDEX(PARAMETROS!$B$53:$B$80,MATCH(P43,PARAMETROS!$A$53:$A$80,0)),"")</f>
        <v/>
      </c>
      <c r="R43" s="531"/>
      <c r="S43" s="18"/>
      <c r="T43" s="11" t="str">
        <f>IFERROR(IF(S43="","",IF(S43="COP","N/A",IF(OR(S43="USD",S43="US"),1,IF(S43="EUR",VLOOKUP(O43,'SH EURO'!$A$6:$B$6338,2,FALSE),"INGRESAR TASA")))),"")</f>
        <v/>
      </c>
      <c r="U43" s="390" t="str">
        <f t="shared" si="2"/>
        <v/>
      </c>
      <c r="V43" s="19" t="str">
        <f>IFERROR(IF(S43="","",IF(S43="COP",1,IF(T43&lt;&gt;"N/A",VLOOKUP(O43,'SH TRM'!$A$9:$B$10000,2,FALSE),"REVISAR"))),"")</f>
        <v/>
      </c>
      <c r="W43" s="393" t="str">
        <f t="shared" si="3"/>
        <v/>
      </c>
      <c r="X43" s="11" t="str">
        <f t="shared" si="4"/>
        <v/>
      </c>
      <c r="Y43" s="11" t="str">
        <f t="shared" si="5"/>
        <v/>
      </c>
      <c r="Z43" s="1002"/>
      <c r="AA43" s="338"/>
      <c r="AB43" s="1002"/>
      <c r="AC43" s="1002"/>
      <c r="AD43" s="1002"/>
      <c r="AE43" s="733" t="str">
        <f t="shared" si="6"/>
        <v/>
      </c>
      <c r="AF43" s="1048"/>
      <c r="AG43" s="247"/>
      <c r="AH43" s="556"/>
      <c r="AN43" s="238"/>
    </row>
    <row r="44" spans="1:68" s="235" customFormat="1" ht="16.5" hidden="1" customHeight="1" thickBot="1" x14ac:dyDescent="0.3">
      <c r="A44" s="1031"/>
      <c r="B44" s="31"/>
      <c r="C44" s="131"/>
      <c r="D44" s="13" t="str">
        <f>IFERROR(INDEX(PROPONENTES!$D$3:$D$107,MATCH('EXP GEN.'!B44,PROPONENTES!$C$3:$C$107,0)),"")</f>
        <v/>
      </c>
      <c r="E44" s="567"/>
      <c r="F44" s="132"/>
      <c r="G44" s="246"/>
      <c r="H44" s="132"/>
      <c r="I44" s="245"/>
      <c r="J44" s="132"/>
      <c r="K44" s="1013"/>
      <c r="L44" s="734"/>
      <c r="M44" s="32"/>
      <c r="N44" s="352"/>
      <c r="O44" s="352"/>
      <c r="P44" s="33" t="str">
        <f t="shared" si="1"/>
        <v/>
      </c>
      <c r="Q44" s="34" t="str">
        <f>IFERROR(INDEX(PARAMETROS!$B$53:$B$80,MATCH(P44,PARAMETROS!$A$53:$A$80,0)),"")</f>
        <v/>
      </c>
      <c r="R44" s="529"/>
      <c r="S44" s="35"/>
      <c r="T44" s="37" t="str">
        <f>IFERROR(IF(S44="","",IF(S44="COP","N/A",IF(OR(S44="USD",S44="US"),1,IF(S44="EUR",VLOOKUP(O44,'SH EURO'!$A$6:$B$6338,2,FALSE),"INGRESAR TASA")))),"")</f>
        <v/>
      </c>
      <c r="U44" s="391" t="str">
        <f t="shared" si="2"/>
        <v/>
      </c>
      <c r="V44" s="36" t="str">
        <f>IFERROR(IF(S44="","",IF(S44="COP",1,IF(T44&lt;&gt;"N/A",VLOOKUP(O44,'SH TRM'!$A$9:$B$10000,2,FALSE),"REVISAR"))),"")</f>
        <v/>
      </c>
      <c r="W44" s="394" t="str">
        <f t="shared" si="3"/>
        <v/>
      </c>
      <c r="X44" s="37" t="str">
        <f t="shared" si="4"/>
        <v/>
      </c>
      <c r="Y44" s="37" t="str">
        <f t="shared" si="5"/>
        <v/>
      </c>
      <c r="Z44" s="1006"/>
      <c r="AA44" s="339"/>
      <c r="AB44" s="1006"/>
      <c r="AC44" s="1006"/>
      <c r="AD44" s="1006"/>
      <c r="AE44" s="734" t="str">
        <f t="shared" si="6"/>
        <v/>
      </c>
      <c r="AF44" s="1049"/>
      <c r="AG44" s="248"/>
      <c r="AH44" s="556"/>
      <c r="AN44" s="238"/>
    </row>
    <row r="45" spans="1:68" s="235" customFormat="1" ht="57" x14ac:dyDescent="0.25">
      <c r="A45" s="1029" t="s">
        <v>145</v>
      </c>
      <c r="B45" s="23" t="s">
        <v>190</v>
      </c>
      <c r="C45" s="24">
        <v>43</v>
      </c>
      <c r="D45" s="13" t="str">
        <f>IFERROR(INDEX(PROPONENTES!$D$3:$D$107,MATCH('EXP GEN.'!B45,PROPONENTES!$C$3:$C$107,0)),"")</f>
        <v>NEOINGENIERIA P&amp;T SAS</v>
      </c>
      <c r="E45" s="566" t="s">
        <v>8</v>
      </c>
      <c r="F45" s="30" t="s">
        <v>408</v>
      </c>
      <c r="G45" s="241" t="s">
        <v>333</v>
      </c>
      <c r="H45" s="30" t="s">
        <v>409</v>
      </c>
      <c r="I45" s="244" t="s">
        <v>410</v>
      </c>
      <c r="J45" s="30" t="s">
        <v>9</v>
      </c>
      <c r="K45" s="1011" t="s">
        <v>8</v>
      </c>
      <c r="L45" s="732" t="s">
        <v>8</v>
      </c>
      <c r="M45" s="25">
        <v>1</v>
      </c>
      <c r="N45" s="761">
        <v>41967</v>
      </c>
      <c r="O45" s="761">
        <v>42765</v>
      </c>
      <c r="P45" s="27">
        <f t="shared" si="1"/>
        <v>2017</v>
      </c>
      <c r="Q45" s="133">
        <f>IFERROR(INDEX(PARAMETROS!$B$53:$B$80,MATCH(P45,PARAMETROS!$A$53:$A$80,0)),"")</f>
        <v>737717</v>
      </c>
      <c r="R45" s="527">
        <v>1593399999</v>
      </c>
      <c r="S45" s="28" t="s">
        <v>357</v>
      </c>
      <c r="T45" s="29" t="str">
        <f>IFERROR(IF(S45="","",IF(S45="COP","N/A",IF(OR(S45="USD",S45="US"),1,IF(S45="EUR",VLOOKUP(O45,'SH EURO'!$A$6:$B$6338,2,FALSE),"INGRESAR TASA")))),"")</f>
        <v>N/A</v>
      </c>
      <c r="U45" s="389" t="str">
        <f t="shared" si="2"/>
        <v>N/A</v>
      </c>
      <c r="V45" s="134">
        <f>IFERROR(IF(S45="","",IF(S45="COP",1,IF(T45&lt;&gt;"N/A",VLOOKUP(O45,'SH TRM'!$A$9:$B$10000,2,FALSE),"REVISAR"))),"")</f>
        <v>1</v>
      </c>
      <c r="W45" s="392">
        <f t="shared" si="3"/>
        <v>1593399999</v>
      </c>
      <c r="X45" s="29">
        <f t="shared" si="4"/>
        <v>2159.9068463923159</v>
      </c>
      <c r="Y45" s="29" t="str">
        <f t="shared" si="5"/>
        <v/>
      </c>
      <c r="Z45" s="1007" t="str">
        <f>IFERROR(IF(COUNTIF(Y45:Y50,"")=6,"",IF(SUM(Y45:Y50)&gt;=SAMC011,"CUMPLE","NO CUMPLE")),"")</f>
        <v>NO CUMPLE</v>
      </c>
      <c r="AA45" s="337" t="s">
        <v>414</v>
      </c>
      <c r="AB45" s="1007"/>
      <c r="AC45" s="1007"/>
      <c r="AD45" s="1007"/>
      <c r="AE45" s="764" t="str">
        <f t="shared" si="6"/>
        <v>NO SE ENCUENTRA REGISTRADO EN EL RUP</v>
      </c>
      <c r="AF45" s="1047" t="s">
        <v>223</v>
      </c>
      <c r="AG45" s="268"/>
      <c r="AH45" s="556"/>
      <c r="AN45" s="238"/>
    </row>
    <row r="46" spans="1:68" s="235" customFormat="1" ht="57" x14ac:dyDescent="0.25">
      <c r="A46" s="1030"/>
      <c r="B46" s="12" t="s">
        <v>190</v>
      </c>
      <c r="C46" s="13">
        <v>47</v>
      </c>
      <c r="D46" s="13" t="str">
        <f>IFERROR(INDEX(PROPONENTES!$D$3:$D$107,MATCH('EXP GEN.'!B46,PROPONENTES!$C$3:$C$107,0)),"")</f>
        <v>NEOINGENIERIA P&amp;T SAS</v>
      </c>
      <c r="E46" s="569" t="s">
        <v>8</v>
      </c>
      <c r="F46" s="20" t="s">
        <v>411</v>
      </c>
      <c r="G46" s="242" t="s">
        <v>333</v>
      </c>
      <c r="H46" s="20" t="s">
        <v>412</v>
      </c>
      <c r="I46" s="243" t="s">
        <v>413</v>
      </c>
      <c r="J46" s="20" t="s">
        <v>8</v>
      </c>
      <c r="K46" s="1012"/>
      <c r="L46" s="733" t="s">
        <v>8</v>
      </c>
      <c r="M46" s="21">
        <v>1</v>
      </c>
      <c r="N46" s="15">
        <v>41075</v>
      </c>
      <c r="O46" s="15">
        <v>41167</v>
      </c>
      <c r="P46" s="16">
        <f t="shared" si="1"/>
        <v>2012</v>
      </c>
      <c r="Q46" s="17">
        <f>IFERROR(INDEX(PARAMETROS!$B$53:$B$80,MATCH(P46,PARAMETROS!$A$53:$A$80,0)),"")</f>
        <v>566700</v>
      </c>
      <c r="R46" s="531">
        <v>174000000</v>
      </c>
      <c r="S46" s="17" t="s">
        <v>357</v>
      </c>
      <c r="T46" s="11" t="str">
        <f>IFERROR(IF(S46="","",IF(S46="COP","N/A",IF(OR(S46="USD",S46="US"),1,IF(S46="EUR",VLOOKUP(O46,'SH EURO'!$A$6:$B$6338,2,FALSE),"INGRESAR TASA")))),"")</f>
        <v>N/A</v>
      </c>
      <c r="U46" s="390" t="str">
        <f t="shared" si="2"/>
        <v>N/A</v>
      </c>
      <c r="V46" s="19">
        <f>IFERROR(IF(S46="","",IF(S46="COP",1,IF(T46&lt;&gt;"N/A",VLOOKUP(O46,'SH TRM'!$A$9:$B$10000,2,FALSE),"REVISAR"))),"")</f>
        <v>1</v>
      </c>
      <c r="W46" s="393">
        <f t="shared" si="3"/>
        <v>174000000</v>
      </c>
      <c r="X46" s="11">
        <f t="shared" si="4"/>
        <v>307.04076230809954</v>
      </c>
      <c r="Y46" s="788">
        <f t="shared" si="5"/>
        <v>307.04076230809954</v>
      </c>
      <c r="Z46" s="1002"/>
      <c r="AA46" s="338">
        <v>18</v>
      </c>
      <c r="AB46" s="1002" t="s">
        <v>8</v>
      </c>
      <c r="AC46" s="1002"/>
      <c r="AD46" s="1002"/>
      <c r="AE46" s="733" t="str">
        <f t="shared" si="6"/>
        <v>SI</v>
      </c>
      <c r="AF46" s="1048"/>
      <c r="AG46" s="269"/>
      <c r="AH46" s="556"/>
      <c r="AN46" s="238"/>
    </row>
    <row r="47" spans="1:68" s="491" customFormat="1" ht="16.5" customHeight="1" thickBot="1" x14ac:dyDescent="0.3">
      <c r="A47" s="1030"/>
      <c r="B47" s="31"/>
      <c r="C47" s="41"/>
      <c r="D47" s="41" t="str">
        <f>IFERROR(INDEX(PROPONENTES!$D$3:$D$107,MATCH('EXP GEN.'!B47,PROPONENTES!$C$3:$C$107,0)),"")</f>
        <v/>
      </c>
      <c r="E47" s="569" t="s">
        <v>8</v>
      </c>
      <c r="F47" s="132"/>
      <c r="G47" s="246"/>
      <c r="H47" s="132"/>
      <c r="I47" s="245"/>
      <c r="J47" s="132"/>
      <c r="K47" s="1013"/>
      <c r="L47" s="734"/>
      <c r="M47" s="525"/>
      <c r="N47" s="526"/>
      <c r="O47" s="352"/>
      <c r="P47" s="33" t="str">
        <f t="shared" si="1"/>
        <v/>
      </c>
      <c r="Q47" s="34" t="str">
        <f>IFERROR(INDEX(PARAMETROS!$B$53:$B$80,MATCH(P47,PARAMETROS!$A$53:$A$80,0)),"")</f>
        <v/>
      </c>
      <c r="R47" s="529"/>
      <c r="S47" s="35"/>
      <c r="T47" s="37" t="str">
        <f>IFERROR(IF(S47="","",IF(S47="COP","N/A",IF(OR(S47="USD",S47="US"),1,IF(S47="EUR",VLOOKUP(O47,'SH EURO'!$A$6:$B$6338,2,FALSE),"INGRESAR TASA")))),"")</f>
        <v/>
      </c>
      <c r="U47" s="391" t="str">
        <f t="shared" si="2"/>
        <v/>
      </c>
      <c r="V47" s="487" t="str">
        <f>IFERROR(IF(S47="","",IF(S47="COP",1,IF(T47&lt;&gt;"N/A",VLOOKUP(O47,'SH TRM'!$A$9:$B$10000,2,FALSE),"REVISAR"))),"")</f>
        <v/>
      </c>
      <c r="W47" s="394" t="str">
        <f t="shared" si="3"/>
        <v/>
      </c>
      <c r="X47" s="37" t="str">
        <f t="shared" si="4"/>
        <v/>
      </c>
      <c r="Y47" s="37" t="str">
        <f t="shared" si="5"/>
        <v/>
      </c>
      <c r="Z47" s="1002"/>
      <c r="AA47" s="488"/>
      <c r="AB47" s="1006"/>
      <c r="AC47" s="1006"/>
      <c r="AD47" s="1006"/>
      <c r="AE47" s="734" t="str">
        <f t="shared" si="6"/>
        <v/>
      </c>
      <c r="AF47" s="1048"/>
      <c r="AG47" s="489"/>
      <c r="AH47" s="556"/>
      <c r="AI47" s="235"/>
      <c r="AJ47" s="235"/>
      <c r="AK47" s="235"/>
      <c r="AL47" s="235"/>
      <c r="AM47" s="235"/>
      <c r="AN47" s="238"/>
      <c r="AO47" s="235"/>
      <c r="AP47" s="235"/>
      <c r="AQ47" s="235"/>
      <c r="AR47" s="235"/>
      <c r="AS47" s="235"/>
      <c r="AT47" s="235"/>
      <c r="AU47" s="235"/>
      <c r="AV47" s="235"/>
      <c r="AW47" s="235"/>
      <c r="AX47" s="235"/>
      <c r="AY47" s="235"/>
      <c r="AZ47" s="235"/>
      <c r="BA47" s="235"/>
      <c r="BB47" s="235"/>
      <c r="BC47" s="235"/>
      <c r="BD47" s="235"/>
      <c r="BE47" s="235"/>
      <c r="BF47" s="235"/>
      <c r="BG47" s="235"/>
      <c r="BH47" s="235"/>
      <c r="BI47" s="235"/>
      <c r="BJ47" s="235"/>
      <c r="BK47" s="235"/>
      <c r="BL47" s="235"/>
      <c r="BM47" s="235"/>
      <c r="BN47" s="235"/>
      <c r="BO47" s="235"/>
      <c r="BP47" s="235"/>
    </row>
    <row r="48" spans="1:68" s="235" customFormat="1" ht="16.5" hidden="1" customHeight="1" thickBot="1" x14ac:dyDescent="0.3">
      <c r="A48" s="1030"/>
      <c r="B48" s="470"/>
      <c r="C48" s="471"/>
      <c r="D48" s="471" t="str">
        <f>IFERROR(INDEX(PROPONENTES!$D$3:$D$107,MATCH('EXP GEN.'!B48,PROPONENTES!$C$3:$C$107,0)),"")</f>
        <v/>
      </c>
      <c r="E48" s="568"/>
      <c r="F48" s="473"/>
      <c r="G48" s="474"/>
      <c r="H48" s="473"/>
      <c r="I48" s="475"/>
      <c r="J48" s="473"/>
      <c r="K48" s="1011"/>
      <c r="L48" s="509"/>
      <c r="M48" s="477"/>
      <c r="N48" s="478"/>
      <c r="O48" s="478"/>
      <c r="P48" s="479" t="str">
        <f t="shared" si="1"/>
        <v/>
      </c>
      <c r="Q48" s="480" t="str">
        <f>IFERROR(INDEX(PARAMETROS!$B$53:$B$80,MATCH(P48,PARAMETROS!$A$53:$A$80,0)),"")</f>
        <v/>
      </c>
      <c r="R48" s="530"/>
      <c r="S48" s="481"/>
      <c r="T48" s="482" t="str">
        <f>IFERROR(IF(S48="","",IF(S48="COP","N/A",IF(OR(S48="USD",S48="US"),1,IF(S48="EUR",VLOOKUP(O48,'SH EURO'!$A$6:$B$6338,2,FALSE),"INGRESAR TASA")))),"")</f>
        <v/>
      </c>
      <c r="U48" s="483" t="str">
        <f t="shared" si="2"/>
        <v/>
      </c>
      <c r="V48" s="22" t="str">
        <f>IFERROR(IF(S48="","",IF(S48="COP",1,IF(T48&lt;&gt;"N/A",VLOOKUP(O48,'SH TRM'!$A$9:$B$10000,2,FALSE),"REVISAR"))),"")</f>
        <v/>
      </c>
      <c r="W48" s="484" t="str">
        <f t="shared" si="3"/>
        <v/>
      </c>
      <c r="X48" s="482" t="str">
        <f t="shared" si="4"/>
        <v/>
      </c>
      <c r="Y48" s="482" t="str">
        <f t="shared" si="5"/>
        <v/>
      </c>
      <c r="Z48" s="1002"/>
      <c r="AA48" s="485"/>
      <c r="AB48" s="1008"/>
      <c r="AC48" s="1009"/>
      <c r="AD48" s="1010"/>
      <c r="AE48" s="735" t="str">
        <f t="shared" si="6"/>
        <v/>
      </c>
      <c r="AF48" s="1048"/>
      <c r="AG48" s="486"/>
      <c r="AH48" s="556"/>
      <c r="AN48" s="238"/>
    </row>
    <row r="49" spans="1:68" s="235" customFormat="1" ht="16.5" hidden="1" customHeight="1" thickBot="1" x14ac:dyDescent="0.3">
      <c r="A49" s="1030"/>
      <c r="B49" s="12"/>
      <c r="C49" s="13"/>
      <c r="D49" s="13" t="str">
        <f>IFERROR(INDEX(PROPONENTES!$D$3:$D$107,MATCH('EXP GEN.'!B49,PROPONENTES!$C$3:$C$107,0)),"")</f>
        <v/>
      </c>
      <c r="E49" s="569"/>
      <c r="F49" s="20"/>
      <c r="G49" s="242"/>
      <c r="H49" s="20"/>
      <c r="I49" s="243"/>
      <c r="J49" s="20"/>
      <c r="K49" s="1012"/>
      <c r="L49" s="498"/>
      <c r="M49" s="14"/>
      <c r="N49" s="15"/>
      <c r="O49" s="15"/>
      <c r="P49" s="16" t="str">
        <f t="shared" si="1"/>
        <v/>
      </c>
      <c r="Q49" s="17" t="str">
        <f>IFERROR(INDEX(PARAMETROS!$B$53:$B$80,MATCH(P49,PARAMETROS!$A$53:$A$80,0)),"")</f>
        <v/>
      </c>
      <c r="R49" s="531"/>
      <c r="S49" s="18"/>
      <c r="T49" s="11" t="str">
        <f>IFERROR(IF(S49="","",IF(S49="COP","N/A",IF(OR(S49="USD",S49="US"),1,IF(S49="EUR",VLOOKUP(O49,'SH EURO'!$A$6:$B$6338,2,FALSE),"INGRESAR TASA")))),"")</f>
        <v/>
      </c>
      <c r="U49" s="390" t="str">
        <f t="shared" si="2"/>
        <v/>
      </c>
      <c r="V49" s="19" t="str">
        <f>IFERROR(IF(S49="","",IF(S49="COP",1,IF(T49&lt;&gt;"N/A",VLOOKUP(O49,'SH TRM'!$A$9:$B$10000,2,FALSE),"REVISAR"))),"")</f>
        <v/>
      </c>
      <c r="W49" s="393" t="str">
        <f t="shared" si="3"/>
        <v/>
      </c>
      <c r="X49" s="11" t="str">
        <f t="shared" si="4"/>
        <v/>
      </c>
      <c r="Y49" s="11" t="str">
        <f t="shared" si="5"/>
        <v/>
      </c>
      <c r="Z49" s="1002"/>
      <c r="AA49" s="338"/>
      <c r="AB49" s="1002"/>
      <c r="AC49" s="1002"/>
      <c r="AD49" s="1002"/>
      <c r="AE49" s="733" t="str">
        <f t="shared" si="6"/>
        <v/>
      </c>
      <c r="AF49" s="1048"/>
      <c r="AG49" s="247"/>
      <c r="AH49" s="556"/>
      <c r="AN49" s="238"/>
    </row>
    <row r="50" spans="1:68" s="235" customFormat="1" ht="16.5" hidden="1" customHeight="1" thickBot="1" x14ac:dyDescent="0.3">
      <c r="A50" s="1031"/>
      <c r="B50" s="31"/>
      <c r="C50" s="131"/>
      <c r="D50" s="13" t="str">
        <f>IFERROR(INDEX(PROPONENTES!$D$3:$D$107,MATCH('EXP GEN.'!B50,PROPONENTES!$C$3:$C$107,0)),"")</f>
        <v/>
      </c>
      <c r="E50" s="567"/>
      <c r="F50" s="132"/>
      <c r="G50" s="246"/>
      <c r="H50" s="132"/>
      <c r="I50" s="245"/>
      <c r="J50" s="132"/>
      <c r="K50" s="1013"/>
      <c r="L50" s="499"/>
      <c r="M50" s="32"/>
      <c r="N50" s="352"/>
      <c r="O50" s="352"/>
      <c r="P50" s="33" t="str">
        <f t="shared" si="1"/>
        <v/>
      </c>
      <c r="Q50" s="34" t="str">
        <f>IFERROR(INDEX(PARAMETROS!$B$53:$B$80,MATCH(P50,PARAMETROS!$A$53:$A$80,0)),"")</f>
        <v/>
      </c>
      <c r="R50" s="529"/>
      <c r="S50" s="35"/>
      <c r="T50" s="37" t="str">
        <f>IFERROR(IF(S50="","",IF(S50="COP","N/A",IF(OR(S50="USD",S50="US"),1,IF(S50="EUR",VLOOKUP(O50,'SH EURO'!$A$6:$B$6338,2,FALSE),"INGRESAR TASA")))),"")</f>
        <v/>
      </c>
      <c r="U50" s="391" t="str">
        <f t="shared" si="2"/>
        <v/>
      </c>
      <c r="V50" s="36" t="str">
        <f>IFERROR(IF(S50="","",IF(S50="COP",1,IF(T50&lt;&gt;"N/A",VLOOKUP(O50,'SH TRM'!$A$9:$B$10000,2,FALSE),"REVISAR"))),"")</f>
        <v/>
      </c>
      <c r="W50" s="394" t="str">
        <f t="shared" si="3"/>
        <v/>
      </c>
      <c r="X50" s="37" t="str">
        <f t="shared" si="4"/>
        <v/>
      </c>
      <c r="Y50" s="37" t="str">
        <f t="shared" si="5"/>
        <v/>
      </c>
      <c r="Z50" s="1006"/>
      <c r="AA50" s="339"/>
      <c r="AB50" s="1006"/>
      <c r="AC50" s="1006"/>
      <c r="AD50" s="1006"/>
      <c r="AE50" s="734" t="str">
        <f t="shared" si="6"/>
        <v/>
      </c>
      <c r="AF50" s="1049"/>
      <c r="AG50" s="248"/>
      <c r="AH50" s="556"/>
      <c r="AN50" s="238"/>
    </row>
    <row r="51" spans="1:68" s="235" customFormat="1" ht="42.75" x14ac:dyDescent="0.25">
      <c r="A51" s="1029" t="s">
        <v>146</v>
      </c>
      <c r="B51" s="23" t="s">
        <v>191</v>
      </c>
      <c r="C51" s="24">
        <v>56</v>
      </c>
      <c r="D51" s="13" t="str">
        <f>IFERROR(INDEX(PROPONENTES!$D$3:$D$107,MATCH('EXP GEN.'!B51,PROPONENTES!$C$3:$C$107,0)),"")</f>
        <v>SILVA CARREÑO ASOCIADOS SAS</v>
      </c>
      <c r="E51" s="566" t="s">
        <v>8</v>
      </c>
      <c r="F51" s="736" t="s">
        <v>332</v>
      </c>
      <c r="G51" s="737" t="s">
        <v>333</v>
      </c>
      <c r="H51" s="736" t="s">
        <v>367</v>
      </c>
      <c r="I51" s="738" t="s">
        <v>368</v>
      </c>
      <c r="J51" s="736" t="s">
        <v>9</v>
      </c>
      <c r="K51" s="1014" t="s">
        <v>8</v>
      </c>
      <c r="L51" s="739" t="s">
        <v>9</v>
      </c>
      <c r="M51" s="740">
        <v>1</v>
      </c>
      <c r="N51" s="741">
        <v>37760</v>
      </c>
      <c r="O51" s="757">
        <v>38321</v>
      </c>
      <c r="P51" s="27">
        <f t="shared" ref="P51" si="7">IF(O51="","",YEAR(O51))</f>
        <v>2004</v>
      </c>
      <c r="Q51" s="133">
        <f>IFERROR(INDEX(PARAMETROS!$B$53:$B$80,MATCH(P51,PARAMETROS!$A$53:$A$80,0)),"")</f>
        <v>358000</v>
      </c>
      <c r="R51" s="527">
        <v>544298137</v>
      </c>
      <c r="S51" s="28" t="s">
        <v>357</v>
      </c>
      <c r="T51" s="29" t="str">
        <f>IFERROR(IF(S51="","",IF(S51="COP","N/A",IF(OR(S51="USD",S51="US"),1,IF(S51="EUR",VLOOKUP(O51,'SH EURO'!$A$6:$B$6338,2,FALSE),"INGRESAR TASA")))),"")</f>
        <v>N/A</v>
      </c>
      <c r="U51" s="389" t="str">
        <f t="shared" si="2"/>
        <v>N/A</v>
      </c>
      <c r="V51" s="134">
        <f>IFERROR(IF(S51="","",IF(S51="COP",1,IF(T51&lt;&gt;"N/A",VLOOKUP(O51,'SH TRM'!$A$9:$B$10000,2,FALSE),"REVISAR"))),"")</f>
        <v>1</v>
      </c>
      <c r="W51" s="392">
        <f t="shared" si="3"/>
        <v>544298137</v>
      </c>
      <c r="X51" s="29">
        <f t="shared" si="4"/>
        <v>1520.3858575418994</v>
      </c>
      <c r="Y51" s="29" t="str">
        <f t="shared" si="5"/>
        <v/>
      </c>
      <c r="Z51" s="1023" t="str">
        <f>IFERROR(IF(COUNTIF(Y51:Y56,"")=6,"",IF(SUM(Y51:Y56)&gt;=SAMC011,"CUMPLE","NO CUMPLE")),"")</f>
        <v/>
      </c>
      <c r="AA51" s="30">
        <v>60</v>
      </c>
      <c r="AB51" s="1007" t="s">
        <v>8</v>
      </c>
      <c r="AC51" s="1007"/>
      <c r="AD51" s="1007"/>
      <c r="AE51" s="705" t="str">
        <f t="shared" ref="AE51:AE74" si="8">IFERROR(IF(AA51="","",IF(ISNUMBER(AA51),IF(COUNTIF(AB51:AD51,"SI")&gt;0,"SI","NO"),AA51)),"")</f>
        <v>SI</v>
      </c>
      <c r="AF51" s="1047" t="s">
        <v>223</v>
      </c>
      <c r="AG51" s="268"/>
      <c r="AH51" s="556"/>
      <c r="AN51" s="238"/>
    </row>
    <row r="52" spans="1:68" s="235" customFormat="1" ht="71.25" x14ac:dyDescent="0.25">
      <c r="A52" s="1030"/>
      <c r="B52" s="470" t="s">
        <v>191</v>
      </c>
      <c r="C52" s="471">
        <v>58</v>
      </c>
      <c r="D52" s="13" t="str">
        <f>IFERROR(INDEX(PROPONENTES!$D$3:$D$107,MATCH('EXP GEN.'!B52,PROPONENTES!$C$3:$C$107,0)),"")</f>
        <v>SILVA CARREÑO ASOCIADOS SAS</v>
      </c>
      <c r="E52" s="569" t="s">
        <v>8</v>
      </c>
      <c r="F52" s="742" t="s">
        <v>341</v>
      </c>
      <c r="G52" s="743" t="s">
        <v>333</v>
      </c>
      <c r="H52" s="742" t="s">
        <v>369</v>
      </c>
      <c r="I52" s="744" t="s">
        <v>370</v>
      </c>
      <c r="J52" s="742" t="s">
        <v>9</v>
      </c>
      <c r="K52" s="1015"/>
      <c r="L52" s="745" t="s">
        <v>9</v>
      </c>
      <c r="M52" s="746">
        <v>0.25</v>
      </c>
      <c r="N52" s="747">
        <v>36633</v>
      </c>
      <c r="O52" s="758">
        <v>37307</v>
      </c>
      <c r="P52" s="16">
        <f t="shared" si="1"/>
        <v>2002</v>
      </c>
      <c r="Q52" s="17">
        <f>IFERROR(INDEX(PARAMETROS!$B$53:$B$80,MATCH(P52,PARAMETROS!$A$53:$A$80,0)),"")</f>
        <v>309000</v>
      </c>
      <c r="R52" s="531">
        <v>3292506434</v>
      </c>
      <c r="S52" s="17" t="s">
        <v>357</v>
      </c>
      <c r="T52" s="11" t="str">
        <f>IFERROR(IF(S52="","",IF(S52="COP","N/A",IF(OR(S52="USD",S52="US"),1,IF(S52="EUR",VLOOKUP(O52,'SH EURO'!$A$6:$B$6338,2,FALSE),"INGRESAR TASA")))),"")</f>
        <v>N/A</v>
      </c>
      <c r="U52" s="390" t="str">
        <f t="shared" si="2"/>
        <v>N/A</v>
      </c>
      <c r="V52" s="19">
        <f>IFERROR(IF(S52="","",IF(S52="COP",1,IF(T52&lt;&gt;"N/A",VLOOKUP(O52,'SH TRM'!$A$9:$B$10000,2,FALSE),"REVISAR"))),"")</f>
        <v>1</v>
      </c>
      <c r="W52" s="393">
        <f t="shared" si="3"/>
        <v>3292506434</v>
      </c>
      <c r="X52" s="11">
        <f t="shared" si="4"/>
        <v>10655.360627831715</v>
      </c>
      <c r="Y52" s="11" t="str">
        <f t="shared" si="5"/>
        <v/>
      </c>
      <c r="Z52" s="1024"/>
      <c r="AA52" s="485">
        <v>12</v>
      </c>
      <c r="AB52" s="1038" t="s">
        <v>8</v>
      </c>
      <c r="AC52" s="1038"/>
      <c r="AD52" s="1038"/>
      <c r="AE52" s="706" t="str">
        <f t="shared" si="8"/>
        <v>SI</v>
      </c>
      <c r="AF52" s="1048"/>
      <c r="AG52" s="269"/>
      <c r="AH52" s="556"/>
      <c r="AN52" s="238"/>
    </row>
    <row r="53" spans="1:68" s="491" customFormat="1" ht="16.5" thickBot="1" x14ac:dyDescent="0.3">
      <c r="A53" s="1030"/>
      <c r="B53" s="31"/>
      <c r="C53" s="41"/>
      <c r="D53" s="41" t="str">
        <f>IFERROR(INDEX(PROPONENTES!$D$3:$D$107,MATCH('EXP GEN.'!B53,PROPONENTES!$C$3:$C$107,0)),"")</f>
        <v/>
      </c>
      <c r="E53" s="569" t="s">
        <v>8</v>
      </c>
      <c r="F53" s="748"/>
      <c r="G53" s="749"/>
      <c r="H53" s="748"/>
      <c r="I53" s="750"/>
      <c r="J53" s="748"/>
      <c r="K53" s="1016"/>
      <c r="L53" s="751"/>
      <c r="M53" s="752"/>
      <c r="N53" s="502"/>
      <c r="O53" s="502"/>
      <c r="P53" s="33" t="str">
        <f t="shared" si="1"/>
        <v/>
      </c>
      <c r="Q53" s="34" t="str">
        <f>IFERROR(INDEX(PARAMETROS!$B$53:$B$80,MATCH(P53,PARAMETROS!$A$53:$A$80,0)),"")</f>
        <v/>
      </c>
      <c r="R53" s="529"/>
      <c r="S53" s="35"/>
      <c r="T53" s="37" t="str">
        <f>IFERROR(IF(S53="","",IF(S53="COP","N/A",IF(OR(S53="USD",S53="US"),1,IF(S53="EUR",VLOOKUP(O53,'SH EURO'!$A$6:$B$6338,2,FALSE),"INGRESAR TASA")))),"")</f>
        <v/>
      </c>
      <c r="U53" s="391" t="str">
        <f t="shared" si="2"/>
        <v/>
      </c>
      <c r="V53" s="487" t="str">
        <f>IFERROR(IF(S53="","",IF(S53="COP",1,IF(T53&lt;&gt;"N/A",VLOOKUP(O53,'SH TRM'!$A$9:$B$10000,2,FALSE),"REVISAR"))),"")</f>
        <v/>
      </c>
      <c r="W53" s="394" t="str">
        <f t="shared" si="3"/>
        <v/>
      </c>
      <c r="X53" s="37" t="str">
        <f t="shared" si="4"/>
        <v/>
      </c>
      <c r="Y53" s="37" t="str">
        <f t="shared" si="5"/>
        <v/>
      </c>
      <c r="Z53" s="1024"/>
      <c r="AA53" s="488"/>
      <c r="AB53" s="1006"/>
      <c r="AC53" s="1006"/>
      <c r="AD53" s="1006"/>
      <c r="AE53" s="704" t="str">
        <f t="shared" si="8"/>
        <v/>
      </c>
      <c r="AF53" s="1048"/>
      <c r="AG53" s="489"/>
      <c r="AH53" s="556"/>
      <c r="AI53" s="235"/>
      <c r="AJ53" s="235"/>
      <c r="AK53" s="235"/>
      <c r="AL53" s="235"/>
      <c r="AM53" s="235"/>
      <c r="AN53" s="238"/>
      <c r="AO53" s="235"/>
      <c r="AP53" s="235"/>
      <c r="AQ53" s="235"/>
      <c r="AR53" s="235"/>
      <c r="AS53" s="235"/>
      <c r="AT53" s="235"/>
      <c r="AU53" s="235"/>
      <c r="AV53" s="235"/>
      <c r="AW53" s="235"/>
      <c r="AX53" s="235"/>
      <c r="AY53" s="235"/>
      <c r="AZ53" s="235"/>
      <c r="BA53" s="235"/>
      <c r="BB53" s="235"/>
      <c r="BC53" s="235"/>
      <c r="BD53" s="235"/>
      <c r="BE53" s="235"/>
      <c r="BF53" s="235"/>
      <c r="BG53" s="235"/>
      <c r="BH53" s="235"/>
      <c r="BI53" s="235"/>
      <c r="BJ53" s="235"/>
      <c r="BK53" s="235"/>
      <c r="BL53" s="235"/>
      <c r="BM53" s="235"/>
      <c r="BN53" s="235"/>
      <c r="BO53" s="235"/>
      <c r="BP53" s="235"/>
    </row>
    <row r="54" spans="1:68" s="235" customFormat="1" ht="16.5" hidden="1" customHeight="1" thickBot="1" x14ac:dyDescent="0.3">
      <c r="A54" s="1030"/>
      <c r="B54" s="470"/>
      <c r="C54" s="471"/>
      <c r="D54" s="471" t="str">
        <f>IFERROR(INDEX(PROPONENTES!$D$3:$D$107,MATCH('EXP GEN.'!B54,PROPONENTES!$C$3:$C$107,0)),"")</f>
        <v/>
      </c>
      <c r="E54" s="568"/>
      <c r="F54" s="742"/>
      <c r="G54" s="743"/>
      <c r="H54" s="742"/>
      <c r="I54" s="744"/>
      <c r="J54" s="742"/>
      <c r="K54" s="742"/>
      <c r="L54" s="745"/>
      <c r="M54" s="746"/>
      <c r="N54" s="747"/>
      <c r="O54" s="747"/>
      <c r="P54" s="479" t="str">
        <f t="shared" si="1"/>
        <v/>
      </c>
      <c r="Q54" s="480" t="str">
        <f>IFERROR(INDEX(PARAMETROS!$B$53:$B$80,MATCH(P54,PARAMETROS!$A$53:$A$80,0)),"")</f>
        <v/>
      </c>
      <c r="R54" s="530"/>
      <c r="S54" s="481"/>
      <c r="T54" s="482" t="str">
        <f>IFERROR(IF(S54="","",IF(S54="COP","N/A",IF(OR(S54="USD",S54="US"),1,IF(S54="EUR",VLOOKUP(O54,'SH EURO'!$A$6:$B$6338,2,FALSE),"INGRESAR TASA")))),"")</f>
        <v/>
      </c>
      <c r="U54" s="483" t="str">
        <f t="shared" si="2"/>
        <v/>
      </c>
      <c r="V54" s="22" t="str">
        <f>IFERROR(IF(S54="","",IF(S54="COP",1,IF(T54&lt;&gt;"N/A",VLOOKUP(O54,'SH TRM'!$A$9:$B$10000,2,FALSE),"REVISAR"))),"")</f>
        <v/>
      </c>
      <c r="W54" s="484" t="str">
        <f t="shared" si="3"/>
        <v/>
      </c>
      <c r="X54" s="482" t="str">
        <f t="shared" si="4"/>
        <v/>
      </c>
      <c r="Y54" s="482" t="str">
        <f t="shared" si="5"/>
        <v/>
      </c>
      <c r="Z54" s="1024"/>
      <c r="AA54" s="485"/>
      <c r="AB54" s="1038"/>
      <c r="AC54" s="1038"/>
      <c r="AD54" s="1038"/>
      <c r="AE54" s="706" t="str">
        <f t="shared" si="8"/>
        <v/>
      </c>
      <c r="AF54" s="1048"/>
      <c r="AG54" s="486"/>
      <c r="AH54" s="556"/>
      <c r="AN54" s="238"/>
    </row>
    <row r="55" spans="1:68" s="235" customFormat="1" ht="16.5" hidden="1" customHeight="1" thickBot="1" x14ac:dyDescent="0.3">
      <c r="A55" s="1030"/>
      <c r="B55" s="12"/>
      <c r="C55" s="13"/>
      <c r="D55" s="13" t="str">
        <f>IFERROR(INDEX(PROPONENTES!$D$3:$D$107,MATCH('EXP GEN.'!B55,PROPONENTES!$C$3:$C$107,0)),"")</f>
        <v/>
      </c>
      <c r="E55" s="569"/>
      <c r="F55" s="716"/>
      <c r="G55" s="717"/>
      <c r="H55" s="716"/>
      <c r="I55" s="718"/>
      <c r="J55" s="716"/>
      <c r="K55" s="716"/>
      <c r="L55" s="714"/>
      <c r="M55" s="753"/>
      <c r="N55" s="271"/>
      <c r="O55" s="271"/>
      <c r="P55" s="16" t="str">
        <f t="shared" si="1"/>
        <v/>
      </c>
      <c r="Q55" s="17" t="str">
        <f>IFERROR(INDEX(PARAMETROS!$B$53:$B$80,MATCH(P55,PARAMETROS!$A$53:$A$80,0)),"")</f>
        <v/>
      </c>
      <c r="R55" s="531"/>
      <c r="S55" s="18"/>
      <c r="T55" s="11" t="str">
        <f>IFERROR(IF(S55="","",IF(S55="COP","N/A",IF(OR(S55="USD",S55="US"),1,IF(S55="EUR",VLOOKUP(O55,'SH EURO'!$A$6:$B$6338,2,FALSE),"INGRESAR TASA")))),"")</f>
        <v/>
      </c>
      <c r="U55" s="390" t="str">
        <f t="shared" si="2"/>
        <v/>
      </c>
      <c r="V55" s="19" t="str">
        <f>IFERROR(IF(S55="","",IF(S55="COP",1,IF(T55&lt;&gt;"N/A",VLOOKUP(O55,'SH TRM'!$A$9:$B$10000,2,FALSE),"REVISAR"))),"")</f>
        <v/>
      </c>
      <c r="W55" s="393" t="str">
        <f t="shared" si="3"/>
        <v/>
      </c>
      <c r="X55" s="11" t="str">
        <f t="shared" si="4"/>
        <v/>
      </c>
      <c r="Y55" s="11" t="str">
        <f t="shared" si="5"/>
        <v/>
      </c>
      <c r="Z55" s="1024"/>
      <c r="AA55" s="338"/>
      <c r="AB55" s="1002"/>
      <c r="AC55" s="1002"/>
      <c r="AD55" s="1002"/>
      <c r="AE55" s="703" t="str">
        <f t="shared" si="8"/>
        <v/>
      </c>
      <c r="AF55" s="1048"/>
      <c r="AG55" s="247"/>
      <c r="AH55" s="556"/>
      <c r="AN55" s="238"/>
    </row>
    <row r="56" spans="1:68" s="235" customFormat="1" ht="16.5" hidden="1" customHeight="1" thickBot="1" x14ac:dyDescent="0.3">
      <c r="A56" s="1042"/>
      <c r="B56" s="31"/>
      <c r="C56" s="131"/>
      <c r="D56" s="544" t="str">
        <f>IFERROR(INDEX(PROPONENTES!$D$3:$D$107,MATCH('EXP GEN.'!B56,PROPONENTES!$C$3:$C$107,0)),"")</f>
        <v/>
      </c>
      <c r="E56" s="570"/>
      <c r="F56" s="748"/>
      <c r="G56" s="749"/>
      <c r="H56" s="748"/>
      <c r="I56" s="750"/>
      <c r="J56" s="748"/>
      <c r="K56" s="748"/>
      <c r="L56" s="751"/>
      <c r="M56" s="525"/>
      <c r="N56" s="502"/>
      <c r="O56" s="502"/>
      <c r="P56" s="545" t="str">
        <f t="shared" si="1"/>
        <v/>
      </c>
      <c r="Q56" s="546" t="str">
        <f>IFERROR(INDEX(PARAMETROS!$B$53:$B$80,MATCH(P56,PARAMETROS!$A$53:$A$80,0)),"")</f>
        <v/>
      </c>
      <c r="R56" s="547"/>
      <c r="S56" s="548"/>
      <c r="T56" s="549" t="str">
        <f>IFERROR(IF(S56="","",IF(S56="COP","N/A",IF(OR(S56="USD",S56="US"),1,IF(S56="EUR",VLOOKUP(O56,'SH EURO'!$A$6:$B$6338,2,FALSE),"INGRESAR TASA")))),"")</f>
        <v/>
      </c>
      <c r="U56" s="550" t="str">
        <f t="shared" si="2"/>
        <v/>
      </c>
      <c r="V56" s="551" t="str">
        <f>IFERROR(IF(S56="","",IF(S56="COP",1,IF(T56&lt;&gt;"N/A",VLOOKUP(O56,'SH TRM'!$A$9:$B$10000,2,FALSE),"REVISAR"))),"")</f>
        <v/>
      </c>
      <c r="W56" s="552" t="str">
        <f t="shared" si="3"/>
        <v/>
      </c>
      <c r="X56" s="549" t="str">
        <f t="shared" si="4"/>
        <v/>
      </c>
      <c r="Y56" s="549" t="str">
        <f t="shared" si="5"/>
        <v/>
      </c>
      <c r="Z56" s="1046"/>
      <c r="AA56" s="339"/>
      <c r="AB56" s="1006"/>
      <c r="AC56" s="1006"/>
      <c r="AD56" s="1006"/>
      <c r="AE56" s="704" t="str">
        <f t="shared" si="8"/>
        <v/>
      </c>
      <c r="AF56" s="1049"/>
      <c r="AG56" s="553"/>
      <c r="AH56" s="556"/>
      <c r="AN56" s="238"/>
    </row>
    <row r="57" spans="1:68" s="235" customFormat="1" ht="63" x14ac:dyDescent="0.25">
      <c r="A57" s="1029" t="s">
        <v>147</v>
      </c>
      <c r="B57" s="23" t="s">
        <v>325</v>
      </c>
      <c r="C57" s="24">
        <v>200</v>
      </c>
      <c r="D57" s="24" t="str">
        <f>IFERROR(INDEX(PROPONENTES!$D$3:$D$107,MATCH('EXP GEN.'!B57,PROPONENTES!$C$3:$C$107,0)),"")</f>
        <v>AYESA DE COLOMBIA INGENIERIA Y ARQUITECTURA SAS</v>
      </c>
      <c r="E57" s="566" t="s">
        <v>8</v>
      </c>
      <c r="F57" s="736" t="s">
        <v>371</v>
      </c>
      <c r="G57" s="737" t="s">
        <v>349</v>
      </c>
      <c r="H57" s="736" t="s">
        <v>372</v>
      </c>
      <c r="I57" s="738" t="s">
        <v>373</v>
      </c>
      <c r="J57" s="736" t="s">
        <v>9</v>
      </c>
      <c r="K57" s="1014" t="s">
        <v>8</v>
      </c>
      <c r="L57" s="739" t="s">
        <v>9</v>
      </c>
      <c r="M57" s="740">
        <v>1</v>
      </c>
      <c r="N57" s="741">
        <v>37377</v>
      </c>
      <c r="O57" s="741">
        <v>37710</v>
      </c>
      <c r="P57" s="27">
        <f t="shared" si="1"/>
        <v>2003</v>
      </c>
      <c r="Q57" s="133">
        <f>IFERROR(INDEX(PARAMETROS!$B$53:$B$80,MATCH(P57,PARAMETROS!$A$53:$A$80,0)),"")</f>
        <v>332000</v>
      </c>
      <c r="R57" s="527">
        <v>1886876.63</v>
      </c>
      <c r="S57" s="28" t="s">
        <v>358</v>
      </c>
      <c r="T57" s="29">
        <f>IFERROR(IF(S57="","",IF(S57="COP","N/A",IF(OR(S57="USD",S57="US"),1,IF(S57="EUR",VLOOKUP(O57,'SH EURO'!$A$6:$B$6338,2,FALSE),"INGRESAR TASA")))),"")</f>
        <v>1.0774999999999999</v>
      </c>
      <c r="U57" s="389">
        <f t="shared" si="2"/>
        <v>2033109.5688249997</v>
      </c>
      <c r="V57" s="134">
        <f>IFERROR(IF(S57="","",IF(S57="COP",1,IF(T57&lt;&gt;"N/A",VLOOKUP(O57,'SH TRM'!$A$9:$B$10000,2,FALSE),"REVISAR"))),"")</f>
        <v>2958.25</v>
      </c>
      <c r="W57" s="392">
        <f t="shared" si="3"/>
        <v>6014446381.9765558</v>
      </c>
      <c r="X57" s="29">
        <f t="shared" si="4"/>
        <v>18115.802355351072</v>
      </c>
      <c r="Y57" s="29" t="str">
        <f>IFERROR(IF(OR(J57="",J57="NO"),"",IF(E57="SI",IFERROR(X57*M57,""),"")),"")</f>
        <v/>
      </c>
      <c r="Z57" s="1023" t="str">
        <f>IFERROR(IF(COUNTIF(Y57:Y62,"")=6,"",IF(SUM(Y57:Y62)&gt;=SAMC011,"CUMPLE","NO CUMPLE")),"")</f>
        <v/>
      </c>
      <c r="AA57" s="337">
        <v>87</v>
      </c>
      <c r="AB57" s="1007" t="s">
        <v>8</v>
      </c>
      <c r="AC57" s="1007"/>
      <c r="AD57" s="1007"/>
      <c r="AE57" s="705" t="str">
        <f t="shared" si="8"/>
        <v>SI</v>
      </c>
      <c r="AF57" s="1047" t="s">
        <v>223</v>
      </c>
      <c r="AG57" s="522"/>
      <c r="AH57" s="556"/>
      <c r="AN57" s="238"/>
    </row>
    <row r="58" spans="1:68" s="235" customFormat="1" ht="63" x14ac:dyDescent="0.25">
      <c r="A58" s="1030"/>
      <c r="B58" s="12" t="s">
        <v>325</v>
      </c>
      <c r="C58" s="13">
        <v>204</v>
      </c>
      <c r="D58" s="13" t="str">
        <f>IFERROR(INDEX(PROPONENTES!$D$3:$D$107,MATCH('EXP GEN.'!B58,PROPONENTES!$C$3:$C$107,0)),"")</f>
        <v>AYESA DE COLOMBIA INGENIERIA Y ARQUITECTURA SAS</v>
      </c>
      <c r="E58" s="569" t="s">
        <v>8</v>
      </c>
      <c r="F58" s="716" t="s">
        <v>371</v>
      </c>
      <c r="G58" s="717" t="s">
        <v>349</v>
      </c>
      <c r="H58" s="716" t="s">
        <v>372</v>
      </c>
      <c r="I58" s="718" t="s">
        <v>374</v>
      </c>
      <c r="J58" s="716" t="s">
        <v>9</v>
      </c>
      <c r="K58" s="1015"/>
      <c r="L58" s="714" t="s">
        <v>8</v>
      </c>
      <c r="M58" s="719">
        <v>1</v>
      </c>
      <c r="N58" s="271">
        <v>39203</v>
      </c>
      <c r="O58" s="271">
        <v>39812</v>
      </c>
      <c r="P58" s="16">
        <f t="shared" si="1"/>
        <v>2008</v>
      </c>
      <c r="Q58" s="17">
        <f>IFERROR(INDEX(PARAMETROS!$B$53:$B$80,MATCH(P58,PARAMETROS!$A$53:$A$80,0)),"")</f>
        <v>461500</v>
      </c>
      <c r="R58" s="531">
        <v>650000</v>
      </c>
      <c r="S58" s="17" t="s">
        <v>358</v>
      </c>
      <c r="T58" s="11">
        <f>IFERROR(IF(S58="","",IF(S58="COP","N/A",IF(OR(S58="USD",S58="US"),1,IF(S58="EUR",VLOOKUP(O58,'SH EURO'!$A$6:$B$6338,2,FALSE),"INGRESAR TASA")))),"")</f>
        <v>1.4187000000000001</v>
      </c>
      <c r="U58" s="390">
        <f t="shared" si="2"/>
        <v>922155</v>
      </c>
      <c r="V58" s="19">
        <f>IFERROR(IF(S58="","",IF(S58="COP",1,IF(T58&lt;&gt;"N/A",VLOOKUP(O58,'SH TRM'!$A$9:$B$10000,2,FALSE),"REVISAR"))),"")</f>
        <v>2234</v>
      </c>
      <c r="W58" s="393">
        <f t="shared" si="3"/>
        <v>2060094270</v>
      </c>
      <c r="X58" s="11">
        <f t="shared" si="4"/>
        <v>4463.9095774647885</v>
      </c>
      <c r="Y58" s="11" t="str">
        <f t="shared" si="5"/>
        <v/>
      </c>
      <c r="Z58" s="1024"/>
      <c r="AA58" s="338">
        <v>83</v>
      </c>
      <c r="AB58" s="1002" t="s">
        <v>8</v>
      </c>
      <c r="AC58" s="1002"/>
      <c r="AD58" s="1002"/>
      <c r="AE58" s="703" t="str">
        <f t="shared" si="8"/>
        <v>SI</v>
      </c>
      <c r="AF58" s="1048"/>
      <c r="AG58" s="269"/>
      <c r="AH58" s="556"/>
      <c r="AN58" s="238"/>
    </row>
    <row r="59" spans="1:68" s="523" customFormat="1" ht="63.75" thickBot="1" x14ac:dyDescent="0.3">
      <c r="A59" s="1030"/>
      <c r="B59" s="31" t="s">
        <v>325</v>
      </c>
      <c r="C59" s="41">
        <v>208</v>
      </c>
      <c r="D59" s="13" t="str">
        <f>IFERROR(INDEX(PROPONENTES!$D$3:$D$107,MATCH('EXP GEN.'!B59,PROPONENTES!$C$3:$C$107,0)),"")</f>
        <v>AYESA DE COLOMBIA INGENIERIA Y ARQUITECTURA SAS</v>
      </c>
      <c r="E59" s="569" t="s">
        <v>8</v>
      </c>
      <c r="F59" s="748" t="s">
        <v>375</v>
      </c>
      <c r="G59" s="749" t="s">
        <v>349</v>
      </c>
      <c r="H59" s="748" t="s">
        <v>376</v>
      </c>
      <c r="I59" s="750" t="s">
        <v>377</v>
      </c>
      <c r="J59" s="748" t="s">
        <v>9</v>
      </c>
      <c r="K59" s="1016"/>
      <c r="L59" s="751" t="s">
        <v>8</v>
      </c>
      <c r="M59" s="525">
        <v>1</v>
      </c>
      <c r="N59" s="502">
        <v>39430</v>
      </c>
      <c r="O59" s="502">
        <v>40152</v>
      </c>
      <c r="P59" s="16">
        <f t="shared" si="1"/>
        <v>2009</v>
      </c>
      <c r="Q59" s="17">
        <f>IFERROR(INDEX(PARAMETROS!$B$53:$B$80,MATCH(P59,PARAMETROS!$A$53:$A$80,0)),"")</f>
        <v>496900</v>
      </c>
      <c r="R59" s="531">
        <v>785000</v>
      </c>
      <c r="S59" s="18" t="s">
        <v>358</v>
      </c>
      <c r="T59" s="11">
        <f>IFERROR(IF(S59="","",IF(S59="COP","N/A",IF(OR(S59="USD",S59="US"),1,IF(S59="EUR",VLOOKUP(O59,'SH EURO'!$A$6:$B$6338,2,FALSE),"INGRESAR TASA")))),"")</f>
        <v>1.5007999999999999</v>
      </c>
      <c r="U59" s="390">
        <f t="shared" si="2"/>
        <v>1178128</v>
      </c>
      <c r="V59" s="22">
        <f>IFERROR(IF(S59="","",IF(S59="COP",1,IF(T59&lt;&gt;"N/A",VLOOKUP(O59,'SH TRM'!$A$9:$B$10000,2,FALSE),"REVISAR"))),"")</f>
        <v>2003.94</v>
      </c>
      <c r="W59" s="393">
        <f t="shared" si="3"/>
        <v>2360897824.3200002</v>
      </c>
      <c r="X59" s="11">
        <f t="shared" si="4"/>
        <v>4751.2534198430267</v>
      </c>
      <c r="Y59" s="11" t="str">
        <f t="shared" si="5"/>
        <v/>
      </c>
      <c r="Z59" s="1024"/>
      <c r="AA59" s="488">
        <v>78</v>
      </c>
      <c r="AB59" s="1006" t="s">
        <v>8</v>
      </c>
      <c r="AC59" s="1006"/>
      <c r="AD59" s="1006"/>
      <c r="AE59" s="704" t="str">
        <f t="shared" si="8"/>
        <v>SI</v>
      </c>
      <c r="AF59" s="1048"/>
      <c r="AG59" s="269"/>
      <c r="AH59" s="556"/>
      <c r="AI59" s="235"/>
      <c r="AJ59" s="235"/>
      <c r="AK59" s="235"/>
      <c r="AL59" s="235"/>
      <c r="AM59" s="235"/>
      <c r="AN59" s="238"/>
      <c r="AO59" s="235"/>
      <c r="AP59" s="235"/>
      <c r="AQ59" s="235"/>
      <c r="AR59" s="235"/>
      <c r="AS59" s="235"/>
      <c r="AT59" s="235"/>
      <c r="AU59" s="235"/>
      <c r="AV59" s="235"/>
      <c r="AW59" s="235"/>
      <c r="AX59" s="235"/>
      <c r="AY59" s="235"/>
      <c r="AZ59" s="235"/>
      <c r="BA59" s="235"/>
      <c r="BB59" s="235"/>
      <c r="BC59" s="235"/>
      <c r="BD59" s="235"/>
      <c r="BE59" s="235"/>
      <c r="BF59" s="235"/>
      <c r="BG59" s="235"/>
      <c r="BH59" s="235"/>
      <c r="BI59" s="235"/>
      <c r="BJ59" s="235"/>
      <c r="BK59" s="235"/>
      <c r="BL59" s="235"/>
      <c r="BM59" s="235"/>
      <c r="BN59" s="235"/>
      <c r="BO59" s="235"/>
      <c r="BP59" s="235"/>
    </row>
    <row r="60" spans="1:68" s="235" customFormat="1" ht="16.5" hidden="1" customHeight="1" thickBot="1" x14ac:dyDescent="0.3">
      <c r="A60" s="1030"/>
      <c r="B60" s="470"/>
      <c r="C60" s="471"/>
      <c r="D60" s="471" t="str">
        <f>IFERROR(INDEX(PROPONENTES!$D$3:$D$107,MATCH('EXP GEN.'!B60,PROPONENTES!$C$3:$C$107,0)),"")</f>
        <v/>
      </c>
      <c r="E60" s="472"/>
      <c r="F60" s="742"/>
      <c r="G60" s="743"/>
      <c r="H60" s="742"/>
      <c r="I60" s="744"/>
      <c r="J60" s="742"/>
      <c r="K60" s="1014"/>
      <c r="L60" s="745"/>
      <c r="M60" s="746"/>
      <c r="N60" s="747"/>
      <c r="O60" s="747"/>
      <c r="P60" s="479" t="str">
        <f t="shared" si="1"/>
        <v/>
      </c>
      <c r="Q60" s="480" t="str">
        <f>IFERROR(INDEX(PARAMETROS!$B$53:$B$80,MATCH(P60,PARAMETROS!$A$53:$A$80,0)),"")</f>
        <v/>
      </c>
      <c r="R60" s="530"/>
      <c r="S60" s="481"/>
      <c r="T60" s="482" t="str">
        <f>IFERROR(IF(S60="","",IF(S60="COP","N/A",IF(OR(S60="USD",S60="US"),1,IF(S60="EUR",VLOOKUP(O60,'SH EURO'!$A$6:$B$6338,2,FALSE),"INGRESAR TASA")))),"")</f>
        <v/>
      </c>
      <c r="U60" s="483" t="str">
        <f t="shared" si="2"/>
        <v/>
      </c>
      <c r="V60" s="22" t="str">
        <f>IFERROR(IF(S60="","",IF(S60="COP",1,IF(T60&lt;&gt;"N/A",VLOOKUP(O60,'SH TRM'!$A$9:$B$10000,2,FALSE),"REVISAR"))),"")</f>
        <v/>
      </c>
      <c r="W60" s="484" t="str">
        <f t="shared" si="3"/>
        <v/>
      </c>
      <c r="X60" s="482" t="str">
        <f t="shared" si="4"/>
        <v/>
      </c>
      <c r="Y60" s="482" t="str">
        <f t="shared" si="5"/>
        <v/>
      </c>
      <c r="Z60" s="1024"/>
      <c r="AA60" s="485"/>
      <c r="AB60" s="1008"/>
      <c r="AC60" s="1009"/>
      <c r="AD60" s="1010"/>
      <c r="AE60" s="706" t="str">
        <f t="shared" si="8"/>
        <v/>
      </c>
      <c r="AF60" s="1048"/>
      <c r="AG60" s="486"/>
      <c r="AH60" s="249"/>
      <c r="AN60" s="238"/>
    </row>
    <row r="61" spans="1:68" s="235" customFormat="1" ht="16.5" hidden="1" customHeight="1" thickBot="1" x14ac:dyDescent="0.3">
      <c r="A61" s="1030"/>
      <c r="B61" s="12"/>
      <c r="C61" s="13"/>
      <c r="D61" s="13" t="str">
        <f>IFERROR(INDEX(PROPONENTES!$D$3:$D$107,MATCH('EXP GEN.'!B61,PROPONENTES!$C$3:$C$107,0)),"")</f>
        <v/>
      </c>
      <c r="E61" s="296"/>
      <c r="F61" s="716"/>
      <c r="G61" s="717"/>
      <c r="H61" s="716"/>
      <c r="I61" s="718"/>
      <c r="J61" s="716"/>
      <c r="K61" s="1015"/>
      <c r="L61" s="714"/>
      <c r="M61" s="753"/>
      <c r="N61" s="271"/>
      <c r="O61" s="271"/>
      <c r="P61" s="16" t="str">
        <f t="shared" si="1"/>
        <v/>
      </c>
      <c r="Q61" s="17" t="str">
        <f>IFERROR(INDEX(PARAMETROS!$B$53:$B$80,MATCH(P61,PARAMETROS!$A$53:$A$80,0)),"")</f>
        <v/>
      </c>
      <c r="R61" s="531"/>
      <c r="S61" s="18"/>
      <c r="T61" s="11" t="str">
        <f>IFERROR(IF(S61="","",IF(S61="COP","N/A",IF(OR(S61="USD",S61="US"),1,IF(S61="EUR",VLOOKUP(O61,'SH EURO'!$A$6:$B$6338,2,FALSE),"INGRESAR TASA")))),"")</f>
        <v/>
      </c>
      <c r="U61" s="390" t="str">
        <f t="shared" si="2"/>
        <v/>
      </c>
      <c r="V61" s="19" t="str">
        <f>IFERROR(IF(S61="","",IF(S61="COP",1,IF(T61&lt;&gt;"N/A",VLOOKUP(O61,'SH TRM'!$A$9:$B$10000,2,FALSE),"REVISAR"))),"")</f>
        <v/>
      </c>
      <c r="W61" s="393" t="str">
        <f t="shared" si="3"/>
        <v/>
      </c>
      <c r="X61" s="11" t="str">
        <f t="shared" si="4"/>
        <v/>
      </c>
      <c r="Y61" s="11" t="str">
        <f t="shared" si="5"/>
        <v/>
      </c>
      <c r="Z61" s="1024"/>
      <c r="AA61" s="338"/>
      <c r="AB61" s="1002"/>
      <c r="AC61" s="1002"/>
      <c r="AD61" s="1002"/>
      <c r="AE61" s="703" t="str">
        <f t="shared" si="8"/>
        <v/>
      </c>
      <c r="AF61" s="1048"/>
      <c r="AG61" s="247"/>
      <c r="AH61" s="249"/>
      <c r="AN61" s="238"/>
    </row>
    <row r="62" spans="1:68" s="235" customFormat="1" ht="16.5" hidden="1" customHeight="1" thickBot="1" x14ac:dyDescent="0.3">
      <c r="A62" s="1031"/>
      <c r="B62" s="31"/>
      <c r="C62" s="131"/>
      <c r="D62" s="41" t="str">
        <f>IFERROR(INDEX(PROPONENTES!$D$3:$D$107,MATCH('EXP GEN.'!B62,PROPONENTES!$C$3:$C$107,0)),"")</f>
        <v/>
      </c>
      <c r="E62" s="297"/>
      <c r="F62" s="748"/>
      <c r="G62" s="749"/>
      <c r="H62" s="748"/>
      <c r="I62" s="750"/>
      <c r="J62" s="748"/>
      <c r="K62" s="1016"/>
      <c r="L62" s="751"/>
      <c r="M62" s="525"/>
      <c r="N62" s="502"/>
      <c r="O62" s="502"/>
      <c r="P62" s="33" t="str">
        <f t="shared" si="1"/>
        <v/>
      </c>
      <c r="Q62" s="34" t="str">
        <f>IFERROR(INDEX(PARAMETROS!$B$53:$B$80,MATCH(P62,PARAMETROS!$A$53:$A$80,0)),"")</f>
        <v/>
      </c>
      <c r="R62" s="529"/>
      <c r="S62" s="35"/>
      <c r="T62" s="37" t="str">
        <f>IFERROR(IF(S62="","",IF(S62="COP","N/A",IF(OR(S62="USD",S62="US"),1,IF(S62="EUR",VLOOKUP(O62,'SH EURO'!$A$6:$B$6338,2,FALSE),"INGRESAR TASA")))),"")</f>
        <v/>
      </c>
      <c r="U62" s="391" t="str">
        <f t="shared" si="2"/>
        <v/>
      </c>
      <c r="V62" s="36" t="str">
        <f>IFERROR(IF(S62="","",IF(S62="COP",1,IF(T62&lt;&gt;"N/A",VLOOKUP(O62,'SH TRM'!$A$9:$B$10000,2,FALSE),"REVISAR"))),"")</f>
        <v/>
      </c>
      <c r="W62" s="394" t="str">
        <f t="shared" si="3"/>
        <v/>
      </c>
      <c r="X62" s="37" t="str">
        <f t="shared" si="4"/>
        <v/>
      </c>
      <c r="Y62" s="37" t="str">
        <f t="shared" si="5"/>
        <v/>
      </c>
      <c r="Z62" s="1025"/>
      <c r="AA62" s="339"/>
      <c r="AB62" s="1006"/>
      <c r="AC62" s="1006"/>
      <c r="AD62" s="1006"/>
      <c r="AE62" s="704" t="str">
        <f t="shared" si="8"/>
        <v/>
      </c>
      <c r="AF62" s="1049"/>
      <c r="AG62" s="248"/>
      <c r="AH62" s="249"/>
      <c r="AN62" s="238"/>
    </row>
    <row r="63" spans="1:68" s="235" customFormat="1" ht="47.25" x14ac:dyDescent="0.25">
      <c r="A63" s="1039" t="s">
        <v>148</v>
      </c>
      <c r="B63" s="795" t="s">
        <v>265</v>
      </c>
      <c r="C63" s="796">
        <v>96</v>
      </c>
      <c r="D63" s="796" t="str">
        <f>IFERROR(INDEX(PROPONENTES!$D$3:$D$107,MATCH('EXP GEN.'!B63,PROPONENTES!$C$3:$C$107,0)),"")</f>
        <v>INGENIERIA Y CONSULTORIA INGECON SAS</v>
      </c>
      <c r="E63" s="797" t="s">
        <v>8</v>
      </c>
      <c r="F63" s="798" t="s">
        <v>341</v>
      </c>
      <c r="G63" s="799" t="s">
        <v>333</v>
      </c>
      <c r="H63" s="798" t="s">
        <v>378</v>
      </c>
      <c r="I63" s="800" t="s">
        <v>379</v>
      </c>
      <c r="J63" s="798" t="s">
        <v>8</v>
      </c>
      <c r="K63" s="1017" t="s">
        <v>8</v>
      </c>
      <c r="L63" s="801" t="s">
        <v>8</v>
      </c>
      <c r="M63" s="802">
        <v>1</v>
      </c>
      <c r="N63" s="757">
        <v>38777</v>
      </c>
      <c r="O63" s="757">
        <v>39161</v>
      </c>
      <c r="P63" s="803">
        <f t="shared" si="1"/>
        <v>2007</v>
      </c>
      <c r="Q63" s="804">
        <f>IFERROR(INDEX(PARAMETROS!$B$53:$B$80,MATCH(P63,PARAMETROS!$A$53:$A$80,0)),"")</f>
        <v>433700</v>
      </c>
      <c r="R63" s="805">
        <v>365964454</v>
      </c>
      <c r="S63" s="806" t="s">
        <v>357</v>
      </c>
      <c r="T63" s="807" t="str">
        <f>IFERROR(IF(S63="","",IF(S63="COP","N/A",IF(OR(S63="USD",S63="US"),1,IF(S63="EUR",VLOOKUP(O63,'SH EURO'!$A$6:$B$6338,2,FALSE),"INGRESAR TASA")))),"")</f>
        <v>N/A</v>
      </c>
      <c r="U63" s="808" t="str">
        <f t="shared" si="2"/>
        <v>N/A</v>
      </c>
      <c r="V63" s="809">
        <f>IFERROR(IF(S63="","",IF(S63="COP",1,IF(T63&lt;&gt;"N/A",VLOOKUP(O63,'SH TRM'!$A$9:$B$10000,2,FALSE),"REVISAR"))),"")</f>
        <v>1</v>
      </c>
      <c r="W63" s="810">
        <f t="shared" si="3"/>
        <v>365964454</v>
      </c>
      <c r="X63" s="807">
        <f t="shared" si="4"/>
        <v>843.81935439243716</v>
      </c>
      <c r="Y63" s="807">
        <f>IFERROR(IF(OR(J63="",J63="NO"),"",IF(E63="SI",IFERROR(X63*M63,""),"")),"")</f>
        <v>843.81935439243716</v>
      </c>
      <c r="Z63" s="1026" t="str">
        <f>IFERROR(IF(COUNTIF(Y63:Y68,"")=6,"",IF(SUM(Y63:Y68)&gt;=SAMC011,"CUMPLE","NO CUMPLE")),"")</f>
        <v>CUMPLE</v>
      </c>
      <c r="AA63" s="811">
        <v>8</v>
      </c>
      <c r="AB63" s="1026" t="s">
        <v>8</v>
      </c>
      <c r="AC63" s="1026"/>
      <c r="AD63" s="1026"/>
      <c r="AE63" s="881" t="str">
        <f t="shared" si="8"/>
        <v>SI</v>
      </c>
      <c r="AF63" s="1047" t="s">
        <v>222</v>
      </c>
      <c r="AG63" s="793"/>
      <c r="AH63" s="249"/>
      <c r="AN63" s="238"/>
    </row>
    <row r="64" spans="1:68" s="235" customFormat="1" ht="57" x14ac:dyDescent="0.25">
      <c r="A64" s="1040"/>
      <c r="B64" s="812" t="s">
        <v>265</v>
      </c>
      <c r="C64" s="813">
        <v>100</v>
      </c>
      <c r="D64" s="813" t="str">
        <f>IFERROR(INDEX(PROPONENTES!$D$3:$D$107,MATCH('EXP GEN.'!B64,PROPONENTES!$C$3:$C$107,0)),"")</f>
        <v>INGENIERIA Y CONSULTORIA INGECON SAS</v>
      </c>
      <c r="E64" s="814" t="s">
        <v>8</v>
      </c>
      <c r="F64" s="815" t="s">
        <v>380</v>
      </c>
      <c r="G64" s="816" t="s">
        <v>333</v>
      </c>
      <c r="H64" s="815" t="s">
        <v>381</v>
      </c>
      <c r="I64" s="817" t="s">
        <v>382</v>
      </c>
      <c r="J64" s="815" t="s">
        <v>8</v>
      </c>
      <c r="K64" s="1018"/>
      <c r="L64" s="818" t="s">
        <v>8</v>
      </c>
      <c r="M64" s="819">
        <v>1</v>
      </c>
      <c r="N64" s="820">
        <v>41673</v>
      </c>
      <c r="O64" s="820">
        <v>42219</v>
      </c>
      <c r="P64" s="821">
        <f t="shared" si="1"/>
        <v>2015</v>
      </c>
      <c r="Q64" s="822">
        <f>IFERROR(INDEX(PARAMETROS!$B$53:$B$80,MATCH(P64,PARAMETROS!$A$53:$A$80,0)),"")</f>
        <v>644350</v>
      </c>
      <c r="R64" s="823">
        <v>1606783744</v>
      </c>
      <c r="S64" s="822" t="s">
        <v>357</v>
      </c>
      <c r="T64" s="824" t="str">
        <f>IFERROR(IF(S64="","",IF(S64="COP","N/A",IF(OR(S64="USD",S64="US"),1,IF(S64="EUR",VLOOKUP(O64,'SH EURO'!$A$6:$B$6338,2,FALSE),"INGRESAR TASA")))),"")</f>
        <v>N/A</v>
      </c>
      <c r="U64" s="825" t="str">
        <f t="shared" si="2"/>
        <v>N/A</v>
      </c>
      <c r="V64" s="826">
        <f>IFERROR(IF(S64="","",IF(S64="COP",1,IF(T64&lt;&gt;"N/A",VLOOKUP(O64,'SH TRM'!$A$9:$B$10000,2,FALSE),"REVISAR"))),"")</f>
        <v>1</v>
      </c>
      <c r="W64" s="827">
        <f t="shared" si="3"/>
        <v>1606783744</v>
      </c>
      <c r="X64" s="824">
        <f t="shared" si="4"/>
        <v>2493.6505687902536</v>
      </c>
      <c r="Y64" s="824">
        <f t="shared" si="5"/>
        <v>2493.6505687902536</v>
      </c>
      <c r="Z64" s="1027"/>
      <c r="AA64" s="815">
        <v>14</v>
      </c>
      <c r="AB64" s="1027" t="s">
        <v>8</v>
      </c>
      <c r="AC64" s="1027"/>
      <c r="AD64" s="1027"/>
      <c r="AE64" s="879" t="str">
        <f t="shared" si="8"/>
        <v>SI</v>
      </c>
      <c r="AF64" s="1048"/>
      <c r="AG64" s="794"/>
      <c r="AH64" s="249"/>
      <c r="AN64" s="238"/>
    </row>
    <row r="65" spans="1:40" s="235" customFormat="1" ht="72" thickBot="1" x14ac:dyDescent="0.3">
      <c r="A65" s="1040"/>
      <c r="B65" s="828" t="s">
        <v>265</v>
      </c>
      <c r="C65" s="829">
        <v>110</v>
      </c>
      <c r="D65" s="813" t="str">
        <f>IFERROR(INDEX(PROPONENTES!$D$3:$D$107,MATCH('EXP GEN.'!B65,PROPONENTES!$C$3:$C$107,0)),"")</f>
        <v>INGENIERIA Y CONSULTORIA INGECON SAS</v>
      </c>
      <c r="E65" s="814" t="s">
        <v>8</v>
      </c>
      <c r="F65" s="830" t="s">
        <v>332</v>
      </c>
      <c r="G65" s="831" t="s">
        <v>333</v>
      </c>
      <c r="H65" s="830" t="s">
        <v>383</v>
      </c>
      <c r="I65" s="832" t="s">
        <v>384</v>
      </c>
      <c r="J65" s="830" t="s">
        <v>8</v>
      </c>
      <c r="K65" s="1019"/>
      <c r="L65" s="833" t="s">
        <v>8</v>
      </c>
      <c r="M65" s="834">
        <v>1</v>
      </c>
      <c r="N65" s="758">
        <v>39843</v>
      </c>
      <c r="O65" s="758">
        <v>40146</v>
      </c>
      <c r="P65" s="821">
        <f t="shared" si="1"/>
        <v>2009</v>
      </c>
      <c r="Q65" s="822">
        <f>IFERROR(INDEX(PARAMETROS!$B$53:$B$80,MATCH(P65,PARAMETROS!$A$53:$A$80,0)),"")</f>
        <v>496900</v>
      </c>
      <c r="R65" s="823">
        <v>554637384</v>
      </c>
      <c r="S65" s="835" t="s">
        <v>357</v>
      </c>
      <c r="T65" s="824" t="str">
        <f>IFERROR(IF(S65="","",IF(S65="COP","N/A",IF(OR(S65="USD",S65="US"),1,IF(S65="EUR",VLOOKUP(O65,'SH EURO'!$A$6:$B$6338,2,FALSE),"INGRESAR TASA")))),"")</f>
        <v>N/A</v>
      </c>
      <c r="U65" s="825" t="str">
        <f t="shared" si="2"/>
        <v>N/A</v>
      </c>
      <c r="V65" s="836">
        <f>IFERROR(IF(S65="","",IF(S65="COP",1,IF(T65&lt;&gt;"N/A",VLOOKUP(O65,'SH TRM'!$A$9:$B$10000,2,FALSE),"REVISAR"))),"")</f>
        <v>1</v>
      </c>
      <c r="W65" s="827">
        <f t="shared" si="3"/>
        <v>554637384</v>
      </c>
      <c r="X65" s="824">
        <f t="shared" si="4"/>
        <v>1116.1951781042462</v>
      </c>
      <c r="Y65" s="824">
        <f t="shared" si="5"/>
        <v>1116.1951781042462</v>
      </c>
      <c r="Z65" s="1027"/>
      <c r="AA65" s="837">
        <v>3</v>
      </c>
      <c r="AB65" s="1033" t="s">
        <v>8</v>
      </c>
      <c r="AC65" s="1033"/>
      <c r="AD65" s="1033"/>
      <c r="AE65" s="880" t="str">
        <f t="shared" si="8"/>
        <v>SI</v>
      </c>
      <c r="AF65" s="1048"/>
      <c r="AG65" s="838"/>
      <c r="AH65" s="249"/>
      <c r="AN65" s="238"/>
    </row>
    <row r="66" spans="1:40" s="235" customFormat="1" ht="16.5" hidden="1" customHeight="1" thickBot="1" x14ac:dyDescent="0.3">
      <c r="A66" s="1040"/>
      <c r="B66" s="839"/>
      <c r="C66" s="840"/>
      <c r="D66" s="840" t="str">
        <f>IFERROR(INDEX(PROPONENTES!$D$3:$D$107,MATCH('EXP GEN.'!B66,PROPONENTES!$C$3:$C$107,0)),"")</f>
        <v/>
      </c>
      <c r="E66" s="841"/>
      <c r="F66" s="842"/>
      <c r="G66" s="843"/>
      <c r="H66" s="842"/>
      <c r="I66" s="844"/>
      <c r="J66" s="842"/>
      <c r="K66" s="1020"/>
      <c r="L66" s="845"/>
      <c r="M66" s="857"/>
      <c r="N66" s="846"/>
      <c r="O66" s="846"/>
      <c r="P66" s="847" t="str">
        <f t="shared" si="1"/>
        <v/>
      </c>
      <c r="Q66" s="848" t="str">
        <f>IFERROR(INDEX(PARAMETROS!$B$53:$B$80,MATCH(P66,PARAMETROS!$A$53:$A$80,0)),"")</f>
        <v/>
      </c>
      <c r="R66" s="849"/>
      <c r="S66" s="855"/>
      <c r="T66" s="850" t="str">
        <f>IFERROR(IF(S66="","",IF(S66="COP","N/A",IF(OR(S66="USD",S66="US"),1,IF(S66="EUR",VLOOKUP(O66,'SH EURO'!$A$6:$B$6338,2,FALSE),"INGRESAR TASA")))),"")</f>
        <v/>
      </c>
      <c r="U66" s="851" t="str">
        <f t="shared" si="2"/>
        <v/>
      </c>
      <c r="V66" s="852" t="str">
        <f>IFERROR(IF(S66="","",IF(S66="COP",1,IF(T66&lt;&gt;"N/A",VLOOKUP(O66,'SH TRM'!$A$9:$B$10000,2,FALSE),"REVISAR"))),"")</f>
        <v/>
      </c>
      <c r="W66" s="853" t="str">
        <f t="shared" si="3"/>
        <v/>
      </c>
      <c r="X66" s="850" t="str">
        <f t="shared" si="4"/>
        <v/>
      </c>
      <c r="Y66" s="850" t="str">
        <f t="shared" si="5"/>
        <v/>
      </c>
      <c r="Z66" s="1027"/>
      <c r="AA66" s="858"/>
      <c r="AB66" s="1034"/>
      <c r="AC66" s="1035"/>
      <c r="AD66" s="1036"/>
      <c r="AE66" s="845" t="str">
        <f t="shared" si="8"/>
        <v/>
      </c>
      <c r="AF66" s="1048"/>
      <c r="AG66" s="854"/>
      <c r="AH66" s="249"/>
      <c r="AN66" s="238"/>
    </row>
    <row r="67" spans="1:40" s="235" customFormat="1" ht="16.5" hidden="1" customHeight="1" thickBot="1" x14ac:dyDescent="0.3">
      <c r="A67" s="1040"/>
      <c r="B67" s="839"/>
      <c r="C67" s="840"/>
      <c r="D67" s="840" t="str">
        <f>IFERROR(INDEX(PROPONENTES!$D$3:$D$107,MATCH('EXP GEN.'!B67,PROPONENTES!$C$3:$C$107,0)),"")</f>
        <v/>
      </c>
      <c r="E67" s="841"/>
      <c r="F67" s="842"/>
      <c r="G67" s="843"/>
      <c r="H67" s="842"/>
      <c r="I67" s="844"/>
      <c r="J67" s="842"/>
      <c r="K67" s="1021"/>
      <c r="L67" s="845"/>
      <c r="M67" s="857"/>
      <c r="N67" s="846"/>
      <c r="O67" s="846"/>
      <c r="P67" s="847" t="str">
        <f t="shared" si="1"/>
        <v/>
      </c>
      <c r="Q67" s="848" t="str">
        <f>IFERROR(INDEX(PARAMETROS!$B$53:$B$80,MATCH(P67,PARAMETROS!$A$53:$A$80,0)),"")</f>
        <v/>
      </c>
      <c r="R67" s="849"/>
      <c r="S67" s="855"/>
      <c r="T67" s="850" t="str">
        <f>IFERROR(IF(S67="","",IF(S67="COP","N/A",IF(OR(S67="USD",S67="US"),1,IF(S67="EUR",VLOOKUP(O67,'SH EURO'!$A$6:$B$6338,2,FALSE),"INGRESAR TASA")))),"")</f>
        <v/>
      </c>
      <c r="U67" s="851" t="str">
        <f t="shared" si="2"/>
        <v/>
      </c>
      <c r="V67" s="852" t="str">
        <f>IFERROR(IF(S67="","",IF(S67="COP",1,IF(T67&lt;&gt;"N/A",VLOOKUP(O67,'SH TRM'!$A$9:$B$10000,2,FALSE),"REVISAR"))),"")</f>
        <v/>
      </c>
      <c r="W67" s="853" t="str">
        <f t="shared" si="3"/>
        <v/>
      </c>
      <c r="X67" s="850" t="str">
        <f t="shared" si="4"/>
        <v/>
      </c>
      <c r="Y67" s="850" t="str">
        <f t="shared" si="5"/>
        <v/>
      </c>
      <c r="Z67" s="1027"/>
      <c r="AA67" s="858"/>
      <c r="AB67" s="1037"/>
      <c r="AC67" s="1037"/>
      <c r="AD67" s="1037"/>
      <c r="AE67" s="845" t="str">
        <f t="shared" si="8"/>
        <v/>
      </c>
      <c r="AF67" s="1048"/>
      <c r="AG67" s="856"/>
      <c r="AH67" s="249"/>
      <c r="AN67" s="238"/>
    </row>
    <row r="68" spans="1:40" s="235" customFormat="1" ht="16.5" hidden="1" customHeight="1" thickBot="1" x14ac:dyDescent="0.3">
      <c r="A68" s="1041"/>
      <c r="B68" s="859"/>
      <c r="C68" s="860"/>
      <c r="D68" s="861" t="str">
        <f>IFERROR(INDEX(PROPONENTES!$D$3:$D$107,MATCH('EXP GEN.'!B68,PROPONENTES!$C$3:$C$107,0)),"")</f>
        <v/>
      </c>
      <c r="E68" s="862"/>
      <c r="F68" s="863"/>
      <c r="G68" s="864"/>
      <c r="H68" s="863"/>
      <c r="I68" s="865"/>
      <c r="J68" s="863"/>
      <c r="K68" s="1022"/>
      <c r="L68" s="866"/>
      <c r="M68" s="867"/>
      <c r="N68" s="868"/>
      <c r="O68" s="868"/>
      <c r="P68" s="869" t="str">
        <f t="shared" ref="P68:P131" si="9">IF(O68="","",YEAR(O68))</f>
        <v/>
      </c>
      <c r="Q68" s="870" t="str">
        <f>IFERROR(INDEX(PARAMETROS!$B$53:$B$80,MATCH(P68,PARAMETROS!$A$53:$A$80,0)),"")</f>
        <v/>
      </c>
      <c r="R68" s="871"/>
      <c r="S68" s="872"/>
      <c r="T68" s="873" t="str">
        <f>IFERROR(IF(S68="","",IF(S68="COP","N/A",IF(OR(S68="USD",S68="US"),1,IF(S68="EUR",VLOOKUP(O68,'SH EURO'!$A$6:$B$6338,2,FALSE),"INGRESAR TASA")))),"")</f>
        <v/>
      </c>
      <c r="U68" s="874" t="str">
        <f t="shared" ref="U68:U131" si="10">IFERROR(IF(R68="","",IF(T68="INGRESAR TASA","INGRESAR TASA USD",IF(T68="N/A","N/A",T68*R68))),"")</f>
        <v/>
      </c>
      <c r="V68" s="875" t="str">
        <f>IFERROR(IF(S68="","",IF(S68="COP",1,IF(T68&lt;&gt;"N/A",VLOOKUP(O68,'SH TRM'!$A$9:$B$10000,2,FALSE),"REVISAR"))),"")</f>
        <v/>
      </c>
      <c r="W68" s="876" t="str">
        <f t="shared" ref="W68:W131" si="11">IFERROR(IF(V68&lt;&gt;"",IF(S68&lt;&gt;"COP",U68*V68,R68),""),"")</f>
        <v/>
      </c>
      <c r="X68" s="873" t="str">
        <f t="shared" ref="X68:X131" si="12">IFERROR(W68/Q68,"")</f>
        <v/>
      </c>
      <c r="Y68" s="873" t="str">
        <f t="shared" ref="Y68:Y131" si="13">IFERROR(IF(OR(J68="",J68="NO"),"",IF(E68="SI",IFERROR(X68*M68,""),"")),"")</f>
        <v/>
      </c>
      <c r="Z68" s="1028"/>
      <c r="AA68" s="877"/>
      <c r="AB68" s="1032"/>
      <c r="AC68" s="1032"/>
      <c r="AD68" s="1032"/>
      <c r="AE68" s="866" t="str">
        <f t="shared" si="8"/>
        <v/>
      </c>
      <c r="AF68" s="1049"/>
      <c r="AG68" s="878"/>
      <c r="AH68" s="249"/>
      <c r="AN68" s="238"/>
    </row>
    <row r="69" spans="1:40" s="235" customFormat="1" ht="31.5" x14ac:dyDescent="0.25">
      <c r="A69" s="1029" t="s">
        <v>250</v>
      </c>
      <c r="B69" s="23" t="s">
        <v>266</v>
      </c>
      <c r="C69" s="24">
        <v>80</v>
      </c>
      <c r="D69" s="327" t="str">
        <f>IFERROR(INDEX(PROPONENTES!$D$3:$D$107,MATCH('EXP GEN.'!B69,PROPONENTES!$C$3:$C$107,0)),"")</f>
        <v>TECNOCONSULTA SAS</v>
      </c>
      <c r="E69" s="566" t="s">
        <v>8</v>
      </c>
      <c r="F69" s="736" t="s">
        <v>332</v>
      </c>
      <c r="G69" s="737" t="s">
        <v>333</v>
      </c>
      <c r="H69" s="736" t="s">
        <v>385</v>
      </c>
      <c r="I69" s="738" t="s">
        <v>386</v>
      </c>
      <c r="J69" s="736" t="s">
        <v>8</v>
      </c>
      <c r="K69" s="1014" t="s">
        <v>8</v>
      </c>
      <c r="L69" s="739" t="s">
        <v>8</v>
      </c>
      <c r="M69" s="740">
        <v>0.8</v>
      </c>
      <c r="N69" s="741">
        <v>40996</v>
      </c>
      <c r="O69" s="741">
        <v>41102</v>
      </c>
      <c r="P69" s="27">
        <f t="shared" si="9"/>
        <v>2012</v>
      </c>
      <c r="Q69" s="133">
        <f>IFERROR(INDEX(PARAMETROS!$B$53:$B$80,MATCH(P69,PARAMETROS!$A$53:$A$80,0)),"")</f>
        <v>566700</v>
      </c>
      <c r="R69" s="527">
        <v>445169076</v>
      </c>
      <c r="S69" s="28" t="s">
        <v>357</v>
      </c>
      <c r="T69" s="29" t="str">
        <f>IFERROR(IF(S69="","",IF(S69="COP","N/A",IF(OR(S69="USD",S69="US"),1,IF(S69="EUR",VLOOKUP(O69,'SH EURO'!$A$6:$B$6338,2,FALSE),"INGRESAR TASA")))),"")</f>
        <v>N/A</v>
      </c>
      <c r="U69" s="389" t="str">
        <f t="shared" si="10"/>
        <v>N/A</v>
      </c>
      <c r="V69" s="134">
        <f>IFERROR(IF(S69="","",IF(S69="COP",1,IF(T69&lt;&gt;"N/A",VLOOKUP(O69,'SH TRM'!$A$9:$B$10000,2,FALSE),"REVISAR"))),"")</f>
        <v>1</v>
      </c>
      <c r="W69" s="392">
        <f t="shared" si="11"/>
        <v>445169076</v>
      </c>
      <c r="X69" s="29">
        <f t="shared" si="12"/>
        <v>785.54627845420862</v>
      </c>
      <c r="Y69" s="29">
        <f>IFERROR(IF(OR(J69="",J69="NO"),"",IF(E69="SI",IFERROR(X69*M69,""),"")),"")</f>
        <v>628.43702276336694</v>
      </c>
      <c r="Z69" s="1007" t="str">
        <f>IFERROR(IF(COUNTIF(Y69:Y74,"")=6,"",IF(SUM(Y69:Y74)&gt;=SAMC011,"CUMPLE","NO CUMPLE")),"")</f>
        <v>CUMPLE</v>
      </c>
      <c r="AA69" s="337">
        <v>126</v>
      </c>
      <c r="AB69" s="1007" t="s">
        <v>8</v>
      </c>
      <c r="AC69" s="1007"/>
      <c r="AD69" s="1007"/>
      <c r="AE69" s="705" t="str">
        <f t="shared" si="8"/>
        <v>SI</v>
      </c>
      <c r="AF69" s="1047" t="s">
        <v>222</v>
      </c>
      <c r="AG69" s="268"/>
      <c r="AH69" s="249"/>
      <c r="AI69" s="265"/>
      <c r="AK69" s="238"/>
      <c r="AN69" s="238"/>
    </row>
    <row r="70" spans="1:40" s="235" customFormat="1" ht="31.5" x14ac:dyDescent="0.25">
      <c r="A70" s="1030"/>
      <c r="B70" s="12" t="s">
        <v>266</v>
      </c>
      <c r="C70" s="13">
        <v>90</v>
      </c>
      <c r="D70" s="13" t="str">
        <f>IFERROR(INDEX(PROPONENTES!$D$3:$D$107,MATCH('EXP GEN.'!B70,PROPONENTES!$C$3:$C$107,0)),"")</f>
        <v>TECNOCONSULTA SAS</v>
      </c>
      <c r="E70" s="569" t="s">
        <v>8</v>
      </c>
      <c r="F70" s="716" t="s">
        <v>387</v>
      </c>
      <c r="G70" s="717" t="s">
        <v>333</v>
      </c>
      <c r="H70" s="716" t="s">
        <v>388</v>
      </c>
      <c r="I70" s="718" t="s">
        <v>389</v>
      </c>
      <c r="J70" s="716" t="s">
        <v>8</v>
      </c>
      <c r="K70" s="1015"/>
      <c r="L70" s="714" t="s">
        <v>8</v>
      </c>
      <c r="M70" s="719">
        <v>1</v>
      </c>
      <c r="N70" s="271">
        <v>40207</v>
      </c>
      <c r="O70" s="271">
        <v>40742</v>
      </c>
      <c r="P70" s="16">
        <f t="shared" si="9"/>
        <v>2011</v>
      </c>
      <c r="Q70" s="17">
        <f>IFERROR(INDEX(PARAMETROS!$B$53:$B$80,MATCH(P70,PARAMETROS!$A$53:$A$80,0)),"")</f>
        <v>535600</v>
      </c>
      <c r="R70" s="531">
        <v>1368247817</v>
      </c>
      <c r="S70" s="17" t="s">
        <v>357</v>
      </c>
      <c r="T70" s="11" t="str">
        <f>IFERROR(IF(S70="","",IF(S70="COP","N/A",IF(OR(S70="USD",S70="US"),1,IF(S70="EUR",VLOOKUP(O70,'SH EURO'!$A$6:$B$6338,2,FALSE),"INGRESAR TASA")))),"")</f>
        <v>N/A</v>
      </c>
      <c r="U70" s="390" t="str">
        <f t="shared" si="10"/>
        <v>N/A</v>
      </c>
      <c r="V70" s="19">
        <f>IFERROR(IF(S70="","",IF(S70="COP",1,IF(T70&lt;&gt;"N/A",VLOOKUP(O70,'SH TRM'!$A$9:$B$10000,2,FALSE),"REVISAR"))),"")</f>
        <v>1</v>
      </c>
      <c r="W70" s="393">
        <f t="shared" si="11"/>
        <v>1368247817</v>
      </c>
      <c r="X70" s="11">
        <f t="shared" si="12"/>
        <v>2554.6075746825991</v>
      </c>
      <c r="Y70" s="11">
        <f t="shared" ref="Y70:Y71" si="14">IFERROR(IF(OR(J70="",J70="NO"),"",IF(E70="SI",IFERROR(X70*M70,""),"")),"")</f>
        <v>2554.6075746825991</v>
      </c>
      <c r="Z70" s="1002"/>
      <c r="AA70" s="338">
        <v>38</v>
      </c>
      <c r="AB70" s="1002" t="s">
        <v>8</v>
      </c>
      <c r="AC70" s="1002"/>
      <c r="AD70" s="1002"/>
      <c r="AE70" s="703" t="str">
        <f t="shared" si="8"/>
        <v>SI</v>
      </c>
      <c r="AF70" s="1048"/>
      <c r="AG70" s="269"/>
      <c r="AH70" s="249"/>
      <c r="AI70" s="265"/>
      <c r="AN70" s="238"/>
    </row>
    <row r="71" spans="1:40" s="491" customFormat="1" ht="43.5" thickBot="1" x14ac:dyDescent="0.3">
      <c r="A71" s="1030"/>
      <c r="B71" s="31" t="s">
        <v>266</v>
      </c>
      <c r="C71" s="41">
        <v>100</v>
      </c>
      <c r="D71" s="41" t="str">
        <f>IFERROR(INDEX(PROPONENTES!$D$3:$D$107,MATCH('EXP GEN.'!B71,PROPONENTES!$C$3:$C$107,0)),"")</f>
        <v>TECNOCONSULTA SAS</v>
      </c>
      <c r="E71" s="567" t="s">
        <v>8</v>
      </c>
      <c r="F71" s="748" t="s">
        <v>390</v>
      </c>
      <c r="G71" s="749" t="s">
        <v>333</v>
      </c>
      <c r="H71" s="748" t="s">
        <v>391</v>
      </c>
      <c r="I71" s="750" t="s">
        <v>392</v>
      </c>
      <c r="J71" s="748" t="s">
        <v>8</v>
      </c>
      <c r="K71" s="1016"/>
      <c r="L71" s="751" t="s">
        <v>8</v>
      </c>
      <c r="M71" s="525">
        <v>1</v>
      </c>
      <c r="N71" s="502">
        <v>37530</v>
      </c>
      <c r="O71" s="502">
        <v>38018</v>
      </c>
      <c r="P71" s="33">
        <f t="shared" si="9"/>
        <v>2004</v>
      </c>
      <c r="Q71" s="34">
        <f>IFERROR(INDEX(PARAMETROS!$B$53:$B$80,MATCH(P71,PARAMETROS!$A$53:$A$80,0)),"")</f>
        <v>358000</v>
      </c>
      <c r="R71" s="529">
        <v>777669029</v>
      </c>
      <c r="S71" s="35" t="s">
        <v>357</v>
      </c>
      <c r="T71" s="37" t="str">
        <f>IFERROR(IF(S71="","",IF(S71="COP","N/A",IF(OR(S71="USD",S71="US"),1,IF(S71="EUR",VLOOKUP(O71,'SH EURO'!$A$6:$B$6338,2,FALSE),"INGRESAR TASA")))),"")</f>
        <v>N/A</v>
      </c>
      <c r="U71" s="391" t="str">
        <f t="shared" si="10"/>
        <v>N/A</v>
      </c>
      <c r="V71" s="487">
        <f>IFERROR(IF(S71="","",IF(S71="COP",1,IF(T71&lt;&gt;"N/A",VLOOKUP(O71,'SH TRM'!$A$9:$B$10000,2,FALSE),"REVISAR"))),"")</f>
        <v>1</v>
      </c>
      <c r="W71" s="394">
        <f t="shared" si="11"/>
        <v>777669029</v>
      </c>
      <c r="X71" s="37">
        <f t="shared" si="12"/>
        <v>2172.2598575418992</v>
      </c>
      <c r="Y71" s="37">
        <f t="shared" si="14"/>
        <v>2172.2598575418992</v>
      </c>
      <c r="Z71" s="1002"/>
      <c r="AA71" s="488">
        <v>55</v>
      </c>
      <c r="AB71" s="1006" t="s">
        <v>8</v>
      </c>
      <c r="AC71" s="1006"/>
      <c r="AD71" s="1006"/>
      <c r="AE71" s="704" t="str">
        <f t="shared" si="8"/>
        <v>SI</v>
      </c>
      <c r="AF71" s="1048"/>
      <c r="AG71" s="489"/>
      <c r="AH71" s="490"/>
      <c r="AN71" s="492"/>
    </row>
    <row r="72" spans="1:40" s="235" customFormat="1" ht="15.75" hidden="1" customHeight="1" x14ac:dyDescent="0.25">
      <c r="A72" s="1030"/>
      <c r="B72" s="470"/>
      <c r="C72" s="471"/>
      <c r="D72" s="471" t="str">
        <f>IFERROR(INDEX(PROPONENTES!$D$3:$D$107,MATCH('EXP GEN.'!B72,PROPONENTES!$C$3:$C$107,0)),"")</f>
        <v/>
      </c>
      <c r="E72" s="472"/>
      <c r="F72" s="473"/>
      <c r="G72" s="474"/>
      <c r="H72" s="473"/>
      <c r="I72" s="475"/>
      <c r="J72" s="473"/>
      <c r="K72" s="1011"/>
      <c r="L72" s="476"/>
      <c r="M72" s="477"/>
      <c r="N72" s="478"/>
      <c r="O72" s="478"/>
      <c r="P72" s="479" t="str">
        <f t="shared" si="9"/>
        <v/>
      </c>
      <c r="Q72" s="480" t="str">
        <f>IFERROR(INDEX(PARAMETROS!$B$53:$B$80,MATCH(P72,PARAMETROS!$A$53:$A$80,0)),"")</f>
        <v/>
      </c>
      <c r="R72" s="530"/>
      <c r="S72" s="481"/>
      <c r="T72" s="482" t="str">
        <f>IFERROR(IF(S72="","",IF(S72="COP","N/A",IF(OR(S72="USD",S72="US"),1,IF(S72="EUR",VLOOKUP(O72,'SH EURO'!$A$6:$B$6338,2,FALSE),"INGRESAR TASA")))),"")</f>
        <v/>
      </c>
      <c r="U72" s="483" t="str">
        <f t="shared" si="10"/>
        <v/>
      </c>
      <c r="V72" s="22" t="str">
        <f>IFERROR(IF(S72="","",IF(S72="COP",1,IF(T72&lt;&gt;"N/A",VLOOKUP(O72,'SH TRM'!$A$9:$B$10000,2,FALSE),"REVISAR"))),"")</f>
        <v/>
      </c>
      <c r="W72" s="484" t="str">
        <f t="shared" si="11"/>
        <v/>
      </c>
      <c r="X72" s="482" t="str">
        <f t="shared" si="12"/>
        <v/>
      </c>
      <c r="Y72" s="482" t="str">
        <f t="shared" si="13"/>
        <v/>
      </c>
      <c r="Z72" s="1002"/>
      <c r="AA72" s="485"/>
      <c r="AB72" s="1008"/>
      <c r="AC72" s="1009"/>
      <c r="AD72" s="1010"/>
      <c r="AE72" s="706" t="str">
        <f t="shared" si="8"/>
        <v/>
      </c>
      <c r="AF72" s="1048"/>
      <c r="AG72" s="486"/>
      <c r="AH72" s="249"/>
      <c r="AN72" s="238"/>
    </row>
    <row r="73" spans="1:40" s="235" customFormat="1" ht="15.75" hidden="1" customHeight="1" x14ac:dyDescent="0.25">
      <c r="A73" s="1030"/>
      <c r="B73" s="12"/>
      <c r="C73" s="13"/>
      <c r="D73" s="13" t="str">
        <f>IFERROR(INDEX(PROPONENTES!$D$3:$D$107,MATCH('EXP GEN.'!B73,PROPONENTES!$C$3:$C$107,0)),"")</f>
        <v/>
      </c>
      <c r="E73" s="296"/>
      <c r="F73" s="20"/>
      <c r="G73" s="242"/>
      <c r="H73" s="20"/>
      <c r="I73" s="243"/>
      <c r="J73" s="20"/>
      <c r="K73" s="1012"/>
      <c r="L73" s="457"/>
      <c r="M73" s="14"/>
      <c r="N73" s="15"/>
      <c r="O73" s="15"/>
      <c r="P73" s="16" t="str">
        <f t="shared" si="9"/>
        <v/>
      </c>
      <c r="Q73" s="17" t="str">
        <f>IFERROR(INDEX(PARAMETROS!$B$53:$B$80,MATCH(P73,PARAMETROS!$A$53:$A$80,0)),"")</f>
        <v/>
      </c>
      <c r="R73" s="531"/>
      <c r="S73" s="18"/>
      <c r="T73" s="11" t="str">
        <f>IFERROR(IF(S73="","",IF(S73="COP","N/A",IF(OR(S73="USD",S73="US"),1,IF(S73="EUR",VLOOKUP(O73,'SH EURO'!$A$6:$B$6338,2,FALSE),"INGRESAR TASA")))),"")</f>
        <v/>
      </c>
      <c r="U73" s="390" t="str">
        <f t="shared" si="10"/>
        <v/>
      </c>
      <c r="V73" s="19" t="str">
        <f>IFERROR(IF(S73="","",IF(S73="COP",1,IF(T73&lt;&gt;"N/A",VLOOKUP(O73,'SH TRM'!$A$9:$B$10000,2,FALSE),"REVISAR"))),"")</f>
        <v/>
      </c>
      <c r="W73" s="393" t="str">
        <f t="shared" si="11"/>
        <v/>
      </c>
      <c r="X73" s="11" t="str">
        <f t="shared" si="12"/>
        <v/>
      </c>
      <c r="Y73" s="11" t="str">
        <f t="shared" si="13"/>
        <v/>
      </c>
      <c r="Z73" s="1002"/>
      <c r="AA73" s="338"/>
      <c r="AB73" s="1002"/>
      <c r="AC73" s="1002"/>
      <c r="AD73" s="1002"/>
      <c r="AE73" s="703" t="str">
        <f t="shared" si="8"/>
        <v/>
      </c>
      <c r="AF73" s="1048"/>
      <c r="AG73" s="247"/>
      <c r="AH73" s="249"/>
      <c r="AN73" s="238"/>
    </row>
    <row r="74" spans="1:40" s="235" customFormat="1" ht="16.5" hidden="1" customHeight="1" thickBot="1" x14ac:dyDescent="0.3">
      <c r="A74" s="1031"/>
      <c r="B74" s="31"/>
      <c r="C74" s="131"/>
      <c r="D74" s="351" t="str">
        <f>IFERROR(INDEX(PROPONENTES!$D$3:$D$107,MATCH('EXP GEN.'!B74,PROPONENTES!$C$3:$C$107,0)),"")</f>
        <v/>
      </c>
      <c r="E74" s="297"/>
      <c r="F74" s="132"/>
      <c r="G74" s="246"/>
      <c r="H74" s="132"/>
      <c r="I74" s="245"/>
      <c r="J74" s="132"/>
      <c r="K74" s="1013"/>
      <c r="L74" s="458"/>
      <c r="M74" s="32"/>
      <c r="N74" s="352"/>
      <c r="O74" s="352"/>
      <c r="P74" s="33" t="str">
        <f t="shared" si="9"/>
        <v/>
      </c>
      <c r="Q74" s="34" t="str">
        <f>IFERROR(INDEX(PARAMETROS!$B$53:$B$80,MATCH(P74,PARAMETROS!$A$53:$A$80,0)),"")</f>
        <v/>
      </c>
      <c r="R74" s="529"/>
      <c r="S74" s="35"/>
      <c r="T74" s="37" t="str">
        <f>IFERROR(IF(S74="","",IF(S74="COP","N/A",IF(OR(S74="USD",S74="US"),1,IF(S74="EUR",VLOOKUP(O74,'SH EURO'!$A$6:$B$6338,2,FALSE),"INGRESAR TASA")))),"")</f>
        <v/>
      </c>
      <c r="U74" s="391" t="str">
        <f t="shared" si="10"/>
        <v/>
      </c>
      <c r="V74" s="36" t="str">
        <f>IFERROR(IF(S74="","",IF(S74="COP",1,IF(T74&lt;&gt;"N/A",VLOOKUP(O74,'SH TRM'!$A$9:$B$10000,2,FALSE),"REVISAR"))),"")</f>
        <v/>
      </c>
      <c r="W74" s="394" t="str">
        <f t="shared" si="11"/>
        <v/>
      </c>
      <c r="X74" s="37" t="str">
        <f t="shared" si="12"/>
        <v/>
      </c>
      <c r="Y74" s="37" t="str">
        <f t="shared" si="13"/>
        <v/>
      </c>
      <c r="Z74" s="1006"/>
      <c r="AA74" s="339"/>
      <c r="AB74" s="1006"/>
      <c r="AC74" s="1006"/>
      <c r="AD74" s="1006"/>
      <c r="AE74" s="704" t="str">
        <f t="shared" si="8"/>
        <v/>
      </c>
      <c r="AF74" s="1049"/>
      <c r="AG74" s="248"/>
      <c r="AH74" s="249"/>
      <c r="AN74" s="238"/>
    </row>
    <row r="75" spans="1:40" s="235" customFormat="1" ht="15.75" hidden="1" x14ac:dyDescent="0.25">
      <c r="A75" s="1029" t="s">
        <v>251</v>
      </c>
      <c r="B75" s="23"/>
      <c r="C75" s="24"/>
      <c r="D75" s="327" t="str">
        <f>IFERROR(INDEX(PROPONENTES!$D$3:$D$107,MATCH('EXP GEN.'!B75,PROPONENTES!$C$3:$C$107,0)),"")</f>
        <v/>
      </c>
      <c r="E75" s="295"/>
      <c r="F75" s="30"/>
      <c r="G75" s="242"/>
      <c r="H75" s="30"/>
      <c r="I75" s="244"/>
      <c r="J75" s="30"/>
      <c r="K75" s="1011"/>
      <c r="L75" s="459"/>
      <c r="M75" s="25"/>
      <c r="N75" s="26"/>
      <c r="O75" s="26"/>
      <c r="P75" s="27" t="str">
        <f t="shared" si="9"/>
        <v/>
      </c>
      <c r="Q75" s="133" t="str">
        <f>IFERROR(INDEX(PARAMETROS!$B$53:$B$80,MATCH(P75,PARAMETROS!$A$53:$A$80,0)),"")</f>
        <v/>
      </c>
      <c r="R75" s="527"/>
      <c r="S75" s="28"/>
      <c r="T75" s="29" t="str">
        <f>IFERROR(IF(S75="","",IF(S75="COP","N/A",IF(OR(S75="USD",S75="US"),1,IF(S75="EUR",VLOOKUP(O75,'SH EURO'!$A$6:$B$6338,2,FALSE),"INGRESAR TASA")))),"")</f>
        <v/>
      </c>
      <c r="U75" s="389" t="str">
        <f t="shared" si="10"/>
        <v/>
      </c>
      <c r="V75" s="134" t="str">
        <f>IFERROR(IF(S75="","",IF(S75="COP",1,IF(T75&lt;&gt;"N/A",VLOOKUP(O75,'SH TRM'!$A$9:$B$10000,2,FALSE),"REVISAR"))),"")</f>
        <v/>
      </c>
      <c r="W75" s="392" t="str">
        <f t="shared" si="11"/>
        <v/>
      </c>
      <c r="X75" s="29" t="str">
        <f t="shared" si="12"/>
        <v/>
      </c>
      <c r="Y75" s="29" t="str">
        <f t="shared" si="13"/>
        <v/>
      </c>
      <c r="Z75" s="1007" t="str">
        <f>IFERROR(IF(COUNTIF(Y75:Y80,"")=6,"",IF(SUM(Y75:Y80)&gt;=SAMC011,"CUMPLE","NO CUMPLE")),"")</f>
        <v/>
      </c>
      <c r="AA75" s="337"/>
      <c r="AB75" s="1007"/>
      <c r="AC75" s="1007"/>
      <c r="AD75" s="1007"/>
      <c r="AE75" s="459" t="str">
        <f t="shared" ref="AE75:AE98" si="15">IFERROR(IF(AA75="","",IF(ISNUMBER(AA75),IF(COUNTIF(AB75:AD75,"SI")&gt;0,"SI","NO"),AA75)),"")</f>
        <v/>
      </c>
      <c r="AF75" s="1047" t="s">
        <v>224</v>
      </c>
      <c r="AG75" s="268"/>
      <c r="AH75" s="249"/>
      <c r="AI75" s="265"/>
      <c r="AN75" s="238"/>
    </row>
    <row r="76" spans="1:40" s="235" customFormat="1" ht="16.5" hidden="1" thickBot="1" x14ac:dyDescent="0.3">
      <c r="A76" s="1030"/>
      <c r="B76" s="12"/>
      <c r="C76" s="13"/>
      <c r="D76" s="13" t="str">
        <f>IFERROR(INDEX(PROPONENTES!$D$3:$D$107,MATCH('EXP GEN.'!B76,PROPONENTES!$C$3:$C$107,0)),"")</f>
        <v/>
      </c>
      <c r="E76" s="296"/>
      <c r="F76" s="20"/>
      <c r="G76" s="242"/>
      <c r="H76" s="20"/>
      <c r="I76" s="243"/>
      <c r="J76" s="20"/>
      <c r="K76" s="1012"/>
      <c r="L76" s="457"/>
      <c r="M76" s="21"/>
      <c r="N76" s="271"/>
      <c r="O76" s="15"/>
      <c r="P76" s="16" t="str">
        <f t="shared" si="9"/>
        <v/>
      </c>
      <c r="Q76" s="17" t="str">
        <f>IFERROR(INDEX(PARAMETROS!$B$53:$B$80,MATCH(P76,PARAMETROS!$A$53:$A$80,0)),"")</f>
        <v/>
      </c>
      <c r="R76" s="531"/>
      <c r="S76" s="17"/>
      <c r="T76" s="11" t="str">
        <f>IFERROR(IF(S76="","",IF(S76="COP","N/A",IF(OR(S76="USD",S76="US"),1,IF(S76="EUR",VLOOKUP(O76,'SH EURO'!$A$6:$B$6338,2,FALSE),"INGRESAR TASA")))),"")</f>
        <v/>
      </c>
      <c r="U76" s="390" t="str">
        <f t="shared" si="10"/>
        <v/>
      </c>
      <c r="V76" s="19" t="str">
        <f>IFERROR(IF(S76="","",IF(S76="COP",1,IF(T76&lt;&gt;"N/A",VLOOKUP(O76,'SH TRM'!$A$9:$B$10000,2,FALSE),"REVISAR"))),"")</f>
        <v/>
      </c>
      <c r="W76" s="393" t="str">
        <f t="shared" si="11"/>
        <v/>
      </c>
      <c r="X76" s="11" t="str">
        <f t="shared" si="12"/>
        <v/>
      </c>
      <c r="Y76" s="11" t="str">
        <f t="shared" si="13"/>
        <v/>
      </c>
      <c r="Z76" s="1002"/>
      <c r="AA76" s="338"/>
      <c r="AB76" s="1002"/>
      <c r="AC76" s="1002"/>
      <c r="AD76" s="1002"/>
      <c r="AE76" s="457" t="str">
        <f t="shared" si="15"/>
        <v/>
      </c>
      <c r="AF76" s="1048"/>
      <c r="AG76" s="269"/>
      <c r="AH76" s="249"/>
      <c r="AI76" s="265"/>
      <c r="AN76" s="238"/>
    </row>
    <row r="77" spans="1:40" s="235" customFormat="1" ht="16.5" hidden="1" thickBot="1" x14ac:dyDescent="0.3">
      <c r="A77" s="1030"/>
      <c r="B77" s="12"/>
      <c r="C77" s="13"/>
      <c r="D77" s="41" t="str">
        <f>IFERROR(INDEX(PROPONENTES!$D$3:$D$107,MATCH('EXP GEN.'!B77,PROPONENTES!$C$3:$C$107,0)),"")</f>
        <v/>
      </c>
      <c r="E77" s="296"/>
      <c r="F77" s="20"/>
      <c r="G77" s="242"/>
      <c r="H77" s="20"/>
      <c r="I77" s="243"/>
      <c r="J77" s="20"/>
      <c r="K77" s="1013"/>
      <c r="L77" s="457"/>
      <c r="M77" s="14"/>
      <c r="N77" s="15"/>
      <c r="O77" s="15"/>
      <c r="P77" s="16" t="str">
        <f t="shared" si="9"/>
        <v/>
      </c>
      <c r="Q77" s="17" t="str">
        <f>IFERROR(INDEX(PARAMETROS!$B$53:$B$80,MATCH(P77,PARAMETROS!$A$53:$A$80,0)),"")</f>
        <v/>
      </c>
      <c r="R77" s="531"/>
      <c r="S77" s="18"/>
      <c r="T77" s="11" t="str">
        <f>IFERROR(IF(S77="","",IF(S77="COP","N/A",IF(OR(S77="USD",S77="US"),1,IF(S77="EUR",VLOOKUP(O77,'SH EURO'!$A$6:$B$6338,2,FALSE),"INGRESAR TASA")))),"")</f>
        <v/>
      </c>
      <c r="U77" s="390" t="str">
        <f t="shared" si="10"/>
        <v/>
      </c>
      <c r="V77" s="22" t="str">
        <f>IFERROR(IF(S77="","",IF(S77="COP",1,IF(T77&lt;&gt;"N/A",VLOOKUP(O77,'SH TRM'!$A$9:$B$10000,2,FALSE),"REVISAR"))),"")</f>
        <v/>
      </c>
      <c r="W77" s="393" t="str">
        <f t="shared" si="11"/>
        <v/>
      </c>
      <c r="X77" s="11" t="str">
        <f t="shared" si="12"/>
        <v/>
      </c>
      <c r="Y77" s="11" t="str">
        <f t="shared" si="13"/>
        <v/>
      </c>
      <c r="Z77" s="1002"/>
      <c r="AA77" s="338"/>
      <c r="AB77" s="1002"/>
      <c r="AC77" s="1002"/>
      <c r="AD77" s="1002"/>
      <c r="AE77" s="457" t="str">
        <f t="shared" si="15"/>
        <v/>
      </c>
      <c r="AF77" s="1048"/>
      <c r="AG77" s="268"/>
      <c r="AH77" s="249"/>
      <c r="AI77" s="265"/>
      <c r="AN77" s="238"/>
    </row>
    <row r="78" spans="1:40" s="235" customFormat="1" ht="15.75" hidden="1" customHeight="1" x14ac:dyDescent="0.25">
      <c r="A78" s="1030"/>
      <c r="B78" s="12"/>
      <c r="C78" s="13"/>
      <c r="D78" s="13" t="str">
        <f>IFERROR(INDEX(PROPONENTES!$D$3:$D$107,MATCH('EXP GEN.'!B78,PROPONENTES!$C$3:$C$107,0)),"")</f>
        <v/>
      </c>
      <c r="E78" s="296"/>
      <c r="F78" s="20"/>
      <c r="G78" s="242"/>
      <c r="H78" s="20"/>
      <c r="I78" s="243"/>
      <c r="J78" s="20"/>
      <c r="K78" s="1011"/>
      <c r="L78" s="457"/>
      <c r="M78" s="14"/>
      <c r="N78" s="15"/>
      <c r="O78" s="15"/>
      <c r="P78" s="16" t="str">
        <f t="shared" si="9"/>
        <v/>
      </c>
      <c r="Q78" s="17" t="str">
        <f>IFERROR(INDEX(PARAMETROS!$B$53:$B$80,MATCH(P78,PARAMETROS!$A$53:$A$80,0)),"")</f>
        <v/>
      </c>
      <c r="R78" s="531"/>
      <c r="S78" s="18"/>
      <c r="T78" s="11" t="str">
        <f>IFERROR(IF(S78="","",IF(S78="COP","N/A",IF(OR(S78="USD",S78="US"),1,IF(S78="EUR",VLOOKUP(O78,'SH EURO'!$A$6:$B$6338,2,FALSE),"INGRESAR TASA")))),"")</f>
        <v/>
      </c>
      <c r="U78" s="390" t="str">
        <f t="shared" si="10"/>
        <v/>
      </c>
      <c r="V78" s="19" t="str">
        <f>IFERROR(IF(S78="","",IF(S78="COP",1,IF(T78&lt;&gt;"N/A",VLOOKUP(O78,'SH TRM'!$A$9:$B$10000,2,FALSE),"REVISAR"))),"")</f>
        <v/>
      </c>
      <c r="W78" s="393" t="str">
        <f t="shared" si="11"/>
        <v/>
      </c>
      <c r="X78" s="11" t="str">
        <f t="shared" si="12"/>
        <v/>
      </c>
      <c r="Y78" s="11" t="str">
        <f t="shared" si="13"/>
        <v/>
      </c>
      <c r="Z78" s="1002"/>
      <c r="AA78" s="338"/>
      <c r="AB78" s="1003"/>
      <c r="AC78" s="1004"/>
      <c r="AD78" s="1005"/>
      <c r="AE78" s="457" t="str">
        <f t="shared" si="15"/>
        <v/>
      </c>
      <c r="AF78" s="1048"/>
      <c r="AG78" s="269"/>
      <c r="AH78" s="249"/>
      <c r="AN78" s="238"/>
    </row>
    <row r="79" spans="1:40" s="235" customFormat="1" ht="15.75" hidden="1" customHeight="1" x14ac:dyDescent="0.25">
      <c r="A79" s="1030"/>
      <c r="B79" s="12"/>
      <c r="C79" s="13"/>
      <c r="D79" s="13" t="str">
        <f>IFERROR(INDEX(PROPONENTES!$D$3:$D$107,MATCH('EXP GEN.'!B79,PROPONENTES!$C$3:$C$107,0)),"")</f>
        <v/>
      </c>
      <c r="E79" s="296"/>
      <c r="F79" s="20"/>
      <c r="G79" s="242"/>
      <c r="H79" s="20"/>
      <c r="I79" s="243"/>
      <c r="J79" s="20"/>
      <c r="K79" s="1012"/>
      <c r="L79" s="457"/>
      <c r="M79" s="14"/>
      <c r="N79" s="15"/>
      <c r="O79" s="15"/>
      <c r="P79" s="16" t="str">
        <f t="shared" si="9"/>
        <v/>
      </c>
      <c r="Q79" s="17" t="str">
        <f>IFERROR(INDEX(PARAMETROS!$B$53:$B$80,MATCH(P79,PARAMETROS!$A$53:$A$80,0)),"")</f>
        <v/>
      </c>
      <c r="R79" s="531"/>
      <c r="S79" s="18"/>
      <c r="T79" s="11" t="str">
        <f>IFERROR(IF(S79="","",IF(S79="COP","N/A",IF(OR(S79="USD",S79="US"),1,IF(S79="EUR",VLOOKUP(O79,'SH EURO'!$A$6:$B$6338,2,FALSE),"INGRESAR TASA")))),"")</f>
        <v/>
      </c>
      <c r="U79" s="390" t="str">
        <f t="shared" si="10"/>
        <v/>
      </c>
      <c r="V79" s="19" t="str">
        <f>IFERROR(IF(S79="","",IF(S79="COP",1,IF(T79&lt;&gt;"N/A",VLOOKUP(O79,'SH TRM'!$A$9:$B$10000,2,FALSE),"REVISAR"))),"")</f>
        <v/>
      </c>
      <c r="W79" s="393" t="str">
        <f t="shared" si="11"/>
        <v/>
      </c>
      <c r="X79" s="11" t="str">
        <f t="shared" si="12"/>
        <v/>
      </c>
      <c r="Y79" s="11" t="str">
        <f t="shared" si="13"/>
        <v/>
      </c>
      <c r="Z79" s="1002"/>
      <c r="AA79" s="338"/>
      <c r="AB79" s="1002"/>
      <c r="AC79" s="1002"/>
      <c r="AD79" s="1002"/>
      <c r="AE79" s="457" t="str">
        <f t="shared" si="15"/>
        <v/>
      </c>
      <c r="AF79" s="1048"/>
      <c r="AG79" s="247"/>
      <c r="AH79" s="249"/>
      <c r="AN79" s="238"/>
    </row>
    <row r="80" spans="1:40" s="235" customFormat="1" ht="16.5" hidden="1" customHeight="1" thickBot="1" x14ac:dyDescent="0.3">
      <c r="A80" s="1031"/>
      <c r="B80" s="31"/>
      <c r="C80" s="131"/>
      <c r="D80" s="351" t="str">
        <f>IFERROR(INDEX(PROPONENTES!$D$3:$D$107,MATCH('EXP GEN.'!B80,PROPONENTES!$C$3:$C$107,0)),"")</f>
        <v/>
      </c>
      <c r="E80" s="297"/>
      <c r="F80" s="132"/>
      <c r="G80" s="246"/>
      <c r="H80" s="132"/>
      <c r="I80" s="245"/>
      <c r="J80" s="132"/>
      <c r="K80" s="1013"/>
      <c r="L80" s="458"/>
      <c r="M80" s="32"/>
      <c r="N80" s="352"/>
      <c r="O80" s="352"/>
      <c r="P80" s="33" t="str">
        <f t="shared" si="9"/>
        <v/>
      </c>
      <c r="Q80" s="34" t="str">
        <f>IFERROR(INDEX(PARAMETROS!$B$53:$B$80,MATCH(P80,PARAMETROS!$A$53:$A$80,0)),"")</f>
        <v/>
      </c>
      <c r="R80" s="529"/>
      <c r="S80" s="35"/>
      <c r="T80" s="37" t="str">
        <f>IFERROR(IF(S80="","",IF(S80="COP","N/A",IF(OR(S80="USD",S80="US"),1,IF(S80="EUR",VLOOKUP(O80,'SH EURO'!$A$6:$B$6338,2,FALSE),"INGRESAR TASA")))),"")</f>
        <v/>
      </c>
      <c r="U80" s="391" t="str">
        <f t="shared" si="10"/>
        <v/>
      </c>
      <c r="V80" s="36" t="str">
        <f>IFERROR(IF(S80="","",IF(S80="COP",1,IF(T80&lt;&gt;"N/A",VLOOKUP(O80,'SH TRM'!$A$9:$B$10000,2,FALSE),"REVISAR"))),"")</f>
        <v/>
      </c>
      <c r="W80" s="394" t="str">
        <f t="shared" si="11"/>
        <v/>
      </c>
      <c r="X80" s="37" t="str">
        <f t="shared" si="12"/>
        <v/>
      </c>
      <c r="Y80" s="37" t="str">
        <f t="shared" si="13"/>
        <v/>
      </c>
      <c r="Z80" s="1006"/>
      <c r="AA80" s="339"/>
      <c r="AB80" s="1006"/>
      <c r="AC80" s="1006"/>
      <c r="AD80" s="1006"/>
      <c r="AE80" s="458" t="str">
        <f t="shared" si="15"/>
        <v/>
      </c>
      <c r="AF80" s="1049"/>
      <c r="AG80" s="248"/>
      <c r="AH80" s="249"/>
      <c r="AN80" s="238"/>
    </row>
    <row r="81" spans="1:40" s="235" customFormat="1" ht="15.75" hidden="1" x14ac:dyDescent="0.25">
      <c r="A81" s="1029" t="s">
        <v>252</v>
      </c>
      <c r="B81" s="23"/>
      <c r="C81" s="24"/>
      <c r="D81" s="327" t="str">
        <f>IFERROR(INDEX(PROPONENTES!$D$3:$D$107,MATCH('EXP GEN.'!B81,PROPONENTES!$C$3:$C$107,0)),"")</f>
        <v/>
      </c>
      <c r="E81" s="295"/>
      <c r="F81" s="30"/>
      <c r="G81" s="241"/>
      <c r="H81" s="30"/>
      <c r="I81" s="244"/>
      <c r="J81" s="30"/>
      <c r="K81" s="1011"/>
      <c r="L81" s="417"/>
      <c r="M81" s="25"/>
      <c r="N81" s="26"/>
      <c r="O81" s="26"/>
      <c r="P81" s="27" t="str">
        <f t="shared" si="9"/>
        <v/>
      </c>
      <c r="Q81" s="133" t="str">
        <f>IFERROR(INDEX(PARAMETROS!$B$53:$B$80,MATCH(P81,PARAMETROS!$A$53:$A$80,0)),"")</f>
        <v/>
      </c>
      <c r="R81" s="527"/>
      <c r="S81" s="28"/>
      <c r="T81" s="29" t="str">
        <f>IFERROR(IF(S81="","",IF(S81="COP","N/A",IF(OR(S81="USD",S81="US"),1,IF(S81="EUR",VLOOKUP(O81,'SH EURO'!$A$6:$B$6338,2,FALSE),"INGRESAR TASA")))),"")</f>
        <v/>
      </c>
      <c r="U81" s="389" t="str">
        <f t="shared" si="10"/>
        <v/>
      </c>
      <c r="V81" s="134" t="str">
        <f>IFERROR(IF(S81="","",IF(S81="COP",1,IF(T81&lt;&gt;"N/A",VLOOKUP(O81,'SH TRM'!$A$9:$B$10000,2,FALSE),"REVISAR"))),"")</f>
        <v/>
      </c>
      <c r="W81" s="392" t="str">
        <f t="shared" si="11"/>
        <v/>
      </c>
      <c r="X81" s="29" t="str">
        <f t="shared" si="12"/>
        <v/>
      </c>
      <c r="Y81" s="29" t="str">
        <f t="shared" si="13"/>
        <v/>
      </c>
      <c r="Z81" s="1023" t="str">
        <f>IFERROR(IF(COUNTIF(Y81:Y86,"")=6,"",IF(SUM(Y81:Y86)&gt;=SAMC011,"CUMPLE","NO CUMPLE")),"")</f>
        <v/>
      </c>
      <c r="AA81" s="337"/>
      <c r="AB81" s="1007"/>
      <c r="AC81" s="1007"/>
      <c r="AD81" s="1007"/>
      <c r="AE81" s="506" t="str">
        <f t="shared" si="15"/>
        <v/>
      </c>
      <c r="AF81" s="1047" t="s">
        <v>224</v>
      </c>
      <c r="AG81" s="268"/>
      <c r="AH81" s="249"/>
      <c r="AN81" s="238"/>
    </row>
    <row r="82" spans="1:40" s="235" customFormat="1" ht="15.75" hidden="1" x14ac:dyDescent="0.25">
      <c r="A82" s="1030"/>
      <c r="B82" s="12"/>
      <c r="C82" s="13"/>
      <c r="D82" s="13" t="str">
        <f>IFERROR(INDEX(PROPONENTES!$D$3:$D$107,MATCH('EXP GEN.'!B82,PROPONENTES!$C$3:$C$107,0)),"")</f>
        <v/>
      </c>
      <c r="E82" s="296"/>
      <c r="F82" s="20"/>
      <c r="G82" s="242"/>
      <c r="H82" s="20"/>
      <c r="I82" s="243"/>
      <c r="J82" s="20"/>
      <c r="K82" s="1012"/>
      <c r="L82" s="414"/>
      <c r="M82" s="21"/>
      <c r="N82" s="271"/>
      <c r="O82" s="15"/>
      <c r="P82" s="16" t="str">
        <f t="shared" si="9"/>
        <v/>
      </c>
      <c r="Q82" s="17" t="str">
        <f>IFERROR(INDEX(PARAMETROS!$B$53:$B$80,MATCH(P82,PARAMETROS!$A$53:$A$80,0)),"")</f>
        <v/>
      </c>
      <c r="R82" s="531"/>
      <c r="S82" s="17"/>
      <c r="T82" s="11" t="str">
        <f>IFERROR(IF(S82="","",IF(S82="COP","N/A",IF(OR(S82="USD",S82="US"),1,IF(S82="EUR",VLOOKUP(O82,'SH EURO'!$A$6:$B$6338,2,FALSE),"INGRESAR TASA")))),"")</f>
        <v/>
      </c>
      <c r="U82" s="390" t="str">
        <f t="shared" si="10"/>
        <v/>
      </c>
      <c r="V82" s="19" t="str">
        <f>IFERROR(IF(S82="","",IF(S82="COP",1,IF(T82&lt;&gt;"N/A",VLOOKUP(O82,'SH TRM'!$A$9:$B$10000,2,FALSE),"REVISAR"))),"")</f>
        <v/>
      </c>
      <c r="W82" s="393" t="str">
        <f t="shared" si="11"/>
        <v/>
      </c>
      <c r="X82" s="11" t="str">
        <f t="shared" si="12"/>
        <v/>
      </c>
      <c r="Y82" s="11" t="str">
        <f t="shared" si="13"/>
        <v/>
      </c>
      <c r="Z82" s="1024"/>
      <c r="AA82" s="338"/>
      <c r="AB82" s="1002"/>
      <c r="AC82" s="1002"/>
      <c r="AD82" s="1002"/>
      <c r="AE82" s="504" t="str">
        <f t="shared" si="15"/>
        <v/>
      </c>
      <c r="AF82" s="1048"/>
      <c r="AG82" s="269"/>
      <c r="AH82" s="249"/>
      <c r="AN82" s="238"/>
    </row>
    <row r="83" spans="1:40" s="235" customFormat="1" ht="16.5" hidden="1" thickBot="1" x14ac:dyDescent="0.3">
      <c r="A83" s="1030"/>
      <c r="B83" s="12"/>
      <c r="C83" s="13"/>
      <c r="D83" s="13" t="str">
        <f>IFERROR(INDEX(PROPONENTES!$D$3:$D$107,MATCH('EXP GEN.'!B83,PROPONENTES!$C$3:$C$107,0)),"")</f>
        <v/>
      </c>
      <c r="E83" s="296"/>
      <c r="F83" s="20"/>
      <c r="G83" s="242"/>
      <c r="H83" s="20"/>
      <c r="I83" s="243"/>
      <c r="J83" s="20"/>
      <c r="K83" s="1013"/>
      <c r="L83" s="414"/>
      <c r="M83" s="14"/>
      <c r="N83" s="15"/>
      <c r="O83" s="15"/>
      <c r="P83" s="16" t="str">
        <f t="shared" si="9"/>
        <v/>
      </c>
      <c r="Q83" s="17" t="str">
        <f>IFERROR(INDEX(PARAMETROS!$B$53:$B$80,MATCH(P83,PARAMETROS!$A$53:$A$80,0)),"")</f>
        <v/>
      </c>
      <c r="R83" s="531"/>
      <c r="S83" s="18"/>
      <c r="T83" s="11" t="str">
        <f>IFERROR(IF(S83="","",IF(S83="COP","N/A",IF(OR(S83="USD",S83="US"),1,IF(S83="EUR",VLOOKUP(O83,'SH EURO'!$A$6:$B$6338,2,FALSE),"INGRESAR TASA")))),"")</f>
        <v/>
      </c>
      <c r="U83" s="390" t="str">
        <f t="shared" si="10"/>
        <v/>
      </c>
      <c r="V83" s="22" t="str">
        <f>IFERROR(IF(S83="","",IF(S83="COP",1,IF(T83&lt;&gt;"N/A",VLOOKUP(O83,'SH TRM'!$A$9:$B$10000,2,FALSE),"REVISAR"))),"")</f>
        <v/>
      </c>
      <c r="W83" s="393" t="str">
        <f t="shared" si="11"/>
        <v/>
      </c>
      <c r="X83" s="11" t="str">
        <f t="shared" si="12"/>
        <v/>
      </c>
      <c r="Y83" s="11" t="str">
        <f t="shared" si="13"/>
        <v/>
      </c>
      <c r="Z83" s="1024"/>
      <c r="AA83" s="338"/>
      <c r="AB83" s="1002"/>
      <c r="AC83" s="1002"/>
      <c r="AD83" s="1002"/>
      <c r="AE83" s="504" t="str">
        <f t="shared" si="15"/>
        <v/>
      </c>
      <c r="AF83" s="1048"/>
      <c r="AG83" s="247"/>
      <c r="AH83" s="249"/>
      <c r="AN83" s="238"/>
    </row>
    <row r="84" spans="1:40" s="235" customFormat="1" ht="15.75" hidden="1" customHeight="1" x14ac:dyDescent="0.25">
      <c r="A84" s="1030"/>
      <c r="B84" s="12"/>
      <c r="C84" s="13"/>
      <c r="D84" s="13" t="str">
        <f>IFERROR(INDEX(PROPONENTES!$D$3:$D$107,MATCH('EXP GEN.'!B84,PROPONENTES!$C$3:$C$107,0)),"")</f>
        <v/>
      </c>
      <c r="E84" s="296"/>
      <c r="F84" s="20"/>
      <c r="G84" s="242"/>
      <c r="H84" s="20"/>
      <c r="I84" s="243"/>
      <c r="J84" s="20"/>
      <c r="K84" s="1011"/>
      <c r="L84" s="414"/>
      <c r="M84" s="14"/>
      <c r="N84" s="15"/>
      <c r="O84" s="15"/>
      <c r="P84" s="16" t="str">
        <f t="shared" si="9"/>
        <v/>
      </c>
      <c r="Q84" s="17" t="str">
        <f>IFERROR(INDEX(PARAMETROS!$B$53:$B$80,MATCH(P84,PARAMETROS!$A$53:$A$80,0)),"")</f>
        <v/>
      </c>
      <c r="R84" s="531"/>
      <c r="S84" s="18"/>
      <c r="T84" s="11" t="str">
        <f>IFERROR(IF(S84="","",IF(S84="COP","N/A",IF(OR(S84="USD",S84="US"),1,IF(S84="EUR",VLOOKUP(O84,'SH EURO'!$A$6:$B$6338,2,FALSE),"INGRESAR TASA")))),"")</f>
        <v/>
      </c>
      <c r="U84" s="390" t="str">
        <f t="shared" si="10"/>
        <v/>
      </c>
      <c r="V84" s="19" t="str">
        <f>IFERROR(IF(S84="","",IF(S84="COP",1,IF(T84&lt;&gt;"N/A",VLOOKUP(O84,'SH TRM'!$A$9:$B$10000,2,FALSE),"REVISAR"))),"")</f>
        <v/>
      </c>
      <c r="W84" s="393" t="str">
        <f t="shared" si="11"/>
        <v/>
      </c>
      <c r="X84" s="11" t="str">
        <f t="shared" si="12"/>
        <v/>
      </c>
      <c r="Y84" s="11" t="str">
        <f t="shared" si="13"/>
        <v/>
      </c>
      <c r="Z84" s="1024"/>
      <c r="AA84" s="338"/>
      <c r="AB84" s="1003"/>
      <c r="AC84" s="1004"/>
      <c r="AD84" s="1005"/>
      <c r="AE84" s="504" t="str">
        <f t="shared" si="15"/>
        <v/>
      </c>
      <c r="AF84" s="1048"/>
      <c r="AG84" s="269"/>
      <c r="AH84" s="249"/>
      <c r="AN84" s="238"/>
    </row>
    <row r="85" spans="1:40" s="235" customFormat="1" ht="15.75" hidden="1" customHeight="1" x14ac:dyDescent="0.25">
      <c r="A85" s="1030"/>
      <c r="B85" s="12"/>
      <c r="C85" s="13"/>
      <c r="D85" s="13" t="str">
        <f>IFERROR(INDEX(PROPONENTES!$D$3:$D$107,MATCH('EXP GEN.'!B85,PROPONENTES!$C$3:$C$107,0)),"")</f>
        <v/>
      </c>
      <c r="E85" s="296"/>
      <c r="F85" s="20"/>
      <c r="G85" s="242"/>
      <c r="H85" s="20"/>
      <c r="I85" s="243"/>
      <c r="J85" s="20"/>
      <c r="K85" s="1012"/>
      <c r="L85" s="415"/>
      <c r="M85" s="14"/>
      <c r="N85" s="15"/>
      <c r="O85" s="15"/>
      <c r="P85" s="16" t="str">
        <f t="shared" si="9"/>
        <v/>
      </c>
      <c r="Q85" s="17" t="str">
        <f>IFERROR(INDEX(PARAMETROS!$B$53:$B$80,MATCH(P85,PARAMETROS!$A$53:$A$80,0)),"")</f>
        <v/>
      </c>
      <c r="R85" s="531"/>
      <c r="S85" s="18"/>
      <c r="T85" s="11" t="str">
        <f>IFERROR(IF(S85="","",IF(S85="COP","N/A",IF(OR(S85="USD",S85="US"),1,IF(S85="EUR",VLOOKUP(O85,'SH EURO'!$A$6:$B$6338,2,FALSE),"INGRESAR TASA")))),"")</f>
        <v/>
      </c>
      <c r="U85" s="390" t="str">
        <f t="shared" si="10"/>
        <v/>
      </c>
      <c r="V85" s="19" t="str">
        <f>IFERROR(IF(S85="","",IF(S85="COP",1,IF(T85&lt;&gt;"N/A",VLOOKUP(O85,'SH TRM'!$A$9:$B$10000,2,FALSE),"REVISAR"))),"")</f>
        <v/>
      </c>
      <c r="W85" s="393" t="str">
        <f t="shared" si="11"/>
        <v/>
      </c>
      <c r="X85" s="11" t="str">
        <f t="shared" si="12"/>
        <v/>
      </c>
      <c r="Y85" s="11" t="str">
        <f t="shared" si="13"/>
        <v/>
      </c>
      <c r="Z85" s="1024"/>
      <c r="AA85" s="338"/>
      <c r="AB85" s="1002"/>
      <c r="AC85" s="1002"/>
      <c r="AD85" s="1002"/>
      <c r="AE85" s="504" t="str">
        <f t="shared" si="15"/>
        <v/>
      </c>
      <c r="AF85" s="1048"/>
      <c r="AG85" s="247"/>
      <c r="AH85" s="249"/>
      <c r="AN85" s="238"/>
    </row>
    <row r="86" spans="1:40" s="235" customFormat="1" ht="16.5" hidden="1" customHeight="1" thickBot="1" x14ac:dyDescent="0.3">
      <c r="A86" s="1031"/>
      <c r="B86" s="31"/>
      <c r="C86" s="131"/>
      <c r="D86" s="351" t="str">
        <f>IFERROR(INDEX(PROPONENTES!$D$3:$D$107,MATCH('EXP GEN.'!B86,PROPONENTES!$C$3:$C$107,0)),"")</f>
        <v/>
      </c>
      <c r="E86" s="297"/>
      <c r="F86" s="132"/>
      <c r="G86" s="246"/>
      <c r="H86" s="132"/>
      <c r="I86" s="245"/>
      <c r="J86" s="132"/>
      <c r="K86" s="1013"/>
      <c r="L86" s="416"/>
      <c r="M86" s="32"/>
      <c r="N86" s="352"/>
      <c r="O86" s="352"/>
      <c r="P86" s="33" t="str">
        <f t="shared" si="9"/>
        <v/>
      </c>
      <c r="Q86" s="34" t="str">
        <f>IFERROR(INDEX(PARAMETROS!$B$53:$B$80,MATCH(P86,PARAMETROS!$A$53:$A$80,0)),"")</f>
        <v/>
      </c>
      <c r="R86" s="529"/>
      <c r="S86" s="35"/>
      <c r="T86" s="37" t="str">
        <f>IFERROR(IF(S86="","",IF(S86="COP","N/A",IF(OR(S86="USD",S86="US"),1,IF(S86="EUR",VLOOKUP(O86,'SH EURO'!$A$6:$B$6338,2,FALSE),"INGRESAR TASA")))),"")</f>
        <v/>
      </c>
      <c r="U86" s="391" t="str">
        <f t="shared" si="10"/>
        <v/>
      </c>
      <c r="V86" s="36" t="str">
        <f>IFERROR(IF(S86="","",IF(S86="COP",1,IF(T86&lt;&gt;"N/A",VLOOKUP(O86,'SH TRM'!$A$9:$B$10000,2,FALSE),"REVISAR"))),"")</f>
        <v/>
      </c>
      <c r="W86" s="394" t="str">
        <f t="shared" si="11"/>
        <v/>
      </c>
      <c r="X86" s="37" t="str">
        <f t="shared" si="12"/>
        <v/>
      </c>
      <c r="Y86" s="37" t="str">
        <f t="shared" si="13"/>
        <v/>
      </c>
      <c r="Z86" s="1025"/>
      <c r="AA86" s="339"/>
      <c r="AB86" s="1006"/>
      <c r="AC86" s="1006"/>
      <c r="AD86" s="1006"/>
      <c r="AE86" s="505" t="str">
        <f t="shared" si="15"/>
        <v/>
      </c>
      <c r="AF86" s="1049"/>
      <c r="AG86" s="248"/>
      <c r="AH86" s="249"/>
      <c r="AN86" s="238"/>
    </row>
    <row r="87" spans="1:40" s="235" customFormat="1" ht="15.75" hidden="1" x14ac:dyDescent="0.25">
      <c r="A87" s="1029" t="s">
        <v>253</v>
      </c>
      <c r="B87" s="23"/>
      <c r="C87" s="24"/>
      <c r="D87" s="327" t="str">
        <f>IFERROR(INDEX(PROPONENTES!$D$3:$D$107,MATCH('EXP GEN.'!B87,PROPONENTES!$C$3:$C$107,0)),"")</f>
        <v/>
      </c>
      <c r="E87" s="295"/>
      <c r="F87" s="30"/>
      <c r="G87" s="241"/>
      <c r="H87" s="30"/>
      <c r="I87" s="244"/>
      <c r="J87" s="30"/>
      <c r="K87" s="1011"/>
      <c r="L87" s="417"/>
      <c r="M87" s="25"/>
      <c r="N87" s="26"/>
      <c r="O87" s="26"/>
      <c r="P87" s="27" t="str">
        <f t="shared" si="9"/>
        <v/>
      </c>
      <c r="Q87" s="133" t="str">
        <f>IFERROR(INDEX(PARAMETROS!$B$53:$B$80,MATCH(P87,PARAMETROS!$A$53:$A$80,0)),"")</f>
        <v/>
      </c>
      <c r="R87" s="527"/>
      <c r="S87" s="28"/>
      <c r="T87" s="29" t="str">
        <f>IFERROR(IF(S87="","",IF(S87="COP","N/A",IF(OR(S87="USD",S87="US"),1,IF(S87="EUR",VLOOKUP(O87,'SH EURO'!$A$6:$B$6338,2,FALSE),"INGRESAR TASA")))),"")</f>
        <v/>
      </c>
      <c r="U87" s="389" t="str">
        <f t="shared" si="10"/>
        <v/>
      </c>
      <c r="V87" s="134" t="str">
        <f>IFERROR(IF(S87="","",IF(S87="COP",1,IF(T87&lt;&gt;"N/A",VLOOKUP(O87,'SH TRM'!$A$9:$B$10000,2,FALSE),"REVISAR"))),"")</f>
        <v/>
      </c>
      <c r="W87" s="392" t="str">
        <f t="shared" si="11"/>
        <v/>
      </c>
      <c r="X87" s="29" t="str">
        <f t="shared" si="12"/>
        <v/>
      </c>
      <c r="Y87" s="29" t="str">
        <f t="shared" si="13"/>
        <v/>
      </c>
      <c r="Z87" s="1023" t="str">
        <f>IFERROR(IF(COUNTIF(Y87:Y92,"")=6,"",IF(SUM(Y87:Y92)&gt;=SAMC011,"CUMPLE","NO CUMPLE")),"")</f>
        <v/>
      </c>
      <c r="AA87" s="337"/>
      <c r="AB87" s="1007"/>
      <c r="AC87" s="1007"/>
      <c r="AD87" s="1007"/>
      <c r="AE87" s="506" t="str">
        <f t="shared" si="15"/>
        <v/>
      </c>
      <c r="AF87" s="1047" t="s">
        <v>224</v>
      </c>
      <c r="AG87" s="268"/>
      <c r="AH87" s="249"/>
      <c r="AN87" s="238"/>
    </row>
    <row r="88" spans="1:40" s="235" customFormat="1" ht="15.75" hidden="1" x14ac:dyDescent="0.25">
      <c r="A88" s="1030"/>
      <c r="B88" s="12"/>
      <c r="C88" s="13"/>
      <c r="D88" s="13" t="str">
        <f>IFERROR(INDEX(PROPONENTES!$D$3:$D$107,MATCH('EXP GEN.'!B88,PROPONENTES!$C$3:$C$107,0)),"")</f>
        <v/>
      </c>
      <c r="E88" s="296"/>
      <c r="F88" s="20"/>
      <c r="G88" s="242"/>
      <c r="H88" s="20"/>
      <c r="I88" s="243"/>
      <c r="J88" s="20"/>
      <c r="K88" s="1012"/>
      <c r="L88" s="414"/>
      <c r="M88" s="21"/>
      <c r="N88" s="271"/>
      <c r="O88" s="15"/>
      <c r="P88" s="16" t="str">
        <f t="shared" si="9"/>
        <v/>
      </c>
      <c r="Q88" s="17" t="str">
        <f>IFERROR(INDEX(PARAMETROS!$B$53:$B$80,MATCH(P88,PARAMETROS!$A$53:$A$80,0)),"")</f>
        <v/>
      </c>
      <c r="R88" s="531"/>
      <c r="S88" s="17"/>
      <c r="T88" s="11" t="str">
        <f>IFERROR(IF(S88="","",IF(S88="COP","N/A",IF(OR(S88="USD",S88="US"),1,IF(S88="EUR",VLOOKUP(O88,'SH EURO'!$A$6:$B$6338,2,FALSE),"INGRESAR TASA")))),"")</f>
        <v/>
      </c>
      <c r="U88" s="390" t="str">
        <f t="shared" si="10"/>
        <v/>
      </c>
      <c r="V88" s="19" t="str">
        <f>IFERROR(IF(S88="","",IF(S88="COP",1,IF(T88&lt;&gt;"N/A",VLOOKUP(O88,'SH TRM'!$A$9:$B$10000,2,FALSE),"REVISAR"))),"")</f>
        <v/>
      </c>
      <c r="W88" s="393" t="str">
        <f t="shared" si="11"/>
        <v/>
      </c>
      <c r="X88" s="11" t="str">
        <f t="shared" si="12"/>
        <v/>
      </c>
      <c r="Y88" s="11" t="str">
        <f t="shared" si="13"/>
        <v/>
      </c>
      <c r="Z88" s="1024"/>
      <c r="AA88" s="338"/>
      <c r="AB88" s="1002"/>
      <c r="AC88" s="1002"/>
      <c r="AD88" s="1002"/>
      <c r="AE88" s="504" t="str">
        <f t="shared" si="15"/>
        <v/>
      </c>
      <c r="AF88" s="1048"/>
      <c r="AG88" s="269"/>
      <c r="AH88" s="249"/>
      <c r="AN88" s="238"/>
    </row>
    <row r="89" spans="1:40" s="235" customFormat="1" ht="16.5" hidden="1" thickBot="1" x14ac:dyDescent="0.3">
      <c r="A89" s="1030"/>
      <c r="B89" s="12"/>
      <c r="C89" s="13"/>
      <c r="D89" s="13" t="str">
        <f>IFERROR(INDEX(PROPONENTES!$D$3:$D$107,MATCH('EXP GEN.'!B89,PROPONENTES!$C$3:$C$107,0)),"")</f>
        <v/>
      </c>
      <c r="E89" s="296"/>
      <c r="F89" s="20"/>
      <c r="G89" s="242"/>
      <c r="H89" s="20"/>
      <c r="I89" s="243"/>
      <c r="J89" s="20"/>
      <c r="K89" s="1013"/>
      <c r="L89" s="414"/>
      <c r="M89" s="14"/>
      <c r="N89" s="15"/>
      <c r="O89" s="15"/>
      <c r="P89" s="16" t="str">
        <f t="shared" si="9"/>
        <v/>
      </c>
      <c r="Q89" s="17" t="str">
        <f>IFERROR(INDEX(PARAMETROS!$B$53:$B$80,MATCH(P89,PARAMETROS!$A$53:$A$80,0)),"")</f>
        <v/>
      </c>
      <c r="R89" s="531"/>
      <c r="S89" s="18"/>
      <c r="T89" s="11" t="str">
        <f>IFERROR(IF(S89="","",IF(S89="COP","N/A",IF(OR(S89="USD",S89="US"),1,IF(S89="EUR",VLOOKUP(O89,'SH EURO'!$A$6:$B$6338,2,FALSE),"INGRESAR TASA")))),"")</f>
        <v/>
      </c>
      <c r="U89" s="390" t="str">
        <f t="shared" si="10"/>
        <v/>
      </c>
      <c r="V89" s="22" t="str">
        <f>IFERROR(IF(S89="","",IF(S89="COP",1,IF(T89&lt;&gt;"N/A",VLOOKUP(O89,'SH TRM'!$A$9:$B$10000,2,FALSE),"REVISAR"))),"")</f>
        <v/>
      </c>
      <c r="W89" s="393" t="str">
        <f t="shared" si="11"/>
        <v/>
      </c>
      <c r="X89" s="11" t="str">
        <f t="shared" si="12"/>
        <v/>
      </c>
      <c r="Y89" s="11" t="str">
        <f t="shared" si="13"/>
        <v/>
      </c>
      <c r="Z89" s="1024"/>
      <c r="AA89" s="338"/>
      <c r="AB89" s="1002"/>
      <c r="AC89" s="1002"/>
      <c r="AD89" s="1002"/>
      <c r="AE89" s="504" t="str">
        <f t="shared" si="15"/>
        <v/>
      </c>
      <c r="AF89" s="1048"/>
      <c r="AG89" s="247"/>
      <c r="AH89" s="249"/>
      <c r="AN89" s="238"/>
    </row>
    <row r="90" spans="1:40" s="235" customFormat="1" ht="15.75" hidden="1" customHeight="1" x14ac:dyDescent="0.25">
      <c r="A90" s="1030"/>
      <c r="B90" s="12"/>
      <c r="C90" s="13"/>
      <c r="D90" s="13" t="str">
        <f>IFERROR(INDEX(PROPONENTES!$D$3:$D$107,MATCH('EXP GEN.'!B90,PROPONENTES!$C$3:$C$107,0)),"")</f>
        <v/>
      </c>
      <c r="E90" s="296"/>
      <c r="F90" s="20"/>
      <c r="G90" s="242"/>
      <c r="H90" s="20"/>
      <c r="I90" s="243"/>
      <c r="J90" s="20"/>
      <c r="K90" s="1011"/>
      <c r="L90" s="414"/>
      <c r="M90" s="14"/>
      <c r="N90" s="15"/>
      <c r="O90" s="15"/>
      <c r="P90" s="16" t="str">
        <f t="shared" si="9"/>
        <v/>
      </c>
      <c r="Q90" s="17" t="str">
        <f>IFERROR(INDEX(PARAMETROS!$B$53:$B$80,MATCH(P90,PARAMETROS!$A$53:$A$80,0)),"")</f>
        <v/>
      </c>
      <c r="R90" s="531"/>
      <c r="S90" s="18"/>
      <c r="T90" s="11" t="str">
        <f>IFERROR(IF(S90="","",IF(S90="COP","N/A",IF(OR(S90="USD",S90="US"),1,IF(S90="EUR",VLOOKUP(O90,'SH EURO'!$A$6:$B$6338,2,FALSE),"INGRESAR TASA")))),"")</f>
        <v/>
      </c>
      <c r="U90" s="390" t="str">
        <f t="shared" si="10"/>
        <v/>
      </c>
      <c r="V90" s="19" t="str">
        <f>IFERROR(IF(S90="","",IF(S90="COP",1,IF(T90&lt;&gt;"N/A",VLOOKUP(O90,'SH TRM'!$A$9:$B$10000,2,FALSE),"REVISAR"))),"")</f>
        <v/>
      </c>
      <c r="W90" s="393" t="str">
        <f t="shared" si="11"/>
        <v/>
      </c>
      <c r="X90" s="11" t="str">
        <f t="shared" si="12"/>
        <v/>
      </c>
      <c r="Y90" s="11" t="str">
        <f t="shared" si="13"/>
        <v/>
      </c>
      <c r="Z90" s="1024"/>
      <c r="AA90" s="338"/>
      <c r="AB90" s="1003"/>
      <c r="AC90" s="1004"/>
      <c r="AD90" s="1005"/>
      <c r="AE90" s="504" t="str">
        <f t="shared" si="15"/>
        <v/>
      </c>
      <c r="AF90" s="1048"/>
      <c r="AG90" s="269"/>
      <c r="AH90" s="249"/>
      <c r="AN90" s="238"/>
    </row>
    <row r="91" spans="1:40" s="235" customFormat="1" ht="15.75" hidden="1" customHeight="1" x14ac:dyDescent="0.25">
      <c r="A91" s="1030"/>
      <c r="B91" s="12"/>
      <c r="C91" s="13"/>
      <c r="D91" s="13" t="str">
        <f>IFERROR(INDEX(PROPONENTES!$D$3:$D$107,MATCH('EXP GEN.'!B91,PROPONENTES!$C$3:$C$107,0)),"")</f>
        <v/>
      </c>
      <c r="E91" s="296"/>
      <c r="F91" s="20"/>
      <c r="G91" s="242"/>
      <c r="H91" s="20"/>
      <c r="I91" s="243"/>
      <c r="J91" s="20"/>
      <c r="K91" s="1012"/>
      <c r="L91" s="415"/>
      <c r="M91" s="14"/>
      <c r="N91" s="15"/>
      <c r="O91" s="15"/>
      <c r="P91" s="16" t="str">
        <f t="shared" si="9"/>
        <v/>
      </c>
      <c r="Q91" s="17" t="str">
        <f>IFERROR(INDEX(PARAMETROS!$B$53:$B$80,MATCH(P91,PARAMETROS!$A$53:$A$80,0)),"")</f>
        <v/>
      </c>
      <c r="R91" s="531"/>
      <c r="S91" s="18"/>
      <c r="T91" s="11" t="str">
        <f>IFERROR(IF(S91="","",IF(S91="COP","N/A",IF(OR(S91="USD",S91="US"),1,IF(S91="EUR",VLOOKUP(O91,'SH EURO'!$A$6:$B$6338,2,FALSE),"INGRESAR TASA")))),"")</f>
        <v/>
      </c>
      <c r="U91" s="390" t="str">
        <f t="shared" si="10"/>
        <v/>
      </c>
      <c r="V91" s="19" t="str">
        <f>IFERROR(IF(S91="","",IF(S91="COP",1,IF(T91&lt;&gt;"N/A",VLOOKUP(O91,'SH TRM'!$A$9:$B$10000,2,FALSE),"REVISAR"))),"")</f>
        <v/>
      </c>
      <c r="W91" s="393" t="str">
        <f t="shared" si="11"/>
        <v/>
      </c>
      <c r="X91" s="11" t="str">
        <f t="shared" si="12"/>
        <v/>
      </c>
      <c r="Y91" s="11" t="str">
        <f t="shared" si="13"/>
        <v/>
      </c>
      <c r="Z91" s="1024"/>
      <c r="AA91" s="338"/>
      <c r="AB91" s="1002"/>
      <c r="AC91" s="1002"/>
      <c r="AD91" s="1002"/>
      <c r="AE91" s="504" t="str">
        <f t="shared" si="15"/>
        <v/>
      </c>
      <c r="AF91" s="1048"/>
      <c r="AG91" s="247"/>
      <c r="AH91" s="249"/>
      <c r="AN91" s="238"/>
    </row>
    <row r="92" spans="1:40" s="235" customFormat="1" ht="16.5" hidden="1" customHeight="1" thickBot="1" x14ac:dyDescent="0.3">
      <c r="A92" s="1031"/>
      <c r="B92" s="31"/>
      <c r="C92" s="131"/>
      <c r="D92" s="351" t="str">
        <f>IFERROR(INDEX(PROPONENTES!$D$3:$D$107,MATCH('EXP GEN.'!B92,PROPONENTES!$C$3:$C$107,0)),"")</f>
        <v/>
      </c>
      <c r="E92" s="297"/>
      <c r="F92" s="132"/>
      <c r="G92" s="246"/>
      <c r="H92" s="132"/>
      <c r="I92" s="245"/>
      <c r="J92" s="132"/>
      <c r="K92" s="1013"/>
      <c r="L92" s="416"/>
      <c r="M92" s="32"/>
      <c r="N92" s="352"/>
      <c r="O92" s="352"/>
      <c r="P92" s="33" t="str">
        <f t="shared" si="9"/>
        <v/>
      </c>
      <c r="Q92" s="34" t="str">
        <f>IFERROR(INDEX(PARAMETROS!$B$53:$B$80,MATCH(P92,PARAMETROS!$A$53:$A$80,0)),"")</f>
        <v/>
      </c>
      <c r="R92" s="529"/>
      <c r="S92" s="35"/>
      <c r="T92" s="37" t="str">
        <f>IFERROR(IF(S92="","",IF(S92="COP","N/A",IF(OR(S92="USD",S92="US"),1,IF(S92="EUR",VLOOKUP(O92,'SH EURO'!$A$6:$B$6338,2,FALSE),"INGRESAR TASA")))),"")</f>
        <v/>
      </c>
      <c r="U92" s="391" t="str">
        <f t="shared" si="10"/>
        <v/>
      </c>
      <c r="V92" s="36" t="str">
        <f>IFERROR(IF(S92="","",IF(S92="COP",1,IF(T92&lt;&gt;"N/A",VLOOKUP(O92,'SH TRM'!$A$9:$B$10000,2,FALSE),"REVISAR"))),"")</f>
        <v/>
      </c>
      <c r="W92" s="394" t="str">
        <f t="shared" si="11"/>
        <v/>
      </c>
      <c r="X92" s="37" t="str">
        <f t="shared" si="12"/>
        <v/>
      </c>
      <c r="Y92" s="37" t="str">
        <f t="shared" si="13"/>
        <v/>
      </c>
      <c r="Z92" s="1025"/>
      <c r="AA92" s="339"/>
      <c r="AB92" s="1006"/>
      <c r="AC92" s="1006"/>
      <c r="AD92" s="1006"/>
      <c r="AE92" s="505" t="str">
        <f t="shared" si="15"/>
        <v/>
      </c>
      <c r="AF92" s="1049"/>
      <c r="AG92" s="248"/>
      <c r="AH92" s="249"/>
      <c r="AN92" s="238"/>
    </row>
    <row r="93" spans="1:40" s="235" customFormat="1" ht="15.75" hidden="1" x14ac:dyDescent="0.25">
      <c r="A93" s="1029" t="s">
        <v>254</v>
      </c>
      <c r="B93" s="23"/>
      <c r="C93" s="24"/>
      <c r="D93" s="327" t="str">
        <f>IFERROR(INDEX(PROPONENTES!$D$3:$D$107,MATCH('EXP GEN.'!B93,PROPONENTES!$C$3:$C$107,0)),"")</f>
        <v/>
      </c>
      <c r="E93" s="295"/>
      <c r="F93" s="30"/>
      <c r="G93" s="241"/>
      <c r="H93" s="30"/>
      <c r="I93" s="244"/>
      <c r="J93" s="30"/>
      <c r="K93" s="1011"/>
      <c r="L93" s="417"/>
      <c r="M93" s="25"/>
      <c r="N93" s="26"/>
      <c r="O93" s="26"/>
      <c r="P93" s="27" t="str">
        <f t="shared" si="9"/>
        <v/>
      </c>
      <c r="Q93" s="133" t="str">
        <f>IFERROR(INDEX(PARAMETROS!$B$53:$B$80,MATCH(P93,PARAMETROS!$A$53:$A$80,0)),"")</f>
        <v/>
      </c>
      <c r="R93" s="527"/>
      <c r="S93" s="28"/>
      <c r="T93" s="29" t="str">
        <f>IFERROR(IF(S93="","",IF(S93="COP","N/A",IF(OR(S93="USD",S93="US"),1,IF(S93="EUR",VLOOKUP(O93,'SH EURO'!$A$6:$B$6338,2,FALSE),"INGRESAR TASA")))),"")</f>
        <v/>
      </c>
      <c r="U93" s="389" t="str">
        <f t="shared" si="10"/>
        <v/>
      </c>
      <c r="V93" s="134" t="str">
        <f>IFERROR(IF(S93="","",IF(S93="COP",1,IF(T93&lt;&gt;"N/A",VLOOKUP(O93,'SH TRM'!$A$9:$B$10000,2,FALSE),"REVISAR"))),"")</f>
        <v/>
      </c>
      <c r="W93" s="392" t="str">
        <f t="shared" si="11"/>
        <v/>
      </c>
      <c r="X93" s="29" t="str">
        <f t="shared" si="12"/>
        <v/>
      </c>
      <c r="Y93" s="29" t="str">
        <f t="shared" si="13"/>
        <v/>
      </c>
      <c r="Z93" s="1023" t="str">
        <f>IFERROR(IF(COUNTIF(Y93:Y98,"")=6,"",IF(SUM(Y93:Y98)&gt;=SAMC011,"CUMPLE","NO CUMPLE")),"")</f>
        <v/>
      </c>
      <c r="AA93" s="337"/>
      <c r="AB93" s="1007"/>
      <c r="AC93" s="1007"/>
      <c r="AD93" s="1007"/>
      <c r="AE93" s="506" t="str">
        <f t="shared" si="15"/>
        <v/>
      </c>
      <c r="AF93" s="1047" t="s">
        <v>224</v>
      </c>
      <c r="AG93" s="268"/>
      <c r="AH93" s="249"/>
      <c r="AN93" s="238"/>
    </row>
    <row r="94" spans="1:40" s="235" customFormat="1" ht="15.75" hidden="1" x14ac:dyDescent="0.25">
      <c r="A94" s="1030"/>
      <c r="B94" s="12"/>
      <c r="C94" s="13"/>
      <c r="D94" s="13" t="str">
        <f>IFERROR(INDEX(PROPONENTES!$D$3:$D$107,MATCH('EXP GEN.'!B94,PROPONENTES!$C$3:$C$107,0)),"")</f>
        <v/>
      </c>
      <c r="E94" s="296"/>
      <c r="F94" s="20"/>
      <c r="G94" s="242"/>
      <c r="H94" s="20"/>
      <c r="I94" s="243"/>
      <c r="J94" s="20"/>
      <c r="K94" s="1012"/>
      <c r="L94" s="414"/>
      <c r="M94" s="21"/>
      <c r="N94" s="271"/>
      <c r="O94" s="15"/>
      <c r="P94" s="16" t="str">
        <f t="shared" si="9"/>
        <v/>
      </c>
      <c r="Q94" s="17" t="str">
        <f>IFERROR(INDEX(PARAMETROS!$B$53:$B$80,MATCH(P94,PARAMETROS!$A$53:$A$80,0)),"")</f>
        <v/>
      </c>
      <c r="R94" s="531"/>
      <c r="S94" s="17"/>
      <c r="T94" s="11" t="str">
        <f>IFERROR(IF(S94="","",IF(S94="COP","N/A",IF(OR(S94="USD",S94="US"),1,IF(S94="EUR",VLOOKUP(O94,'SH EURO'!$A$6:$B$6338,2,FALSE),"INGRESAR TASA")))),"")</f>
        <v/>
      </c>
      <c r="U94" s="390" t="str">
        <f t="shared" si="10"/>
        <v/>
      </c>
      <c r="V94" s="19" t="str">
        <f>IFERROR(IF(S94="","",IF(S94="COP",1,IF(T94&lt;&gt;"N/A",VLOOKUP(O94,'SH TRM'!$A$9:$B$10000,2,FALSE),"REVISAR"))),"")</f>
        <v/>
      </c>
      <c r="W94" s="393" t="str">
        <f t="shared" si="11"/>
        <v/>
      </c>
      <c r="X94" s="11" t="str">
        <f t="shared" si="12"/>
        <v/>
      </c>
      <c r="Y94" s="11" t="str">
        <f t="shared" si="13"/>
        <v/>
      </c>
      <c r="Z94" s="1024"/>
      <c r="AA94" s="338"/>
      <c r="AB94" s="1002"/>
      <c r="AC94" s="1002"/>
      <c r="AD94" s="1002"/>
      <c r="AE94" s="504" t="str">
        <f t="shared" si="15"/>
        <v/>
      </c>
      <c r="AF94" s="1048"/>
      <c r="AG94" s="269"/>
      <c r="AH94" s="249"/>
      <c r="AN94" s="238"/>
    </row>
    <row r="95" spans="1:40" s="235" customFormat="1" ht="16.5" hidden="1" thickBot="1" x14ac:dyDescent="0.3">
      <c r="A95" s="1030"/>
      <c r="B95" s="12"/>
      <c r="C95" s="13"/>
      <c r="D95" s="13" t="str">
        <f>IFERROR(INDEX(PROPONENTES!$D$3:$D$107,MATCH('EXP GEN.'!B95,PROPONENTES!$C$3:$C$107,0)),"")</f>
        <v/>
      </c>
      <c r="E95" s="296"/>
      <c r="F95" s="20"/>
      <c r="G95" s="242"/>
      <c r="H95" s="20"/>
      <c r="I95" s="243"/>
      <c r="J95" s="20"/>
      <c r="K95" s="1013"/>
      <c r="L95" s="414"/>
      <c r="M95" s="14"/>
      <c r="N95" s="15"/>
      <c r="O95" s="15"/>
      <c r="P95" s="16" t="str">
        <f t="shared" si="9"/>
        <v/>
      </c>
      <c r="Q95" s="17" t="str">
        <f>IFERROR(INDEX(PARAMETROS!$B$53:$B$80,MATCH(P95,PARAMETROS!$A$53:$A$80,0)),"")</f>
        <v/>
      </c>
      <c r="R95" s="531"/>
      <c r="S95" s="18"/>
      <c r="T95" s="11" t="str">
        <f>IFERROR(IF(S95="","",IF(S95="COP","N/A",IF(OR(S95="USD",S95="US"),1,IF(S95="EUR",VLOOKUP(O95,'SH EURO'!$A$6:$B$6338,2,FALSE),"INGRESAR TASA")))),"")</f>
        <v/>
      </c>
      <c r="U95" s="390" t="str">
        <f t="shared" si="10"/>
        <v/>
      </c>
      <c r="V95" s="22" t="str">
        <f>IFERROR(IF(S95="","",IF(S95="COP",1,IF(T95&lt;&gt;"N/A",VLOOKUP(O95,'SH TRM'!$A$9:$B$10000,2,FALSE),"REVISAR"))),"")</f>
        <v/>
      </c>
      <c r="W95" s="393" t="str">
        <f t="shared" si="11"/>
        <v/>
      </c>
      <c r="X95" s="11" t="str">
        <f t="shared" si="12"/>
        <v/>
      </c>
      <c r="Y95" s="11" t="str">
        <f t="shared" si="13"/>
        <v/>
      </c>
      <c r="Z95" s="1024"/>
      <c r="AA95" s="338"/>
      <c r="AB95" s="1002"/>
      <c r="AC95" s="1002"/>
      <c r="AD95" s="1002"/>
      <c r="AE95" s="504" t="str">
        <f t="shared" si="15"/>
        <v/>
      </c>
      <c r="AF95" s="1048"/>
      <c r="AG95" s="247"/>
      <c r="AH95" s="249"/>
      <c r="AN95" s="238"/>
    </row>
    <row r="96" spans="1:40" s="235" customFormat="1" ht="15.75" hidden="1" customHeight="1" x14ac:dyDescent="0.25">
      <c r="A96" s="1030"/>
      <c r="B96" s="12"/>
      <c r="C96" s="13"/>
      <c r="D96" s="13" t="str">
        <f>IFERROR(INDEX(PROPONENTES!$D$3:$D$107,MATCH('EXP GEN.'!B96,PROPONENTES!$C$3:$C$107,0)),"")</f>
        <v/>
      </c>
      <c r="E96" s="296"/>
      <c r="F96" s="20"/>
      <c r="G96" s="242"/>
      <c r="H96" s="20"/>
      <c r="I96" s="243"/>
      <c r="J96" s="20"/>
      <c r="K96" s="1011"/>
      <c r="L96" s="414"/>
      <c r="M96" s="14"/>
      <c r="N96" s="15"/>
      <c r="O96" s="15"/>
      <c r="P96" s="16" t="str">
        <f t="shared" si="9"/>
        <v/>
      </c>
      <c r="Q96" s="17" t="str">
        <f>IFERROR(INDEX(PARAMETROS!$B$53:$B$80,MATCH(P96,PARAMETROS!$A$53:$A$80,0)),"")</f>
        <v/>
      </c>
      <c r="R96" s="531"/>
      <c r="S96" s="18"/>
      <c r="T96" s="11" t="str">
        <f>IFERROR(IF(S96="","",IF(S96="COP","N/A",IF(OR(S96="USD",S96="US"),1,IF(S96="EUR",VLOOKUP(O96,'SH EURO'!$A$6:$B$6338,2,FALSE),"INGRESAR TASA")))),"")</f>
        <v/>
      </c>
      <c r="U96" s="390" t="str">
        <f t="shared" si="10"/>
        <v/>
      </c>
      <c r="V96" s="19" t="str">
        <f>IFERROR(IF(S96="","",IF(S96="COP",1,IF(T96&lt;&gt;"N/A",VLOOKUP(O96,'SH TRM'!$A$9:$B$10000,2,FALSE),"REVISAR"))),"")</f>
        <v/>
      </c>
      <c r="W96" s="393" t="str">
        <f t="shared" si="11"/>
        <v/>
      </c>
      <c r="X96" s="11" t="str">
        <f t="shared" si="12"/>
        <v/>
      </c>
      <c r="Y96" s="11" t="str">
        <f t="shared" si="13"/>
        <v/>
      </c>
      <c r="Z96" s="1024"/>
      <c r="AA96" s="338"/>
      <c r="AB96" s="1003"/>
      <c r="AC96" s="1004"/>
      <c r="AD96" s="1005"/>
      <c r="AE96" s="504" t="str">
        <f t="shared" si="15"/>
        <v/>
      </c>
      <c r="AF96" s="1048"/>
      <c r="AG96" s="269"/>
      <c r="AH96" s="249"/>
      <c r="AN96" s="238"/>
    </row>
    <row r="97" spans="1:40" s="235" customFormat="1" ht="15.75" hidden="1" customHeight="1" x14ac:dyDescent="0.25">
      <c r="A97" s="1030"/>
      <c r="B97" s="12"/>
      <c r="C97" s="13"/>
      <c r="D97" s="13" t="str">
        <f>IFERROR(INDEX(PROPONENTES!$D$3:$D$107,MATCH('EXP GEN.'!B97,PROPONENTES!$C$3:$C$107,0)),"")</f>
        <v/>
      </c>
      <c r="E97" s="296"/>
      <c r="F97" s="20"/>
      <c r="G97" s="242"/>
      <c r="H97" s="20"/>
      <c r="I97" s="243"/>
      <c r="J97" s="20"/>
      <c r="K97" s="1012"/>
      <c r="L97" s="415"/>
      <c r="M97" s="14"/>
      <c r="N97" s="15"/>
      <c r="O97" s="15"/>
      <c r="P97" s="16" t="str">
        <f t="shared" si="9"/>
        <v/>
      </c>
      <c r="Q97" s="17" t="str">
        <f>IFERROR(INDEX(PARAMETROS!$B$53:$B$80,MATCH(P97,PARAMETROS!$A$53:$A$80,0)),"")</f>
        <v/>
      </c>
      <c r="R97" s="531"/>
      <c r="S97" s="18"/>
      <c r="T97" s="11" t="str">
        <f>IFERROR(IF(S97="","",IF(S97="COP","N/A",IF(OR(S97="USD",S97="US"),1,IF(S97="EUR",VLOOKUP(O97,'SH EURO'!$A$6:$B$6338,2,FALSE),"INGRESAR TASA")))),"")</f>
        <v/>
      </c>
      <c r="U97" s="390" t="str">
        <f t="shared" si="10"/>
        <v/>
      </c>
      <c r="V97" s="19" t="str">
        <f>IFERROR(IF(S97="","",IF(S97="COP",1,IF(T97&lt;&gt;"N/A",VLOOKUP(O97,'SH TRM'!$A$9:$B$10000,2,FALSE),"REVISAR"))),"")</f>
        <v/>
      </c>
      <c r="W97" s="393" t="str">
        <f t="shared" si="11"/>
        <v/>
      </c>
      <c r="X97" s="11" t="str">
        <f t="shared" si="12"/>
        <v/>
      </c>
      <c r="Y97" s="11" t="str">
        <f t="shared" si="13"/>
        <v/>
      </c>
      <c r="Z97" s="1024"/>
      <c r="AA97" s="338"/>
      <c r="AB97" s="1002"/>
      <c r="AC97" s="1002"/>
      <c r="AD97" s="1002"/>
      <c r="AE97" s="504" t="str">
        <f t="shared" si="15"/>
        <v/>
      </c>
      <c r="AF97" s="1048"/>
      <c r="AG97" s="247"/>
      <c r="AH97" s="249"/>
      <c r="AN97" s="238"/>
    </row>
    <row r="98" spans="1:40" s="235" customFormat="1" ht="16.5" hidden="1" customHeight="1" thickBot="1" x14ac:dyDescent="0.3">
      <c r="A98" s="1031"/>
      <c r="B98" s="31"/>
      <c r="C98" s="131"/>
      <c r="D98" s="351" t="str">
        <f>IFERROR(INDEX(PROPONENTES!$D$3:$D$107,MATCH('EXP GEN.'!B98,PROPONENTES!$C$3:$C$107,0)),"")</f>
        <v/>
      </c>
      <c r="E98" s="297"/>
      <c r="F98" s="132"/>
      <c r="G98" s="246"/>
      <c r="H98" s="132"/>
      <c r="I98" s="245"/>
      <c r="J98" s="132"/>
      <c r="K98" s="1013"/>
      <c r="L98" s="416"/>
      <c r="M98" s="32"/>
      <c r="N98" s="352"/>
      <c r="O98" s="352"/>
      <c r="P98" s="33" t="str">
        <f t="shared" si="9"/>
        <v/>
      </c>
      <c r="Q98" s="34" t="str">
        <f>IFERROR(INDEX(PARAMETROS!$B$53:$B$80,MATCH(P98,PARAMETROS!$A$53:$A$80,0)),"")</f>
        <v/>
      </c>
      <c r="R98" s="529"/>
      <c r="S98" s="35"/>
      <c r="T98" s="37" t="str">
        <f>IFERROR(IF(S98="","",IF(S98="COP","N/A",IF(OR(S98="USD",S98="US"),1,IF(S98="EUR",VLOOKUP(O98,'SH EURO'!$A$6:$B$6338,2,FALSE),"INGRESAR TASA")))),"")</f>
        <v/>
      </c>
      <c r="U98" s="391" t="str">
        <f t="shared" si="10"/>
        <v/>
      </c>
      <c r="V98" s="36" t="str">
        <f>IFERROR(IF(S98="","",IF(S98="COP",1,IF(T98&lt;&gt;"N/A",VLOOKUP(O98,'SH TRM'!$A$9:$B$10000,2,FALSE),"REVISAR"))),"")</f>
        <v/>
      </c>
      <c r="W98" s="394" t="str">
        <f t="shared" si="11"/>
        <v/>
      </c>
      <c r="X98" s="37" t="str">
        <f t="shared" si="12"/>
        <v/>
      </c>
      <c r="Y98" s="37" t="str">
        <f t="shared" si="13"/>
        <v/>
      </c>
      <c r="Z98" s="1025"/>
      <c r="AA98" s="339"/>
      <c r="AB98" s="1006"/>
      <c r="AC98" s="1006"/>
      <c r="AD98" s="1006"/>
      <c r="AE98" s="505" t="str">
        <f t="shared" si="15"/>
        <v/>
      </c>
      <c r="AF98" s="1049"/>
      <c r="AG98" s="248"/>
      <c r="AH98" s="249"/>
      <c r="AN98" s="238"/>
    </row>
    <row r="99" spans="1:40" s="235" customFormat="1" ht="15.75" hidden="1" x14ac:dyDescent="0.25">
      <c r="A99" s="1029" t="s">
        <v>255</v>
      </c>
      <c r="B99" s="23"/>
      <c r="C99" s="24"/>
      <c r="D99" s="327" t="str">
        <f>IFERROR(INDEX(PROPONENTES!$D$3:$D$107,MATCH('EXP GEN.'!B99,PROPONENTES!$C$3:$C$107,0)),"")</f>
        <v/>
      </c>
      <c r="E99" s="295"/>
      <c r="F99" s="30"/>
      <c r="G99" s="241"/>
      <c r="H99" s="30"/>
      <c r="I99" s="244"/>
      <c r="J99" s="30"/>
      <c r="K99" s="1011"/>
      <c r="L99" s="417"/>
      <c r="M99" s="25"/>
      <c r="N99" s="26"/>
      <c r="O99" s="26"/>
      <c r="P99" s="27" t="str">
        <f t="shared" si="9"/>
        <v/>
      </c>
      <c r="Q99" s="133" t="str">
        <f>IFERROR(INDEX(PARAMETROS!$B$53:$B$80,MATCH(P99,PARAMETROS!$A$53:$A$80,0)),"")</f>
        <v/>
      </c>
      <c r="R99" s="527"/>
      <c r="S99" s="28"/>
      <c r="T99" s="29" t="str">
        <f>IFERROR(IF(S99="","",IF(S99="COP","N/A",IF(OR(S99="USD",S99="US"),1,IF(S99="EUR",VLOOKUP(O99,'SH EURO'!$A$6:$B$6338,2,FALSE),"INGRESAR TASA")))),"")</f>
        <v/>
      </c>
      <c r="U99" s="389" t="str">
        <f t="shared" si="10"/>
        <v/>
      </c>
      <c r="V99" s="134" t="str">
        <f>IFERROR(IF(S99="","",IF(S99="COP",1,IF(T99&lt;&gt;"N/A",VLOOKUP(O99,'SH TRM'!$A$9:$B$10000,2,FALSE),"REVISAR"))),"")</f>
        <v/>
      </c>
      <c r="W99" s="392" t="str">
        <f t="shared" si="11"/>
        <v/>
      </c>
      <c r="X99" s="29" t="str">
        <f t="shared" si="12"/>
        <v/>
      </c>
      <c r="Y99" s="29" t="str">
        <f t="shared" si="13"/>
        <v/>
      </c>
      <c r="Z99" s="1023" t="str">
        <f>IFERROR(IF(COUNTIF(Y99:Y104,"")=6,"",IF(SUM(Y99:Y104)&gt;=SAMC011,"CUMPLE","NO CUMPLE")),"")</f>
        <v/>
      </c>
      <c r="AA99" s="337"/>
      <c r="AB99" s="1007"/>
      <c r="AC99" s="1007"/>
      <c r="AD99" s="1007"/>
      <c r="AE99" s="506" t="str">
        <f t="shared" ref="AE99:AE130" si="16">IFERROR(IF(AA99="","",IF(ISNUMBER(AA99),IF(COUNTIF(AB99:AD99,"SI")&gt;0,"SI","NO"),AA99)),"")</f>
        <v/>
      </c>
      <c r="AF99" s="1047" t="s">
        <v>224</v>
      </c>
      <c r="AG99" s="268"/>
      <c r="AH99" s="249"/>
      <c r="AN99" s="238"/>
    </row>
    <row r="100" spans="1:40" s="235" customFormat="1" ht="15.75" hidden="1" x14ac:dyDescent="0.25">
      <c r="A100" s="1030"/>
      <c r="B100" s="12"/>
      <c r="C100" s="13"/>
      <c r="D100" s="13" t="str">
        <f>IFERROR(INDEX(PROPONENTES!$D$3:$D$107,MATCH('EXP GEN.'!B100,PROPONENTES!$C$3:$C$107,0)),"")</f>
        <v/>
      </c>
      <c r="E100" s="296"/>
      <c r="F100" s="20"/>
      <c r="G100" s="242"/>
      <c r="H100" s="20"/>
      <c r="I100" s="243"/>
      <c r="J100" s="20"/>
      <c r="K100" s="1012"/>
      <c r="L100" s="414"/>
      <c r="M100" s="21"/>
      <c r="N100" s="271"/>
      <c r="O100" s="15"/>
      <c r="P100" s="16" t="str">
        <f t="shared" si="9"/>
        <v/>
      </c>
      <c r="Q100" s="17" t="str">
        <f>IFERROR(INDEX(PARAMETROS!$B$53:$B$80,MATCH(P100,PARAMETROS!$A$53:$A$80,0)),"")</f>
        <v/>
      </c>
      <c r="R100" s="531"/>
      <c r="S100" s="17"/>
      <c r="T100" s="11" t="str">
        <f>IFERROR(IF(S100="","",IF(S100="COP","N/A",IF(OR(S100="USD",S100="US"),1,IF(S100="EUR",VLOOKUP(O100,'SH EURO'!$A$6:$B$6338,2,FALSE),"INGRESAR TASA")))),"")</f>
        <v/>
      </c>
      <c r="U100" s="390" t="str">
        <f t="shared" si="10"/>
        <v/>
      </c>
      <c r="V100" s="19" t="str">
        <f>IFERROR(IF(S100="","",IF(S100="COP",1,IF(T100&lt;&gt;"N/A",VLOOKUP(O100,'SH TRM'!$A$9:$B$10000,2,FALSE),"REVISAR"))),"")</f>
        <v/>
      </c>
      <c r="W100" s="393" t="str">
        <f t="shared" si="11"/>
        <v/>
      </c>
      <c r="X100" s="11" t="str">
        <f t="shared" si="12"/>
        <v/>
      </c>
      <c r="Y100" s="11" t="str">
        <f t="shared" si="13"/>
        <v/>
      </c>
      <c r="Z100" s="1024"/>
      <c r="AA100" s="338"/>
      <c r="AB100" s="1002"/>
      <c r="AC100" s="1002"/>
      <c r="AD100" s="1002"/>
      <c r="AE100" s="504" t="str">
        <f t="shared" si="16"/>
        <v/>
      </c>
      <c r="AF100" s="1048"/>
      <c r="AG100" s="269"/>
      <c r="AH100" s="249"/>
      <c r="AN100" s="238"/>
    </row>
    <row r="101" spans="1:40" s="235" customFormat="1" ht="16.5" hidden="1" thickBot="1" x14ac:dyDescent="0.3">
      <c r="A101" s="1030"/>
      <c r="B101" s="12"/>
      <c r="C101" s="13"/>
      <c r="D101" s="13" t="str">
        <f>IFERROR(INDEX(PROPONENTES!$D$3:$D$107,MATCH('EXP GEN.'!B101,PROPONENTES!$C$3:$C$107,0)),"")</f>
        <v/>
      </c>
      <c r="E101" s="296"/>
      <c r="F101" s="20"/>
      <c r="G101" s="242"/>
      <c r="H101" s="20"/>
      <c r="I101" s="243"/>
      <c r="J101" s="20"/>
      <c r="K101" s="1013"/>
      <c r="L101" s="414"/>
      <c r="M101" s="14"/>
      <c r="N101" s="15"/>
      <c r="O101" s="15"/>
      <c r="P101" s="16" t="str">
        <f t="shared" si="9"/>
        <v/>
      </c>
      <c r="Q101" s="17" t="str">
        <f>IFERROR(INDEX(PARAMETROS!$B$53:$B$80,MATCH(P101,PARAMETROS!$A$53:$A$80,0)),"")</f>
        <v/>
      </c>
      <c r="R101" s="531"/>
      <c r="S101" s="18"/>
      <c r="T101" s="11" t="str">
        <f>IFERROR(IF(S101="","",IF(S101="COP","N/A",IF(OR(S101="USD",S101="US"),1,IF(S101="EUR",VLOOKUP(O101,'SH EURO'!$A$6:$B$6338,2,FALSE),"INGRESAR TASA")))),"")</f>
        <v/>
      </c>
      <c r="U101" s="390" t="str">
        <f t="shared" si="10"/>
        <v/>
      </c>
      <c r="V101" s="22" t="str">
        <f>IFERROR(IF(S101="","",IF(S101="COP",1,IF(T101&lt;&gt;"N/A",VLOOKUP(O101,'SH TRM'!$A$9:$B$10000,2,FALSE),"REVISAR"))),"")</f>
        <v/>
      </c>
      <c r="W101" s="393" t="str">
        <f t="shared" si="11"/>
        <v/>
      </c>
      <c r="X101" s="11" t="str">
        <f t="shared" si="12"/>
        <v/>
      </c>
      <c r="Y101" s="11" t="str">
        <f t="shared" si="13"/>
        <v/>
      </c>
      <c r="Z101" s="1024"/>
      <c r="AA101" s="338"/>
      <c r="AB101" s="1002"/>
      <c r="AC101" s="1002"/>
      <c r="AD101" s="1002"/>
      <c r="AE101" s="504" t="str">
        <f t="shared" si="16"/>
        <v/>
      </c>
      <c r="AF101" s="1048"/>
      <c r="AG101" s="507"/>
      <c r="AH101" s="249"/>
      <c r="AN101" s="238"/>
    </row>
    <row r="102" spans="1:40" s="235" customFormat="1" ht="15.75" hidden="1" customHeight="1" x14ac:dyDescent="0.25">
      <c r="A102" s="1030"/>
      <c r="B102" s="12"/>
      <c r="C102" s="13"/>
      <c r="D102" s="13" t="str">
        <f>IFERROR(INDEX(PROPONENTES!$D$3:$D$107,MATCH('EXP GEN.'!B102,PROPONENTES!$C$3:$C$107,0)),"")</f>
        <v/>
      </c>
      <c r="E102" s="296"/>
      <c r="F102" s="20"/>
      <c r="G102" s="242"/>
      <c r="H102" s="20"/>
      <c r="I102" s="243"/>
      <c r="J102" s="20"/>
      <c r="K102" s="1011"/>
      <c r="L102" s="414"/>
      <c r="M102" s="14"/>
      <c r="N102" s="15"/>
      <c r="O102" s="15"/>
      <c r="P102" s="16" t="str">
        <f t="shared" si="9"/>
        <v/>
      </c>
      <c r="Q102" s="17" t="str">
        <f>IFERROR(INDEX(PARAMETROS!$B$53:$B$80,MATCH(P102,PARAMETROS!$A$53:$A$80,0)),"")</f>
        <v/>
      </c>
      <c r="R102" s="531"/>
      <c r="S102" s="18"/>
      <c r="T102" s="11" t="str">
        <f>IFERROR(IF(S102="","",IF(S102="COP","N/A",IF(OR(S102="USD",S102="US"),1,IF(S102="EUR",VLOOKUP(O102,'SH EURO'!$A$6:$B$6338,2,FALSE),"INGRESAR TASA")))),"")</f>
        <v/>
      </c>
      <c r="U102" s="390" t="str">
        <f t="shared" si="10"/>
        <v/>
      </c>
      <c r="V102" s="19" t="str">
        <f>IFERROR(IF(S102="","",IF(S102="COP",1,IF(T102&lt;&gt;"N/A",VLOOKUP(O102,'SH TRM'!$A$9:$B$10000,2,FALSE),"REVISAR"))),"")</f>
        <v/>
      </c>
      <c r="W102" s="393" t="str">
        <f t="shared" si="11"/>
        <v/>
      </c>
      <c r="X102" s="11" t="str">
        <f t="shared" si="12"/>
        <v/>
      </c>
      <c r="Y102" s="11" t="str">
        <f t="shared" si="13"/>
        <v/>
      </c>
      <c r="Z102" s="1024"/>
      <c r="AA102" s="338"/>
      <c r="AB102" s="1003"/>
      <c r="AC102" s="1004"/>
      <c r="AD102" s="1005"/>
      <c r="AE102" s="504" t="str">
        <f t="shared" si="16"/>
        <v/>
      </c>
      <c r="AF102" s="1048"/>
      <c r="AG102" s="269"/>
      <c r="AH102" s="249"/>
      <c r="AN102" s="238"/>
    </row>
    <row r="103" spans="1:40" s="235" customFormat="1" ht="15.75" hidden="1" customHeight="1" x14ac:dyDescent="0.25">
      <c r="A103" s="1030"/>
      <c r="B103" s="12"/>
      <c r="C103" s="13"/>
      <c r="D103" s="13" t="str">
        <f>IFERROR(INDEX(PROPONENTES!$D$3:$D$107,MATCH('EXP GEN.'!B103,PROPONENTES!$C$3:$C$107,0)),"")</f>
        <v/>
      </c>
      <c r="E103" s="296"/>
      <c r="F103" s="20"/>
      <c r="G103" s="242"/>
      <c r="H103" s="20"/>
      <c r="I103" s="243"/>
      <c r="J103" s="20"/>
      <c r="K103" s="1012"/>
      <c r="L103" s="415"/>
      <c r="M103" s="14"/>
      <c r="N103" s="15"/>
      <c r="O103" s="15"/>
      <c r="P103" s="16" t="str">
        <f t="shared" si="9"/>
        <v/>
      </c>
      <c r="Q103" s="17" t="str">
        <f>IFERROR(INDEX(PARAMETROS!$B$53:$B$80,MATCH(P103,PARAMETROS!$A$53:$A$80,0)),"")</f>
        <v/>
      </c>
      <c r="R103" s="531"/>
      <c r="S103" s="18"/>
      <c r="T103" s="11" t="str">
        <f>IFERROR(IF(S103="","",IF(S103="COP","N/A",IF(OR(S103="USD",S103="US"),1,IF(S103="EUR",VLOOKUP(O103,'SH EURO'!$A$6:$B$6338,2,FALSE),"INGRESAR TASA")))),"")</f>
        <v/>
      </c>
      <c r="U103" s="390" t="str">
        <f t="shared" si="10"/>
        <v/>
      </c>
      <c r="V103" s="19" t="str">
        <f>IFERROR(IF(S103="","",IF(S103="COP",1,IF(T103&lt;&gt;"N/A",VLOOKUP(O103,'SH TRM'!$A$9:$B$10000,2,FALSE),"REVISAR"))),"")</f>
        <v/>
      </c>
      <c r="W103" s="393" t="str">
        <f t="shared" si="11"/>
        <v/>
      </c>
      <c r="X103" s="11" t="str">
        <f t="shared" si="12"/>
        <v/>
      </c>
      <c r="Y103" s="11" t="str">
        <f t="shared" si="13"/>
        <v/>
      </c>
      <c r="Z103" s="1024"/>
      <c r="AA103" s="338"/>
      <c r="AB103" s="1002"/>
      <c r="AC103" s="1002"/>
      <c r="AD103" s="1002"/>
      <c r="AE103" s="504" t="str">
        <f t="shared" si="16"/>
        <v/>
      </c>
      <c r="AF103" s="1048"/>
      <c r="AG103" s="247"/>
      <c r="AH103" s="249"/>
      <c r="AN103" s="238"/>
    </row>
    <row r="104" spans="1:40" s="235" customFormat="1" ht="16.5" hidden="1" customHeight="1" thickBot="1" x14ac:dyDescent="0.3">
      <c r="A104" s="1031"/>
      <c r="B104" s="31"/>
      <c r="C104" s="131"/>
      <c r="D104" s="351" t="str">
        <f>IFERROR(INDEX(PROPONENTES!$D$3:$D$107,MATCH('EXP GEN.'!B104,PROPONENTES!$C$3:$C$107,0)),"")</f>
        <v/>
      </c>
      <c r="E104" s="297"/>
      <c r="F104" s="132"/>
      <c r="G104" s="246"/>
      <c r="H104" s="132"/>
      <c r="I104" s="245"/>
      <c r="J104" s="132"/>
      <c r="K104" s="1013"/>
      <c r="L104" s="416"/>
      <c r="M104" s="32"/>
      <c r="N104" s="352"/>
      <c r="O104" s="352"/>
      <c r="P104" s="33" t="str">
        <f t="shared" si="9"/>
        <v/>
      </c>
      <c r="Q104" s="34" t="str">
        <f>IFERROR(INDEX(PARAMETROS!$B$53:$B$80,MATCH(P104,PARAMETROS!$A$53:$A$80,0)),"")</f>
        <v/>
      </c>
      <c r="R104" s="529"/>
      <c r="S104" s="35"/>
      <c r="T104" s="37" t="str">
        <f>IFERROR(IF(S104="","",IF(S104="COP","N/A",IF(OR(S104="USD",S104="US"),1,IF(S104="EUR",VLOOKUP(O104,'SH EURO'!$A$6:$B$6338,2,FALSE),"INGRESAR TASA")))),"")</f>
        <v/>
      </c>
      <c r="U104" s="391" t="str">
        <f t="shared" si="10"/>
        <v/>
      </c>
      <c r="V104" s="36" t="str">
        <f>IFERROR(IF(S104="","",IF(S104="COP",1,IF(T104&lt;&gt;"N/A",VLOOKUP(O104,'SH TRM'!$A$9:$B$10000,2,FALSE),"REVISAR"))),"")</f>
        <v/>
      </c>
      <c r="W104" s="394" t="str">
        <f t="shared" si="11"/>
        <v/>
      </c>
      <c r="X104" s="37" t="str">
        <f t="shared" si="12"/>
        <v/>
      </c>
      <c r="Y104" s="37" t="str">
        <f t="shared" si="13"/>
        <v/>
      </c>
      <c r="Z104" s="1025"/>
      <c r="AA104" s="339"/>
      <c r="AB104" s="1006"/>
      <c r="AC104" s="1006"/>
      <c r="AD104" s="1006"/>
      <c r="AE104" s="505" t="str">
        <f t="shared" si="16"/>
        <v/>
      </c>
      <c r="AF104" s="1049"/>
      <c r="AG104" s="248"/>
      <c r="AH104" s="249"/>
      <c r="AN104" s="238"/>
    </row>
    <row r="105" spans="1:40" s="235" customFormat="1" ht="15.75" hidden="1" customHeight="1" x14ac:dyDescent="0.25">
      <c r="A105" s="1029" t="s">
        <v>149</v>
      </c>
      <c r="B105" s="23"/>
      <c r="C105" s="24"/>
      <c r="D105" s="327" t="str">
        <f>IFERROR(INDEX(PROPONENTES!$D$3:$D$107,MATCH('EXP GEN.'!B105,PROPONENTES!$C$3:$C$107,0)),"")</f>
        <v/>
      </c>
      <c r="E105" s="295"/>
      <c r="F105" s="30"/>
      <c r="G105" s="241"/>
      <c r="H105" s="30"/>
      <c r="I105" s="244"/>
      <c r="J105" s="30"/>
      <c r="K105" s="1011"/>
      <c r="L105" s="417"/>
      <c r="M105" s="25"/>
      <c r="N105" s="26"/>
      <c r="O105" s="26"/>
      <c r="P105" s="27" t="str">
        <f t="shared" si="9"/>
        <v/>
      </c>
      <c r="Q105" s="133" t="str">
        <f>IFERROR(INDEX(PARAMETROS!$B$53:$B$80,MATCH(P105,PARAMETROS!$A$53:$A$80,0)),"")</f>
        <v/>
      </c>
      <c r="R105" s="527"/>
      <c r="S105" s="28"/>
      <c r="T105" s="29" t="str">
        <f>IFERROR(IF(S105="","",IF(S105="COP","N/A",IF(OR(S105="USD",S105="US"),1,IF(S105="EUR",VLOOKUP(O105,'SH EURO'!$A$6:$B$6338,2,FALSE),"INGRESAR TASA")))),"")</f>
        <v/>
      </c>
      <c r="U105" s="389" t="str">
        <f t="shared" si="10"/>
        <v/>
      </c>
      <c r="V105" s="134" t="str">
        <f>IFERROR(IF(S105="","",IF(S105="COP",1,IF(T105&lt;&gt;"N/A",VLOOKUP(O105,'SH TRM'!$A$9:$B$10000,2,FALSE),"REVISAR"))),"")</f>
        <v/>
      </c>
      <c r="W105" s="392" t="str">
        <f t="shared" si="11"/>
        <v/>
      </c>
      <c r="X105" s="29" t="str">
        <f t="shared" si="12"/>
        <v/>
      </c>
      <c r="Y105" s="29" t="str">
        <f t="shared" si="13"/>
        <v/>
      </c>
      <c r="Z105" s="1023" t="str">
        <f>IFERROR(IF(COUNTIF(Y105:Y110,"")=6,"",IF(SUM(Y105:Y110)&gt;=SAMC011,"CUMPLE","NO CUMPLE")),"")</f>
        <v/>
      </c>
      <c r="AA105" s="337"/>
      <c r="AB105" s="1007"/>
      <c r="AC105" s="1007"/>
      <c r="AD105" s="1007"/>
      <c r="AE105" s="417" t="str">
        <f t="shared" si="16"/>
        <v/>
      </c>
      <c r="AF105" s="1047" t="s">
        <v>224</v>
      </c>
      <c r="AG105" s="268"/>
      <c r="AH105" s="249"/>
      <c r="AN105" s="238"/>
    </row>
    <row r="106" spans="1:40" s="235" customFormat="1" ht="15.75" hidden="1" customHeight="1" x14ac:dyDescent="0.25">
      <c r="A106" s="1030"/>
      <c r="B106" s="12"/>
      <c r="C106" s="13"/>
      <c r="D106" s="13" t="str">
        <f>IFERROR(INDEX(PROPONENTES!$D$3:$D$107,MATCH('EXP GEN.'!B106,PROPONENTES!$C$3:$C$107,0)),"")</f>
        <v/>
      </c>
      <c r="E106" s="296"/>
      <c r="F106" s="20"/>
      <c r="G106" s="242"/>
      <c r="H106" s="20"/>
      <c r="I106" s="243"/>
      <c r="J106" s="20"/>
      <c r="K106" s="1012"/>
      <c r="L106" s="414"/>
      <c r="M106" s="21"/>
      <c r="N106" s="271"/>
      <c r="O106" s="15"/>
      <c r="P106" s="16" t="str">
        <f t="shared" si="9"/>
        <v/>
      </c>
      <c r="Q106" s="17" t="str">
        <f>IFERROR(INDEX(PARAMETROS!$B$53:$B$80,MATCH(P106,PARAMETROS!$A$53:$A$80,0)),"")</f>
        <v/>
      </c>
      <c r="R106" s="531"/>
      <c r="S106" s="17"/>
      <c r="T106" s="11" t="str">
        <f>IFERROR(IF(S106="","",IF(S106="COP","N/A",IF(OR(S106="USD",S106="US"),1,IF(S106="EUR",VLOOKUP(O106,'SH EURO'!$A$6:$B$6338,2,FALSE),"INGRESAR TASA")))),"")</f>
        <v/>
      </c>
      <c r="U106" s="390" t="str">
        <f t="shared" si="10"/>
        <v/>
      </c>
      <c r="V106" s="19" t="str">
        <f>IFERROR(IF(S106="","",IF(S106="COP",1,IF(T106&lt;&gt;"N/A",VLOOKUP(O106,'SH TRM'!$A$9:$B$10000,2,FALSE),"REVISAR"))),"")</f>
        <v/>
      </c>
      <c r="W106" s="393" t="str">
        <f t="shared" si="11"/>
        <v/>
      </c>
      <c r="X106" s="11" t="str">
        <f t="shared" si="12"/>
        <v/>
      </c>
      <c r="Y106" s="11" t="str">
        <f t="shared" si="13"/>
        <v/>
      </c>
      <c r="Z106" s="1024"/>
      <c r="AA106" s="338"/>
      <c r="AB106" s="1002"/>
      <c r="AC106" s="1002"/>
      <c r="AD106" s="1002"/>
      <c r="AE106" s="414" t="str">
        <f t="shared" si="16"/>
        <v/>
      </c>
      <c r="AF106" s="1048"/>
      <c r="AG106" s="269"/>
      <c r="AH106" s="249"/>
      <c r="AN106" s="238"/>
    </row>
    <row r="107" spans="1:40" s="235" customFormat="1" ht="16.5" hidden="1" customHeight="1" thickBot="1" x14ac:dyDescent="0.3">
      <c r="A107" s="1030"/>
      <c r="B107" s="12"/>
      <c r="C107" s="13"/>
      <c r="D107" s="13" t="str">
        <f>IFERROR(INDEX(PROPONENTES!$D$3:$D$107,MATCH('EXP GEN.'!B107,PROPONENTES!$C$3:$C$107,0)),"")</f>
        <v/>
      </c>
      <c r="E107" s="296"/>
      <c r="F107" s="20"/>
      <c r="G107" s="242"/>
      <c r="H107" s="20"/>
      <c r="I107" s="243"/>
      <c r="J107" s="20"/>
      <c r="K107" s="1013"/>
      <c r="L107" s="414"/>
      <c r="M107" s="14"/>
      <c r="N107" s="15"/>
      <c r="O107" s="15"/>
      <c r="P107" s="16" t="str">
        <f t="shared" si="9"/>
        <v/>
      </c>
      <c r="Q107" s="17" t="str">
        <f>IFERROR(INDEX(PARAMETROS!$B$53:$B$80,MATCH(P107,PARAMETROS!$A$53:$A$80,0)),"")</f>
        <v/>
      </c>
      <c r="R107" s="531"/>
      <c r="S107" s="18"/>
      <c r="T107" s="11" t="str">
        <f>IFERROR(IF(S107="","",IF(S107="COP","N/A",IF(OR(S107="USD",S107="US"),1,IF(S107="EUR",VLOOKUP(O107,'SH EURO'!$A$6:$B$6338,2,FALSE),"INGRESAR TASA")))),"")</f>
        <v/>
      </c>
      <c r="U107" s="390" t="str">
        <f t="shared" si="10"/>
        <v/>
      </c>
      <c r="V107" s="22" t="str">
        <f>IFERROR(IF(S107="","",IF(S107="COP",1,IF(T107&lt;&gt;"N/A",VLOOKUP(O107,'SH TRM'!$A$9:$B$10000,2,FALSE),"REVISAR"))),"")</f>
        <v/>
      </c>
      <c r="W107" s="393" t="str">
        <f t="shared" si="11"/>
        <v/>
      </c>
      <c r="X107" s="11" t="str">
        <f t="shared" si="12"/>
        <v/>
      </c>
      <c r="Y107" s="11" t="str">
        <f t="shared" si="13"/>
        <v/>
      </c>
      <c r="Z107" s="1024"/>
      <c r="AA107" s="338"/>
      <c r="AB107" s="1002"/>
      <c r="AC107" s="1002"/>
      <c r="AD107" s="1002"/>
      <c r="AE107" s="415" t="str">
        <f t="shared" si="16"/>
        <v/>
      </c>
      <c r="AF107" s="1048"/>
      <c r="AG107" s="247"/>
      <c r="AH107" s="249"/>
      <c r="AN107" s="238"/>
    </row>
    <row r="108" spans="1:40" s="235" customFormat="1" ht="15.75" hidden="1" customHeight="1" x14ac:dyDescent="0.25">
      <c r="A108" s="1030"/>
      <c r="B108" s="12"/>
      <c r="C108" s="13"/>
      <c r="D108" s="13" t="str">
        <f>IFERROR(INDEX(PROPONENTES!$D$3:$D$107,MATCH('EXP GEN.'!B108,PROPONENTES!$C$3:$C$107,0)),"")</f>
        <v/>
      </c>
      <c r="E108" s="296"/>
      <c r="F108" s="20"/>
      <c r="G108" s="242"/>
      <c r="H108" s="20"/>
      <c r="I108" s="243"/>
      <c r="J108" s="20"/>
      <c r="K108" s="1011"/>
      <c r="L108" s="414"/>
      <c r="M108" s="14"/>
      <c r="N108" s="15"/>
      <c r="O108" s="15"/>
      <c r="P108" s="16" t="str">
        <f t="shared" si="9"/>
        <v/>
      </c>
      <c r="Q108" s="17" t="str">
        <f>IFERROR(INDEX(PARAMETROS!$B$53:$B$80,MATCH(P108,PARAMETROS!$A$53:$A$80,0)),"")</f>
        <v/>
      </c>
      <c r="R108" s="531"/>
      <c r="S108" s="18"/>
      <c r="T108" s="11" t="str">
        <f>IFERROR(IF(S108="","",IF(S108="COP","N/A",IF(OR(S108="USD",S108="US"),1,IF(S108="EUR",VLOOKUP(O108,'SH EURO'!$A$6:$B$6338,2,FALSE),"INGRESAR TASA")))),"")</f>
        <v/>
      </c>
      <c r="U108" s="390" t="str">
        <f t="shared" si="10"/>
        <v/>
      </c>
      <c r="V108" s="19" t="str">
        <f>IFERROR(IF(S108="","",IF(S108="COP",1,IF(T108&lt;&gt;"N/A",VLOOKUP(O108,'SH TRM'!$A$9:$B$10000,2,FALSE),"REVISAR"))),"")</f>
        <v/>
      </c>
      <c r="W108" s="393" t="str">
        <f t="shared" si="11"/>
        <v/>
      </c>
      <c r="X108" s="11" t="str">
        <f t="shared" si="12"/>
        <v/>
      </c>
      <c r="Y108" s="11" t="str">
        <f t="shared" si="13"/>
        <v/>
      </c>
      <c r="Z108" s="1024"/>
      <c r="AA108" s="338"/>
      <c r="AB108" s="1003"/>
      <c r="AC108" s="1004"/>
      <c r="AD108" s="1005"/>
      <c r="AE108" s="414" t="str">
        <f t="shared" si="16"/>
        <v/>
      </c>
      <c r="AF108" s="1048"/>
      <c r="AG108" s="269"/>
      <c r="AH108" s="249"/>
      <c r="AN108" s="238"/>
    </row>
    <row r="109" spans="1:40" s="235" customFormat="1" ht="15.75" hidden="1" customHeight="1" x14ac:dyDescent="0.25">
      <c r="A109" s="1030"/>
      <c r="B109" s="12"/>
      <c r="C109" s="13"/>
      <c r="D109" s="13" t="str">
        <f>IFERROR(INDEX(PROPONENTES!$D$3:$D$107,MATCH('EXP GEN.'!B109,PROPONENTES!$C$3:$C$107,0)),"")</f>
        <v/>
      </c>
      <c r="E109" s="296"/>
      <c r="F109" s="20"/>
      <c r="G109" s="242"/>
      <c r="H109" s="20"/>
      <c r="I109" s="243"/>
      <c r="J109" s="20"/>
      <c r="K109" s="1012"/>
      <c r="L109" s="415"/>
      <c r="M109" s="14"/>
      <c r="N109" s="15"/>
      <c r="O109" s="15"/>
      <c r="P109" s="16" t="str">
        <f t="shared" si="9"/>
        <v/>
      </c>
      <c r="Q109" s="17" t="str">
        <f>IFERROR(INDEX(PARAMETROS!$B$53:$B$80,MATCH(P109,PARAMETROS!$A$53:$A$80,0)),"")</f>
        <v/>
      </c>
      <c r="R109" s="531"/>
      <c r="S109" s="18"/>
      <c r="T109" s="11" t="str">
        <f>IFERROR(IF(S109="","",IF(S109="COP","N/A",IF(OR(S109="USD",S109="US"),1,IF(S109="EUR",VLOOKUP(O109,'SH EURO'!$A$6:$B$6338,2,FALSE),"INGRESAR TASA")))),"")</f>
        <v/>
      </c>
      <c r="U109" s="390" t="str">
        <f t="shared" si="10"/>
        <v/>
      </c>
      <c r="V109" s="19" t="str">
        <f>IFERROR(IF(S109="","",IF(S109="COP",1,IF(T109&lt;&gt;"N/A",VLOOKUP(O109,'SH TRM'!$A$9:$B$10000,2,FALSE),"REVISAR"))),"")</f>
        <v/>
      </c>
      <c r="W109" s="393" t="str">
        <f t="shared" si="11"/>
        <v/>
      </c>
      <c r="X109" s="11" t="str">
        <f t="shared" si="12"/>
        <v/>
      </c>
      <c r="Y109" s="11" t="str">
        <f t="shared" si="13"/>
        <v/>
      </c>
      <c r="Z109" s="1024"/>
      <c r="AA109" s="338"/>
      <c r="AB109" s="1002"/>
      <c r="AC109" s="1002"/>
      <c r="AD109" s="1002"/>
      <c r="AE109" s="415" t="str">
        <f t="shared" si="16"/>
        <v/>
      </c>
      <c r="AF109" s="1048"/>
      <c r="AG109" s="247"/>
      <c r="AH109" s="249"/>
      <c r="AN109" s="238"/>
    </row>
    <row r="110" spans="1:40" s="235" customFormat="1" ht="16.5" hidden="1" customHeight="1" thickBot="1" x14ac:dyDescent="0.3">
      <c r="A110" s="1031"/>
      <c r="B110" s="31"/>
      <c r="C110" s="131"/>
      <c r="D110" s="351" t="str">
        <f>IFERROR(INDEX(PROPONENTES!$D$3:$D$107,MATCH('EXP GEN.'!B110,PROPONENTES!$C$3:$C$107,0)),"")</f>
        <v/>
      </c>
      <c r="E110" s="297"/>
      <c r="F110" s="132"/>
      <c r="G110" s="246"/>
      <c r="H110" s="132"/>
      <c r="I110" s="245"/>
      <c r="J110" s="132"/>
      <c r="K110" s="1013"/>
      <c r="L110" s="416"/>
      <c r="M110" s="32"/>
      <c r="N110" s="352"/>
      <c r="O110" s="352"/>
      <c r="P110" s="33" t="str">
        <f t="shared" si="9"/>
        <v/>
      </c>
      <c r="Q110" s="34" t="str">
        <f>IFERROR(INDEX(PARAMETROS!$B$53:$B$80,MATCH(P110,PARAMETROS!$A$53:$A$80,0)),"")</f>
        <v/>
      </c>
      <c r="R110" s="529"/>
      <c r="S110" s="35"/>
      <c r="T110" s="37" t="str">
        <f>IFERROR(IF(S110="","",IF(S110="COP","N/A",IF(OR(S110="USD",S110="US"),1,IF(S110="EUR",VLOOKUP(O110,'SH EURO'!$A$6:$B$6338,2,FALSE),"INGRESAR TASA")))),"")</f>
        <v/>
      </c>
      <c r="U110" s="391" t="str">
        <f t="shared" si="10"/>
        <v/>
      </c>
      <c r="V110" s="36" t="str">
        <f>IFERROR(IF(S110="","",IF(S110="COP",1,IF(T110&lt;&gt;"N/A",VLOOKUP(O110,'SH TRM'!$A$9:$B$10000,2,FALSE),"REVISAR"))),"")</f>
        <v/>
      </c>
      <c r="W110" s="394" t="str">
        <f t="shared" si="11"/>
        <v/>
      </c>
      <c r="X110" s="37" t="str">
        <f t="shared" si="12"/>
        <v/>
      </c>
      <c r="Y110" s="37" t="str">
        <f t="shared" si="13"/>
        <v/>
      </c>
      <c r="Z110" s="1025"/>
      <c r="AA110" s="339"/>
      <c r="AB110" s="1006"/>
      <c r="AC110" s="1006"/>
      <c r="AD110" s="1006"/>
      <c r="AE110" s="416" t="str">
        <f t="shared" si="16"/>
        <v/>
      </c>
      <c r="AF110" s="1049"/>
      <c r="AG110" s="248"/>
      <c r="AH110" s="249"/>
      <c r="AN110" s="238"/>
    </row>
    <row r="111" spans="1:40" s="235" customFormat="1" ht="15.75" hidden="1" customHeight="1" x14ac:dyDescent="0.25">
      <c r="A111" s="1029" t="s">
        <v>150</v>
      </c>
      <c r="B111" s="23"/>
      <c r="C111" s="24"/>
      <c r="D111" s="327" t="str">
        <f>IFERROR(INDEX(PROPONENTES!$D$3:$D$107,MATCH('EXP GEN.'!B111,PROPONENTES!$C$3:$C$107,0)),"")</f>
        <v/>
      </c>
      <c r="E111" s="295"/>
      <c r="F111" s="30"/>
      <c r="G111" s="241"/>
      <c r="H111" s="30"/>
      <c r="I111" s="244"/>
      <c r="J111" s="30"/>
      <c r="K111" s="1011"/>
      <c r="L111" s="417"/>
      <c r="M111" s="25"/>
      <c r="N111" s="26"/>
      <c r="O111" s="26"/>
      <c r="P111" s="27" t="str">
        <f t="shared" si="9"/>
        <v/>
      </c>
      <c r="Q111" s="133" t="str">
        <f>IFERROR(INDEX(PARAMETROS!$B$53:$B$80,MATCH(P111,PARAMETROS!$A$53:$A$80,0)),"")</f>
        <v/>
      </c>
      <c r="R111" s="527"/>
      <c r="S111" s="28"/>
      <c r="T111" s="29" t="str">
        <f>IFERROR(IF(S111="","",IF(S111="COP","N/A",IF(OR(S111="USD",S111="US"),1,IF(S111="EUR",VLOOKUP(O111,'SH EURO'!$A$6:$B$6338,2,FALSE),"INGRESAR TASA")))),"")</f>
        <v/>
      </c>
      <c r="U111" s="389" t="str">
        <f t="shared" si="10"/>
        <v/>
      </c>
      <c r="V111" s="134" t="str">
        <f>IFERROR(IF(S111="","",IF(S111="COP",1,IF(T111&lt;&gt;"N/A",VLOOKUP(O111,'SH TRM'!$A$9:$B$10000,2,FALSE),"REVISAR"))),"")</f>
        <v/>
      </c>
      <c r="W111" s="392" t="str">
        <f t="shared" si="11"/>
        <v/>
      </c>
      <c r="X111" s="29" t="str">
        <f t="shared" si="12"/>
        <v/>
      </c>
      <c r="Y111" s="29" t="str">
        <f t="shared" si="13"/>
        <v/>
      </c>
      <c r="Z111" s="1023" t="str">
        <f>IFERROR(IF(COUNTIF(Y111:Y116,"")=6,"",IF(SUM(Y111:Y116)&gt;=SAMC011,"CUMPLE","NO CUMPLE")),"")</f>
        <v/>
      </c>
      <c r="AA111" s="337"/>
      <c r="AB111" s="1007"/>
      <c r="AC111" s="1007"/>
      <c r="AD111" s="1007"/>
      <c r="AE111" s="417" t="str">
        <f t="shared" si="16"/>
        <v/>
      </c>
      <c r="AF111" s="1047" t="s">
        <v>224</v>
      </c>
      <c r="AG111" s="268"/>
      <c r="AH111" s="249"/>
      <c r="AN111" s="238"/>
    </row>
    <row r="112" spans="1:40" s="235" customFormat="1" ht="15.75" hidden="1" customHeight="1" x14ac:dyDescent="0.25">
      <c r="A112" s="1030"/>
      <c r="B112" s="12"/>
      <c r="C112" s="13"/>
      <c r="D112" s="13" t="str">
        <f>IFERROR(INDEX(PROPONENTES!$D$3:$D$107,MATCH('EXP GEN.'!B112,PROPONENTES!$C$3:$C$107,0)),"")</f>
        <v/>
      </c>
      <c r="E112" s="296"/>
      <c r="F112" s="20"/>
      <c r="G112" s="242"/>
      <c r="H112" s="20"/>
      <c r="I112" s="243"/>
      <c r="J112" s="20"/>
      <c r="K112" s="1012"/>
      <c r="L112" s="414"/>
      <c r="M112" s="21"/>
      <c r="N112" s="271"/>
      <c r="O112" s="15"/>
      <c r="P112" s="16" t="str">
        <f t="shared" si="9"/>
        <v/>
      </c>
      <c r="Q112" s="17" t="str">
        <f>IFERROR(INDEX(PARAMETROS!$B$53:$B$80,MATCH(P112,PARAMETROS!$A$53:$A$80,0)),"")</f>
        <v/>
      </c>
      <c r="R112" s="531"/>
      <c r="S112" s="17"/>
      <c r="T112" s="11" t="str">
        <f>IFERROR(IF(S112="","",IF(S112="COP","N/A",IF(OR(S112="USD",S112="US"),1,IF(S112="EUR",VLOOKUP(O112,'SH EURO'!$A$6:$B$6338,2,FALSE),"INGRESAR TASA")))),"")</f>
        <v/>
      </c>
      <c r="U112" s="390" t="str">
        <f t="shared" si="10"/>
        <v/>
      </c>
      <c r="V112" s="19" t="str">
        <f>IFERROR(IF(S112="","",IF(S112="COP",1,IF(T112&lt;&gt;"N/A",VLOOKUP(O112,'SH TRM'!$A$9:$B$10000,2,FALSE),"REVISAR"))),"")</f>
        <v/>
      </c>
      <c r="W112" s="393" t="str">
        <f t="shared" si="11"/>
        <v/>
      </c>
      <c r="X112" s="11" t="str">
        <f t="shared" si="12"/>
        <v/>
      </c>
      <c r="Y112" s="11" t="str">
        <f t="shared" si="13"/>
        <v/>
      </c>
      <c r="Z112" s="1024"/>
      <c r="AA112" s="338"/>
      <c r="AB112" s="1002"/>
      <c r="AC112" s="1002"/>
      <c r="AD112" s="1002"/>
      <c r="AE112" s="414" t="str">
        <f t="shared" si="16"/>
        <v/>
      </c>
      <c r="AF112" s="1048"/>
      <c r="AG112" s="269"/>
      <c r="AH112" s="249"/>
      <c r="AN112" s="238"/>
    </row>
    <row r="113" spans="1:40" s="235" customFormat="1" ht="16.5" hidden="1" customHeight="1" thickBot="1" x14ac:dyDescent="0.3">
      <c r="A113" s="1030"/>
      <c r="B113" s="12"/>
      <c r="C113" s="13"/>
      <c r="D113" s="13" t="str">
        <f>IFERROR(INDEX(PROPONENTES!$D$3:$D$107,MATCH('EXP GEN.'!B113,PROPONENTES!$C$3:$C$107,0)),"")</f>
        <v/>
      </c>
      <c r="E113" s="296"/>
      <c r="F113" s="20"/>
      <c r="G113" s="242"/>
      <c r="H113" s="20"/>
      <c r="I113" s="243"/>
      <c r="J113" s="20"/>
      <c r="K113" s="1013"/>
      <c r="L113" s="414"/>
      <c r="M113" s="14"/>
      <c r="N113" s="15"/>
      <c r="O113" s="15"/>
      <c r="P113" s="16" t="str">
        <f t="shared" si="9"/>
        <v/>
      </c>
      <c r="Q113" s="17" t="str">
        <f>IFERROR(INDEX(PARAMETROS!$B$53:$B$80,MATCH(P113,PARAMETROS!$A$53:$A$80,0)),"")</f>
        <v/>
      </c>
      <c r="R113" s="531"/>
      <c r="S113" s="18"/>
      <c r="T113" s="11" t="str">
        <f>IFERROR(IF(S113="","",IF(S113="COP","N/A",IF(OR(S113="USD",S113="US"),1,IF(S113="EUR",VLOOKUP(O113,'SH EURO'!$A$6:$B$6338,2,FALSE),"INGRESAR TASA")))),"")</f>
        <v/>
      </c>
      <c r="U113" s="390" t="str">
        <f t="shared" si="10"/>
        <v/>
      </c>
      <c r="V113" s="22" t="str">
        <f>IFERROR(IF(S113="","",IF(S113="COP",1,IF(T113&lt;&gt;"N/A",VLOOKUP(O113,'SH TRM'!$A$9:$B$10000,2,FALSE),"REVISAR"))),"")</f>
        <v/>
      </c>
      <c r="W113" s="393" t="str">
        <f t="shared" si="11"/>
        <v/>
      </c>
      <c r="X113" s="11" t="str">
        <f t="shared" si="12"/>
        <v/>
      </c>
      <c r="Y113" s="11" t="str">
        <f t="shared" si="13"/>
        <v/>
      </c>
      <c r="Z113" s="1024"/>
      <c r="AA113" s="338"/>
      <c r="AB113" s="1002"/>
      <c r="AC113" s="1002"/>
      <c r="AD113" s="1002"/>
      <c r="AE113" s="415" t="str">
        <f t="shared" si="16"/>
        <v/>
      </c>
      <c r="AF113" s="1048"/>
      <c r="AG113" s="247"/>
      <c r="AH113" s="249"/>
      <c r="AN113" s="238"/>
    </row>
    <row r="114" spans="1:40" s="235" customFormat="1" ht="15.75" hidden="1" customHeight="1" x14ac:dyDescent="0.25">
      <c r="A114" s="1030"/>
      <c r="B114" s="12"/>
      <c r="C114" s="13"/>
      <c r="D114" s="13" t="str">
        <f>IFERROR(INDEX(PROPONENTES!$D$3:$D$107,MATCH('EXP GEN.'!B114,PROPONENTES!$C$3:$C$107,0)),"")</f>
        <v/>
      </c>
      <c r="E114" s="296"/>
      <c r="F114" s="20"/>
      <c r="G114" s="242"/>
      <c r="H114" s="20"/>
      <c r="I114" s="243"/>
      <c r="J114" s="20"/>
      <c r="K114" s="1011"/>
      <c r="L114" s="414"/>
      <c r="M114" s="14"/>
      <c r="N114" s="15"/>
      <c r="O114" s="15"/>
      <c r="P114" s="16" t="str">
        <f t="shared" si="9"/>
        <v/>
      </c>
      <c r="Q114" s="17" t="str">
        <f>IFERROR(INDEX(PARAMETROS!$B$53:$B$80,MATCH(P114,PARAMETROS!$A$53:$A$80,0)),"")</f>
        <v/>
      </c>
      <c r="R114" s="531"/>
      <c r="S114" s="18"/>
      <c r="T114" s="11" t="str">
        <f>IFERROR(IF(S114="","",IF(S114="COP","N/A",IF(OR(S114="USD",S114="US"),1,IF(S114="EUR",VLOOKUP(O114,'SH EURO'!$A$6:$B$6338,2,FALSE),"INGRESAR TASA")))),"")</f>
        <v/>
      </c>
      <c r="U114" s="390" t="str">
        <f t="shared" si="10"/>
        <v/>
      </c>
      <c r="V114" s="19" t="str">
        <f>IFERROR(IF(S114="","",IF(S114="COP",1,IF(T114&lt;&gt;"N/A",VLOOKUP(O114,'SH TRM'!$A$9:$B$10000,2,FALSE),"REVISAR"))),"")</f>
        <v/>
      </c>
      <c r="W114" s="393" t="str">
        <f t="shared" si="11"/>
        <v/>
      </c>
      <c r="X114" s="11" t="str">
        <f t="shared" si="12"/>
        <v/>
      </c>
      <c r="Y114" s="11" t="str">
        <f t="shared" si="13"/>
        <v/>
      </c>
      <c r="Z114" s="1024"/>
      <c r="AA114" s="338"/>
      <c r="AB114" s="1003"/>
      <c r="AC114" s="1004"/>
      <c r="AD114" s="1005"/>
      <c r="AE114" s="414" t="str">
        <f t="shared" si="16"/>
        <v/>
      </c>
      <c r="AF114" s="1048"/>
      <c r="AG114" s="269"/>
      <c r="AH114" s="249"/>
      <c r="AN114" s="238"/>
    </row>
    <row r="115" spans="1:40" s="235" customFormat="1" ht="15.75" hidden="1" customHeight="1" x14ac:dyDescent="0.25">
      <c r="A115" s="1030"/>
      <c r="B115" s="12"/>
      <c r="C115" s="13"/>
      <c r="D115" s="13" t="str">
        <f>IFERROR(INDEX(PROPONENTES!$D$3:$D$107,MATCH('EXP GEN.'!B115,PROPONENTES!$C$3:$C$107,0)),"")</f>
        <v/>
      </c>
      <c r="E115" s="296"/>
      <c r="F115" s="20"/>
      <c r="G115" s="242"/>
      <c r="H115" s="20"/>
      <c r="I115" s="243"/>
      <c r="J115" s="20"/>
      <c r="K115" s="1012"/>
      <c r="L115" s="415"/>
      <c r="M115" s="14"/>
      <c r="N115" s="15"/>
      <c r="O115" s="15"/>
      <c r="P115" s="16" t="str">
        <f t="shared" si="9"/>
        <v/>
      </c>
      <c r="Q115" s="17" t="str">
        <f>IFERROR(INDEX(PARAMETROS!$B$53:$B$80,MATCH(P115,PARAMETROS!$A$53:$A$80,0)),"")</f>
        <v/>
      </c>
      <c r="R115" s="531"/>
      <c r="S115" s="18"/>
      <c r="T115" s="11" t="str">
        <f>IFERROR(IF(S115="","",IF(S115="COP","N/A",IF(OR(S115="USD",S115="US"),1,IF(S115="EUR",VLOOKUP(O115,'SH EURO'!$A$6:$B$6338,2,FALSE),"INGRESAR TASA")))),"")</f>
        <v/>
      </c>
      <c r="U115" s="390" t="str">
        <f t="shared" si="10"/>
        <v/>
      </c>
      <c r="V115" s="19" t="str">
        <f>IFERROR(IF(S115="","",IF(S115="COP",1,IF(T115&lt;&gt;"N/A",VLOOKUP(O115,'SH TRM'!$A$9:$B$10000,2,FALSE),"REVISAR"))),"")</f>
        <v/>
      </c>
      <c r="W115" s="393" t="str">
        <f t="shared" si="11"/>
        <v/>
      </c>
      <c r="X115" s="11" t="str">
        <f t="shared" si="12"/>
        <v/>
      </c>
      <c r="Y115" s="11" t="str">
        <f t="shared" si="13"/>
        <v/>
      </c>
      <c r="Z115" s="1024"/>
      <c r="AA115" s="338"/>
      <c r="AB115" s="1002"/>
      <c r="AC115" s="1002"/>
      <c r="AD115" s="1002"/>
      <c r="AE115" s="415" t="str">
        <f t="shared" si="16"/>
        <v/>
      </c>
      <c r="AF115" s="1048"/>
      <c r="AG115" s="247"/>
      <c r="AH115" s="249"/>
      <c r="AN115" s="238"/>
    </row>
    <row r="116" spans="1:40" s="235" customFormat="1" ht="16.5" hidden="1" customHeight="1" thickBot="1" x14ac:dyDescent="0.3">
      <c r="A116" s="1031"/>
      <c r="B116" s="31"/>
      <c r="C116" s="131"/>
      <c r="D116" s="351" t="str">
        <f>IFERROR(INDEX(PROPONENTES!$D$3:$D$107,MATCH('EXP GEN.'!B116,PROPONENTES!$C$3:$C$107,0)),"")</f>
        <v/>
      </c>
      <c r="E116" s="297"/>
      <c r="F116" s="132"/>
      <c r="G116" s="246"/>
      <c r="H116" s="132"/>
      <c r="I116" s="245"/>
      <c r="J116" s="132"/>
      <c r="K116" s="1013"/>
      <c r="L116" s="416"/>
      <c r="M116" s="32"/>
      <c r="N116" s="352"/>
      <c r="O116" s="352"/>
      <c r="P116" s="33" t="str">
        <f t="shared" si="9"/>
        <v/>
      </c>
      <c r="Q116" s="34" t="str">
        <f>IFERROR(INDEX(PARAMETROS!$B$53:$B$80,MATCH(P116,PARAMETROS!$A$53:$A$80,0)),"")</f>
        <v/>
      </c>
      <c r="R116" s="529"/>
      <c r="S116" s="35"/>
      <c r="T116" s="37" t="str">
        <f>IFERROR(IF(S116="","",IF(S116="COP","N/A",IF(OR(S116="USD",S116="US"),1,IF(S116="EUR",VLOOKUP(O116,'SH EURO'!$A$6:$B$6338,2,FALSE),"INGRESAR TASA")))),"")</f>
        <v/>
      </c>
      <c r="U116" s="391" t="str">
        <f t="shared" si="10"/>
        <v/>
      </c>
      <c r="V116" s="36" t="str">
        <f>IFERROR(IF(S116="","",IF(S116="COP",1,IF(T116&lt;&gt;"N/A",VLOOKUP(O116,'SH TRM'!$A$9:$B$10000,2,FALSE),"REVISAR"))),"")</f>
        <v/>
      </c>
      <c r="W116" s="394" t="str">
        <f t="shared" si="11"/>
        <v/>
      </c>
      <c r="X116" s="37" t="str">
        <f t="shared" si="12"/>
        <v/>
      </c>
      <c r="Y116" s="37" t="str">
        <f t="shared" si="13"/>
        <v/>
      </c>
      <c r="Z116" s="1025"/>
      <c r="AA116" s="339"/>
      <c r="AB116" s="1006"/>
      <c r="AC116" s="1006"/>
      <c r="AD116" s="1006"/>
      <c r="AE116" s="416" t="str">
        <f t="shared" si="16"/>
        <v/>
      </c>
      <c r="AF116" s="1049"/>
      <c r="AG116" s="248"/>
      <c r="AH116" s="249"/>
      <c r="AN116" s="238"/>
    </row>
    <row r="117" spans="1:40" s="235" customFormat="1" ht="15.75" hidden="1" customHeight="1" x14ac:dyDescent="0.25">
      <c r="A117" s="1029" t="s">
        <v>151</v>
      </c>
      <c r="B117" s="23"/>
      <c r="C117" s="24"/>
      <c r="D117" s="327" t="str">
        <f>IFERROR(INDEX(PROPONENTES!$D$3:$D$107,MATCH('EXP GEN.'!B117,PROPONENTES!$C$3:$C$107,0)),"")</f>
        <v/>
      </c>
      <c r="E117" s="295"/>
      <c r="F117" s="30"/>
      <c r="G117" s="241"/>
      <c r="H117" s="30"/>
      <c r="I117" s="244"/>
      <c r="J117" s="30"/>
      <c r="K117" s="1011"/>
      <c r="L117" s="417"/>
      <c r="M117" s="25"/>
      <c r="N117" s="26"/>
      <c r="O117" s="26"/>
      <c r="P117" s="27" t="str">
        <f t="shared" si="9"/>
        <v/>
      </c>
      <c r="Q117" s="133" t="str">
        <f>IFERROR(INDEX(PARAMETROS!$B$53:$B$80,MATCH(P117,PARAMETROS!$A$53:$A$80,0)),"")</f>
        <v/>
      </c>
      <c r="R117" s="527"/>
      <c r="S117" s="28"/>
      <c r="T117" s="29" t="str">
        <f>IFERROR(IF(S117="","",IF(S117="COP","N/A",IF(OR(S117="USD",S117="US"),1,IF(S117="EUR",VLOOKUP(O117,'SH EURO'!$A$6:$B$6338,2,FALSE),"INGRESAR TASA")))),"")</f>
        <v/>
      </c>
      <c r="U117" s="389" t="str">
        <f t="shared" si="10"/>
        <v/>
      </c>
      <c r="V117" s="134" t="str">
        <f>IFERROR(IF(S117="","",IF(S117="COP",1,IF(T117&lt;&gt;"N/A",VLOOKUP(O117,'SH TRM'!$A$9:$B$10000,2,FALSE),"REVISAR"))),"")</f>
        <v/>
      </c>
      <c r="W117" s="392" t="str">
        <f t="shared" si="11"/>
        <v/>
      </c>
      <c r="X117" s="29" t="str">
        <f t="shared" si="12"/>
        <v/>
      </c>
      <c r="Y117" s="29" t="str">
        <f t="shared" si="13"/>
        <v/>
      </c>
      <c r="Z117" s="1023" t="str">
        <f>IFERROR(IF(COUNTIF(Y117:Y122,"")=6,"",IF(SUM(Y117:Y122)&gt;=SAMC011,"CUMPLE","NO CUMPLE")),"")</f>
        <v/>
      </c>
      <c r="AA117" s="337"/>
      <c r="AB117" s="1007"/>
      <c r="AC117" s="1007"/>
      <c r="AD117" s="1007"/>
      <c r="AE117" s="417" t="str">
        <f t="shared" si="16"/>
        <v/>
      </c>
      <c r="AF117" s="1047" t="s">
        <v>224</v>
      </c>
      <c r="AG117" s="268"/>
      <c r="AH117" s="249"/>
      <c r="AN117" s="238"/>
    </row>
    <row r="118" spans="1:40" s="235" customFormat="1" ht="15.75" hidden="1" customHeight="1" x14ac:dyDescent="0.25">
      <c r="A118" s="1030"/>
      <c r="B118" s="12"/>
      <c r="C118" s="13"/>
      <c r="D118" s="13" t="str">
        <f>IFERROR(INDEX(PROPONENTES!$D$3:$D$107,MATCH('EXP GEN.'!B118,PROPONENTES!$C$3:$C$107,0)),"")</f>
        <v/>
      </c>
      <c r="E118" s="296"/>
      <c r="F118" s="20"/>
      <c r="G118" s="242"/>
      <c r="H118" s="20"/>
      <c r="I118" s="243"/>
      <c r="J118" s="20"/>
      <c r="K118" s="1012"/>
      <c r="L118" s="414"/>
      <c r="M118" s="21"/>
      <c r="N118" s="271"/>
      <c r="O118" s="15"/>
      <c r="P118" s="16" t="str">
        <f t="shared" si="9"/>
        <v/>
      </c>
      <c r="Q118" s="17" t="str">
        <f>IFERROR(INDEX(PARAMETROS!$B$53:$B$80,MATCH(P118,PARAMETROS!$A$53:$A$80,0)),"")</f>
        <v/>
      </c>
      <c r="R118" s="531"/>
      <c r="S118" s="17"/>
      <c r="T118" s="11" t="str">
        <f>IFERROR(IF(S118="","",IF(S118="COP","N/A",IF(OR(S118="USD",S118="US"),1,IF(S118="EUR",VLOOKUP(O118,'SH EURO'!$A$6:$B$6338,2,FALSE),"INGRESAR TASA")))),"")</f>
        <v/>
      </c>
      <c r="U118" s="390" t="str">
        <f t="shared" si="10"/>
        <v/>
      </c>
      <c r="V118" s="19" t="str">
        <f>IFERROR(IF(S118="","",IF(S118="COP",1,IF(T118&lt;&gt;"N/A",VLOOKUP(O118,'SH TRM'!$A$9:$B$10000,2,FALSE),"REVISAR"))),"")</f>
        <v/>
      </c>
      <c r="W118" s="393" t="str">
        <f t="shared" si="11"/>
        <v/>
      </c>
      <c r="X118" s="11" t="str">
        <f t="shared" si="12"/>
        <v/>
      </c>
      <c r="Y118" s="11" t="str">
        <f t="shared" si="13"/>
        <v/>
      </c>
      <c r="Z118" s="1024"/>
      <c r="AA118" s="338"/>
      <c r="AB118" s="1002"/>
      <c r="AC118" s="1002"/>
      <c r="AD118" s="1002"/>
      <c r="AE118" s="414" t="str">
        <f t="shared" si="16"/>
        <v/>
      </c>
      <c r="AF118" s="1048"/>
      <c r="AG118" s="269"/>
      <c r="AH118" s="249"/>
      <c r="AN118" s="238"/>
    </row>
    <row r="119" spans="1:40" s="235" customFormat="1" ht="16.5" hidden="1" customHeight="1" thickBot="1" x14ac:dyDescent="0.3">
      <c r="A119" s="1030"/>
      <c r="B119" s="12"/>
      <c r="C119" s="13"/>
      <c r="D119" s="13" t="str">
        <f>IFERROR(INDEX(PROPONENTES!$D$3:$D$107,MATCH('EXP GEN.'!B119,PROPONENTES!$C$3:$C$107,0)),"")</f>
        <v/>
      </c>
      <c r="E119" s="296"/>
      <c r="F119" s="20"/>
      <c r="G119" s="242"/>
      <c r="H119" s="20"/>
      <c r="I119" s="243"/>
      <c r="J119" s="20"/>
      <c r="K119" s="1013"/>
      <c r="L119" s="414"/>
      <c r="M119" s="14"/>
      <c r="N119" s="15"/>
      <c r="O119" s="15"/>
      <c r="P119" s="16" t="str">
        <f t="shared" si="9"/>
        <v/>
      </c>
      <c r="Q119" s="17" t="str">
        <f>IFERROR(INDEX(PARAMETROS!$B$53:$B$80,MATCH(P119,PARAMETROS!$A$53:$A$80,0)),"")</f>
        <v/>
      </c>
      <c r="R119" s="531"/>
      <c r="S119" s="18"/>
      <c r="T119" s="11" t="str">
        <f>IFERROR(IF(S119="","",IF(S119="COP","N/A",IF(OR(S119="USD",S119="US"),1,IF(S119="EUR",VLOOKUP(O119,'SH EURO'!$A$6:$B$6338,2,FALSE),"INGRESAR TASA")))),"")</f>
        <v/>
      </c>
      <c r="U119" s="390" t="str">
        <f t="shared" si="10"/>
        <v/>
      </c>
      <c r="V119" s="22" t="str">
        <f>IFERROR(IF(S119="","",IF(S119="COP",1,IF(T119&lt;&gt;"N/A",VLOOKUP(O119,'SH TRM'!$A$9:$B$10000,2,FALSE),"REVISAR"))),"")</f>
        <v/>
      </c>
      <c r="W119" s="393" t="str">
        <f t="shared" si="11"/>
        <v/>
      </c>
      <c r="X119" s="11" t="str">
        <f t="shared" si="12"/>
        <v/>
      </c>
      <c r="Y119" s="11" t="str">
        <f t="shared" si="13"/>
        <v/>
      </c>
      <c r="Z119" s="1024"/>
      <c r="AA119" s="338"/>
      <c r="AB119" s="1002"/>
      <c r="AC119" s="1002"/>
      <c r="AD119" s="1002"/>
      <c r="AE119" s="415" t="str">
        <f t="shared" si="16"/>
        <v/>
      </c>
      <c r="AF119" s="1048"/>
      <c r="AG119" s="247"/>
      <c r="AH119" s="249"/>
      <c r="AN119" s="238"/>
    </row>
    <row r="120" spans="1:40" s="235" customFormat="1" ht="15.75" hidden="1" customHeight="1" x14ac:dyDescent="0.25">
      <c r="A120" s="1030"/>
      <c r="B120" s="12"/>
      <c r="C120" s="13"/>
      <c r="D120" s="13" t="str">
        <f>IFERROR(INDEX(PROPONENTES!$D$3:$D$107,MATCH('EXP GEN.'!B120,PROPONENTES!$C$3:$C$107,0)),"")</f>
        <v/>
      </c>
      <c r="E120" s="296"/>
      <c r="F120" s="20"/>
      <c r="G120" s="242"/>
      <c r="H120" s="20"/>
      <c r="I120" s="243"/>
      <c r="J120" s="20"/>
      <c r="K120" s="1011"/>
      <c r="L120" s="414"/>
      <c r="M120" s="14"/>
      <c r="N120" s="15"/>
      <c r="O120" s="15"/>
      <c r="P120" s="16" t="str">
        <f t="shared" si="9"/>
        <v/>
      </c>
      <c r="Q120" s="17" t="str">
        <f>IFERROR(INDEX(PARAMETROS!$B$53:$B$80,MATCH(P120,PARAMETROS!$A$53:$A$80,0)),"")</f>
        <v/>
      </c>
      <c r="R120" s="531"/>
      <c r="S120" s="18"/>
      <c r="T120" s="11" t="str">
        <f>IFERROR(IF(S120="","",IF(S120="COP","N/A",IF(OR(S120="USD",S120="US"),1,IF(S120="EUR",VLOOKUP(O120,'SH EURO'!$A$6:$B$6338,2,FALSE),"INGRESAR TASA")))),"")</f>
        <v/>
      </c>
      <c r="U120" s="390" t="str">
        <f t="shared" si="10"/>
        <v/>
      </c>
      <c r="V120" s="19" t="str">
        <f>IFERROR(IF(S120="","",IF(S120="COP",1,IF(T120&lt;&gt;"N/A",VLOOKUP(O120,'SH TRM'!$A$9:$B$10000,2,FALSE),"REVISAR"))),"")</f>
        <v/>
      </c>
      <c r="W120" s="393" t="str">
        <f t="shared" si="11"/>
        <v/>
      </c>
      <c r="X120" s="11" t="str">
        <f t="shared" si="12"/>
        <v/>
      </c>
      <c r="Y120" s="11" t="str">
        <f t="shared" si="13"/>
        <v/>
      </c>
      <c r="Z120" s="1024"/>
      <c r="AA120" s="338"/>
      <c r="AB120" s="1003"/>
      <c r="AC120" s="1004"/>
      <c r="AD120" s="1005"/>
      <c r="AE120" s="414" t="str">
        <f t="shared" si="16"/>
        <v/>
      </c>
      <c r="AF120" s="1048"/>
      <c r="AG120" s="269"/>
      <c r="AH120" s="249"/>
      <c r="AN120" s="238"/>
    </row>
    <row r="121" spans="1:40" s="235" customFormat="1" ht="15.75" hidden="1" customHeight="1" x14ac:dyDescent="0.25">
      <c r="A121" s="1030"/>
      <c r="B121" s="12"/>
      <c r="C121" s="13"/>
      <c r="D121" s="13" t="str">
        <f>IFERROR(INDEX(PROPONENTES!$D$3:$D$107,MATCH('EXP GEN.'!B121,PROPONENTES!$C$3:$C$107,0)),"")</f>
        <v/>
      </c>
      <c r="E121" s="296"/>
      <c r="F121" s="20"/>
      <c r="G121" s="242"/>
      <c r="H121" s="20"/>
      <c r="I121" s="243"/>
      <c r="J121" s="20"/>
      <c r="K121" s="1012"/>
      <c r="L121" s="415"/>
      <c r="M121" s="14"/>
      <c r="N121" s="15"/>
      <c r="O121" s="15"/>
      <c r="P121" s="16" t="str">
        <f t="shared" si="9"/>
        <v/>
      </c>
      <c r="Q121" s="17" t="str">
        <f>IFERROR(INDEX(PARAMETROS!$B$53:$B$80,MATCH(P121,PARAMETROS!$A$53:$A$80,0)),"")</f>
        <v/>
      </c>
      <c r="R121" s="531"/>
      <c r="S121" s="18"/>
      <c r="T121" s="11" t="str">
        <f>IFERROR(IF(S121="","",IF(S121="COP","N/A",IF(OR(S121="USD",S121="US"),1,IF(S121="EUR",VLOOKUP(O121,'SH EURO'!$A$6:$B$6338,2,FALSE),"INGRESAR TASA")))),"")</f>
        <v/>
      </c>
      <c r="U121" s="390" t="str">
        <f t="shared" si="10"/>
        <v/>
      </c>
      <c r="V121" s="19" t="str">
        <f>IFERROR(IF(S121="","",IF(S121="COP",1,IF(T121&lt;&gt;"N/A",VLOOKUP(O121,'SH TRM'!$A$9:$B$10000,2,FALSE),"REVISAR"))),"")</f>
        <v/>
      </c>
      <c r="W121" s="393" t="str">
        <f t="shared" si="11"/>
        <v/>
      </c>
      <c r="X121" s="11" t="str">
        <f t="shared" si="12"/>
        <v/>
      </c>
      <c r="Y121" s="11" t="str">
        <f t="shared" si="13"/>
        <v/>
      </c>
      <c r="Z121" s="1024"/>
      <c r="AA121" s="338"/>
      <c r="AB121" s="1002"/>
      <c r="AC121" s="1002"/>
      <c r="AD121" s="1002"/>
      <c r="AE121" s="415" t="str">
        <f t="shared" si="16"/>
        <v/>
      </c>
      <c r="AF121" s="1048"/>
      <c r="AG121" s="247"/>
      <c r="AH121" s="249"/>
      <c r="AN121" s="238"/>
    </row>
    <row r="122" spans="1:40" s="235" customFormat="1" ht="16.5" hidden="1" customHeight="1" thickBot="1" x14ac:dyDescent="0.3">
      <c r="A122" s="1031"/>
      <c r="B122" s="31"/>
      <c r="C122" s="131"/>
      <c r="D122" s="351" t="str">
        <f>IFERROR(INDEX(PROPONENTES!$D$3:$D$107,MATCH('EXP GEN.'!B122,PROPONENTES!$C$3:$C$107,0)),"")</f>
        <v/>
      </c>
      <c r="E122" s="297"/>
      <c r="F122" s="132"/>
      <c r="G122" s="246"/>
      <c r="H122" s="132"/>
      <c r="I122" s="245"/>
      <c r="J122" s="132"/>
      <c r="K122" s="1013"/>
      <c r="L122" s="416"/>
      <c r="M122" s="32"/>
      <c r="N122" s="352"/>
      <c r="O122" s="352"/>
      <c r="P122" s="33" t="str">
        <f t="shared" si="9"/>
        <v/>
      </c>
      <c r="Q122" s="34" t="str">
        <f>IFERROR(INDEX(PARAMETROS!$B$53:$B$80,MATCH(P122,PARAMETROS!$A$53:$A$80,0)),"")</f>
        <v/>
      </c>
      <c r="R122" s="529"/>
      <c r="S122" s="35"/>
      <c r="T122" s="37" t="str">
        <f>IFERROR(IF(S122="","",IF(S122="COP","N/A",IF(OR(S122="USD",S122="US"),1,IF(S122="EUR",VLOOKUP(O122,'SH EURO'!$A$6:$B$6338,2,FALSE),"INGRESAR TASA")))),"")</f>
        <v/>
      </c>
      <c r="U122" s="391" t="str">
        <f t="shared" si="10"/>
        <v/>
      </c>
      <c r="V122" s="36" t="str">
        <f>IFERROR(IF(S122="","",IF(S122="COP",1,IF(T122&lt;&gt;"N/A",VLOOKUP(O122,'SH TRM'!$A$9:$B$10000,2,FALSE),"REVISAR"))),"")</f>
        <v/>
      </c>
      <c r="W122" s="394" t="str">
        <f t="shared" si="11"/>
        <v/>
      </c>
      <c r="X122" s="37" t="str">
        <f t="shared" si="12"/>
        <v/>
      </c>
      <c r="Y122" s="37" t="str">
        <f t="shared" si="13"/>
        <v/>
      </c>
      <c r="Z122" s="1025"/>
      <c r="AA122" s="339"/>
      <c r="AB122" s="1006"/>
      <c r="AC122" s="1006"/>
      <c r="AD122" s="1006"/>
      <c r="AE122" s="416" t="str">
        <f t="shared" si="16"/>
        <v/>
      </c>
      <c r="AF122" s="1049"/>
      <c r="AG122" s="248"/>
      <c r="AH122" s="249"/>
      <c r="AN122" s="238"/>
    </row>
    <row r="123" spans="1:40" s="235" customFormat="1" ht="15.75" hidden="1" customHeight="1" x14ac:dyDescent="0.25">
      <c r="A123" s="1029" t="s">
        <v>152</v>
      </c>
      <c r="B123" s="23"/>
      <c r="C123" s="24"/>
      <c r="D123" s="327" t="str">
        <f>IFERROR(INDEX(PROPONENTES!$D$3:$D$107,MATCH('EXP GEN.'!B123,PROPONENTES!$C$3:$C$107,0)),"")</f>
        <v/>
      </c>
      <c r="E123" s="295"/>
      <c r="F123" s="30"/>
      <c r="G123" s="241"/>
      <c r="H123" s="30"/>
      <c r="I123" s="244"/>
      <c r="J123" s="30"/>
      <c r="K123" s="1011"/>
      <c r="L123" s="417"/>
      <c r="M123" s="25"/>
      <c r="N123" s="26"/>
      <c r="O123" s="26"/>
      <c r="P123" s="27" t="str">
        <f t="shared" si="9"/>
        <v/>
      </c>
      <c r="Q123" s="133" t="str">
        <f>IFERROR(INDEX(PARAMETROS!$B$53:$B$80,MATCH(P123,PARAMETROS!$A$53:$A$80,0)),"")</f>
        <v/>
      </c>
      <c r="R123" s="527"/>
      <c r="S123" s="28"/>
      <c r="T123" s="29" t="str">
        <f>IFERROR(IF(S123="","",IF(S123="COP","N/A",IF(OR(S123="USD",S123="US"),1,IF(S123="EUR",VLOOKUP(O123,'SH EURO'!$A$6:$B$6338,2,FALSE),"INGRESAR TASA")))),"")</f>
        <v/>
      </c>
      <c r="U123" s="389" t="str">
        <f t="shared" si="10"/>
        <v/>
      </c>
      <c r="V123" s="134" t="str">
        <f>IFERROR(IF(S123="","",IF(S123="COP",1,IF(T123&lt;&gt;"N/A",VLOOKUP(O123,'SH TRM'!$A$9:$B$10000,2,FALSE),"REVISAR"))),"")</f>
        <v/>
      </c>
      <c r="W123" s="392" t="str">
        <f t="shared" si="11"/>
        <v/>
      </c>
      <c r="X123" s="29" t="str">
        <f t="shared" si="12"/>
        <v/>
      </c>
      <c r="Y123" s="29" t="str">
        <f t="shared" si="13"/>
        <v/>
      </c>
      <c r="Z123" s="1023" t="str">
        <f>IFERROR(IF(COUNTIF(Y123:Y128,"")=6,"",IF(SUM(Y123:Y128)&gt;=SAMC011,"CUMPLE","NO CUMPLE")),"")</f>
        <v/>
      </c>
      <c r="AA123" s="337"/>
      <c r="AB123" s="1007"/>
      <c r="AC123" s="1007"/>
      <c r="AD123" s="1007"/>
      <c r="AE123" s="417" t="str">
        <f t="shared" si="16"/>
        <v/>
      </c>
      <c r="AF123" s="1047" t="s">
        <v>224</v>
      </c>
      <c r="AG123" s="268"/>
      <c r="AH123" s="249"/>
      <c r="AN123" s="238"/>
    </row>
    <row r="124" spans="1:40" s="235" customFormat="1" ht="15.75" hidden="1" customHeight="1" x14ac:dyDescent="0.25">
      <c r="A124" s="1030"/>
      <c r="B124" s="12"/>
      <c r="C124" s="13"/>
      <c r="D124" s="13" t="str">
        <f>IFERROR(INDEX(PROPONENTES!$D$3:$D$107,MATCH('EXP GEN.'!B124,PROPONENTES!$C$3:$C$107,0)),"")</f>
        <v/>
      </c>
      <c r="E124" s="296"/>
      <c r="F124" s="20"/>
      <c r="G124" s="242"/>
      <c r="H124" s="20"/>
      <c r="I124" s="243"/>
      <c r="J124" s="20"/>
      <c r="K124" s="1012"/>
      <c r="L124" s="414"/>
      <c r="M124" s="21"/>
      <c r="N124" s="271"/>
      <c r="O124" s="15"/>
      <c r="P124" s="16" t="str">
        <f t="shared" si="9"/>
        <v/>
      </c>
      <c r="Q124" s="17" t="str">
        <f>IFERROR(INDEX(PARAMETROS!$B$53:$B$80,MATCH(P124,PARAMETROS!$A$53:$A$80,0)),"")</f>
        <v/>
      </c>
      <c r="R124" s="531"/>
      <c r="S124" s="17"/>
      <c r="T124" s="11" t="str">
        <f>IFERROR(IF(S124="","",IF(S124="COP","N/A",IF(OR(S124="USD",S124="US"),1,IF(S124="EUR",VLOOKUP(O124,'SH EURO'!$A$6:$B$6338,2,FALSE),"INGRESAR TASA")))),"")</f>
        <v/>
      </c>
      <c r="U124" s="390" t="str">
        <f t="shared" si="10"/>
        <v/>
      </c>
      <c r="V124" s="19" t="str">
        <f>IFERROR(IF(S124="","",IF(S124="COP",1,IF(T124&lt;&gt;"N/A",VLOOKUP(O124,'SH TRM'!$A$9:$B$10000,2,FALSE),"REVISAR"))),"")</f>
        <v/>
      </c>
      <c r="W124" s="393" t="str">
        <f t="shared" si="11"/>
        <v/>
      </c>
      <c r="X124" s="11" t="str">
        <f t="shared" si="12"/>
        <v/>
      </c>
      <c r="Y124" s="11" t="str">
        <f t="shared" si="13"/>
        <v/>
      </c>
      <c r="Z124" s="1024"/>
      <c r="AA124" s="338"/>
      <c r="AB124" s="1002"/>
      <c r="AC124" s="1002"/>
      <c r="AD124" s="1002"/>
      <c r="AE124" s="414" t="str">
        <f t="shared" si="16"/>
        <v/>
      </c>
      <c r="AF124" s="1048"/>
      <c r="AG124" s="269"/>
      <c r="AH124" s="249"/>
      <c r="AN124" s="238"/>
    </row>
    <row r="125" spans="1:40" s="235" customFormat="1" ht="16.5" hidden="1" customHeight="1" thickBot="1" x14ac:dyDescent="0.3">
      <c r="A125" s="1030"/>
      <c r="B125" s="12"/>
      <c r="C125" s="13"/>
      <c r="D125" s="13" t="str">
        <f>IFERROR(INDEX(PROPONENTES!$D$3:$D$107,MATCH('EXP GEN.'!B125,PROPONENTES!$C$3:$C$107,0)),"")</f>
        <v/>
      </c>
      <c r="E125" s="296"/>
      <c r="F125" s="20"/>
      <c r="G125" s="242"/>
      <c r="H125" s="20"/>
      <c r="I125" s="243"/>
      <c r="J125" s="20"/>
      <c r="K125" s="1013"/>
      <c r="L125" s="414"/>
      <c r="M125" s="14"/>
      <c r="N125" s="15"/>
      <c r="O125" s="15"/>
      <c r="P125" s="16" t="str">
        <f t="shared" si="9"/>
        <v/>
      </c>
      <c r="Q125" s="17" t="str">
        <f>IFERROR(INDEX(PARAMETROS!$B$53:$B$80,MATCH(P125,PARAMETROS!$A$53:$A$80,0)),"")</f>
        <v/>
      </c>
      <c r="R125" s="531"/>
      <c r="S125" s="18"/>
      <c r="T125" s="11" t="str">
        <f>IFERROR(IF(S125="","",IF(S125="COP","N/A",IF(OR(S125="USD",S125="US"),1,IF(S125="EUR",VLOOKUP(O125,'SH EURO'!$A$6:$B$6338,2,FALSE),"INGRESAR TASA")))),"")</f>
        <v/>
      </c>
      <c r="U125" s="390" t="str">
        <f t="shared" si="10"/>
        <v/>
      </c>
      <c r="V125" s="22" t="str">
        <f>IFERROR(IF(S125="","",IF(S125="COP",1,IF(T125&lt;&gt;"N/A",VLOOKUP(O125,'SH TRM'!$A$9:$B$10000,2,FALSE),"REVISAR"))),"")</f>
        <v/>
      </c>
      <c r="W125" s="393" t="str">
        <f t="shared" si="11"/>
        <v/>
      </c>
      <c r="X125" s="11" t="str">
        <f t="shared" si="12"/>
        <v/>
      </c>
      <c r="Y125" s="11" t="str">
        <f t="shared" si="13"/>
        <v/>
      </c>
      <c r="Z125" s="1024"/>
      <c r="AA125" s="338"/>
      <c r="AB125" s="1002"/>
      <c r="AC125" s="1002"/>
      <c r="AD125" s="1002"/>
      <c r="AE125" s="415" t="str">
        <f t="shared" si="16"/>
        <v/>
      </c>
      <c r="AF125" s="1048"/>
      <c r="AG125" s="247"/>
      <c r="AH125" s="249"/>
      <c r="AN125" s="238"/>
    </row>
    <row r="126" spans="1:40" s="235" customFormat="1" ht="15.75" hidden="1" customHeight="1" x14ac:dyDescent="0.25">
      <c r="A126" s="1030"/>
      <c r="B126" s="12"/>
      <c r="C126" s="13"/>
      <c r="D126" s="13" t="str">
        <f>IFERROR(INDEX(PROPONENTES!$D$3:$D$107,MATCH('EXP GEN.'!B126,PROPONENTES!$C$3:$C$107,0)),"")</f>
        <v/>
      </c>
      <c r="E126" s="296"/>
      <c r="F126" s="20"/>
      <c r="G126" s="242"/>
      <c r="H126" s="20"/>
      <c r="I126" s="243"/>
      <c r="J126" s="20"/>
      <c r="K126" s="1011"/>
      <c r="L126" s="414"/>
      <c r="M126" s="14"/>
      <c r="N126" s="15"/>
      <c r="O126" s="15"/>
      <c r="P126" s="16" t="str">
        <f t="shared" si="9"/>
        <v/>
      </c>
      <c r="Q126" s="17" t="str">
        <f>IFERROR(INDEX(PARAMETROS!$B$53:$B$80,MATCH(P126,PARAMETROS!$A$53:$A$80,0)),"")</f>
        <v/>
      </c>
      <c r="R126" s="531"/>
      <c r="S126" s="18"/>
      <c r="T126" s="11" t="str">
        <f>IFERROR(IF(S126="","",IF(S126="COP","N/A",IF(OR(S126="USD",S126="US"),1,IF(S126="EUR",VLOOKUP(O126,'SH EURO'!$A$6:$B$6338,2,FALSE),"INGRESAR TASA")))),"")</f>
        <v/>
      </c>
      <c r="U126" s="390" t="str">
        <f t="shared" si="10"/>
        <v/>
      </c>
      <c r="V126" s="19" t="str">
        <f>IFERROR(IF(S126="","",IF(S126="COP",1,IF(T126&lt;&gt;"N/A",VLOOKUP(O126,'SH TRM'!$A$9:$B$10000,2,FALSE),"REVISAR"))),"")</f>
        <v/>
      </c>
      <c r="W126" s="393" t="str">
        <f t="shared" si="11"/>
        <v/>
      </c>
      <c r="X126" s="11" t="str">
        <f t="shared" si="12"/>
        <v/>
      </c>
      <c r="Y126" s="11" t="str">
        <f t="shared" si="13"/>
        <v/>
      </c>
      <c r="Z126" s="1024"/>
      <c r="AA126" s="338"/>
      <c r="AB126" s="1003"/>
      <c r="AC126" s="1004"/>
      <c r="AD126" s="1005"/>
      <c r="AE126" s="414" t="str">
        <f t="shared" si="16"/>
        <v/>
      </c>
      <c r="AF126" s="1048"/>
      <c r="AG126" s="269"/>
      <c r="AH126" s="249"/>
      <c r="AN126" s="238"/>
    </row>
    <row r="127" spans="1:40" s="235" customFormat="1" ht="15.75" hidden="1" customHeight="1" x14ac:dyDescent="0.25">
      <c r="A127" s="1030"/>
      <c r="B127" s="12"/>
      <c r="C127" s="13"/>
      <c r="D127" s="13" t="str">
        <f>IFERROR(INDEX(PROPONENTES!$D$3:$D$107,MATCH('EXP GEN.'!B127,PROPONENTES!$C$3:$C$107,0)),"")</f>
        <v/>
      </c>
      <c r="E127" s="296"/>
      <c r="F127" s="20"/>
      <c r="G127" s="242"/>
      <c r="H127" s="20"/>
      <c r="I127" s="243"/>
      <c r="J127" s="20"/>
      <c r="K127" s="1012"/>
      <c r="L127" s="415"/>
      <c r="M127" s="14"/>
      <c r="N127" s="15"/>
      <c r="O127" s="15"/>
      <c r="P127" s="16" t="str">
        <f t="shared" si="9"/>
        <v/>
      </c>
      <c r="Q127" s="17" t="str">
        <f>IFERROR(INDEX(PARAMETROS!$B$53:$B$80,MATCH(P127,PARAMETROS!$A$53:$A$80,0)),"")</f>
        <v/>
      </c>
      <c r="R127" s="531"/>
      <c r="S127" s="18"/>
      <c r="T127" s="11" t="str">
        <f>IFERROR(IF(S127="","",IF(S127="COP","N/A",IF(OR(S127="USD",S127="US"),1,IF(S127="EUR",VLOOKUP(O127,'SH EURO'!$A$6:$B$6338,2,FALSE),"INGRESAR TASA")))),"")</f>
        <v/>
      </c>
      <c r="U127" s="390" t="str">
        <f t="shared" si="10"/>
        <v/>
      </c>
      <c r="V127" s="19" t="str">
        <f>IFERROR(IF(S127="","",IF(S127="COP",1,IF(T127&lt;&gt;"N/A",VLOOKUP(O127,'SH TRM'!$A$9:$B$10000,2,FALSE),"REVISAR"))),"")</f>
        <v/>
      </c>
      <c r="W127" s="393" t="str">
        <f t="shared" si="11"/>
        <v/>
      </c>
      <c r="X127" s="11" t="str">
        <f t="shared" si="12"/>
        <v/>
      </c>
      <c r="Y127" s="11" t="str">
        <f t="shared" si="13"/>
        <v/>
      </c>
      <c r="Z127" s="1024"/>
      <c r="AA127" s="338"/>
      <c r="AB127" s="1002"/>
      <c r="AC127" s="1002"/>
      <c r="AD127" s="1002"/>
      <c r="AE127" s="415" t="str">
        <f t="shared" si="16"/>
        <v/>
      </c>
      <c r="AF127" s="1048"/>
      <c r="AG127" s="247"/>
      <c r="AH127" s="249"/>
      <c r="AN127" s="238"/>
    </row>
    <row r="128" spans="1:40" s="235" customFormat="1" ht="16.5" hidden="1" customHeight="1" thickBot="1" x14ac:dyDescent="0.3">
      <c r="A128" s="1031"/>
      <c r="B128" s="31"/>
      <c r="C128" s="131"/>
      <c r="D128" s="351" t="str">
        <f>IFERROR(INDEX(PROPONENTES!$D$3:$D$107,MATCH('EXP GEN.'!B128,PROPONENTES!$C$3:$C$107,0)),"")</f>
        <v/>
      </c>
      <c r="E128" s="297"/>
      <c r="F128" s="132"/>
      <c r="G128" s="246"/>
      <c r="H128" s="132"/>
      <c r="I128" s="245"/>
      <c r="J128" s="132"/>
      <c r="K128" s="1013"/>
      <c r="L128" s="416"/>
      <c r="M128" s="32"/>
      <c r="N128" s="352"/>
      <c r="O128" s="352"/>
      <c r="P128" s="33" t="str">
        <f t="shared" si="9"/>
        <v/>
      </c>
      <c r="Q128" s="34" t="str">
        <f>IFERROR(INDEX(PARAMETROS!$B$53:$B$80,MATCH(P128,PARAMETROS!$A$53:$A$80,0)),"")</f>
        <v/>
      </c>
      <c r="R128" s="529"/>
      <c r="S128" s="35"/>
      <c r="T128" s="37" t="str">
        <f>IFERROR(IF(S128="","",IF(S128="COP","N/A",IF(OR(S128="USD",S128="US"),1,IF(S128="EUR",VLOOKUP(O128,'SH EURO'!$A$6:$B$6338,2,FALSE),"INGRESAR TASA")))),"")</f>
        <v/>
      </c>
      <c r="U128" s="391" t="str">
        <f t="shared" si="10"/>
        <v/>
      </c>
      <c r="V128" s="36" t="str">
        <f>IFERROR(IF(S128="","",IF(S128="COP",1,IF(T128&lt;&gt;"N/A",VLOOKUP(O128,'SH TRM'!$A$9:$B$10000,2,FALSE),"REVISAR"))),"")</f>
        <v/>
      </c>
      <c r="W128" s="394" t="str">
        <f t="shared" si="11"/>
        <v/>
      </c>
      <c r="X128" s="37" t="str">
        <f t="shared" si="12"/>
        <v/>
      </c>
      <c r="Y128" s="37" t="str">
        <f t="shared" si="13"/>
        <v/>
      </c>
      <c r="Z128" s="1025"/>
      <c r="AA128" s="339"/>
      <c r="AB128" s="1006"/>
      <c r="AC128" s="1006"/>
      <c r="AD128" s="1006"/>
      <c r="AE128" s="416" t="str">
        <f t="shared" si="16"/>
        <v/>
      </c>
      <c r="AF128" s="1049"/>
      <c r="AG128" s="248"/>
      <c r="AH128" s="249"/>
      <c r="AN128" s="238"/>
    </row>
    <row r="129" spans="1:40" s="235" customFormat="1" ht="15.75" hidden="1" customHeight="1" x14ac:dyDescent="0.25">
      <c r="A129" s="1029" t="s">
        <v>153</v>
      </c>
      <c r="B129" s="23"/>
      <c r="C129" s="24"/>
      <c r="D129" s="327" t="str">
        <f>IFERROR(INDEX(PROPONENTES!$D$3:$D$107,MATCH('EXP GEN.'!B129,PROPONENTES!$C$3:$C$107,0)),"")</f>
        <v/>
      </c>
      <c r="E129" s="295"/>
      <c r="F129" s="30"/>
      <c r="G129" s="241"/>
      <c r="H129" s="30"/>
      <c r="I129" s="244"/>
      <c r="J129" s="30"/>
      <c r="K129" s="1011"/>
      <c r="L129" s="417"/>
      <c r="M129" s="25"/>
      <c r="N129" s="26"/>
      <c r="O129" s="26"/>
      <c r="P129" s="27" t="str">
        <f t="shared" si="9"/>
        <v/>
      </c>
      <c r="Q129" s="133" t="str">
        <f>IFERROR(INDEX(PARAMETROS!$B$53:$B$80,MATCH(P129,PARAMETROS!$A$53:$A$80,0)),"")</f>
        <v/>
      </c>
      <c r="R129" s="527"/>
      <c r="S129" s="28"/>
      <c r="T129" s="29" t="str">
        <f>IFERROR(IF(S129="","",IF(S129="COP","N/A",IF(OR(S129="USD",S129="US"),1,IF(S129="EUR",VLOOKUP(O129,'SH EURO'!$A$6:$B$6338,2,FALSE),"INGRESAR TASA")))),"")</f>
        <v/>
      </c>
      <c r="U129" s="389" t="str">
        <f t="shared" si="10"/>
        <v/>
      </c>
      <c r="V129" s="134" t="str">
        <f>IFERROR(IF(S129="","",IF(S129="COP",1,IF(T129&lt;&gt;"N/A",VLOOKUP(O129,'SH TRM'!$A$9:$B$10000,2,FALSE),"REVISAR"))),"")</f>
        <v/>
      </c>
      <c r="W129" s="392" t="str">
        <f t="shared" si="11"/>
        <v/>
      </c>
      <c r="X129" s="29" t="str">
        <f t="shared" si="12"/>
        <v/>
      </c>
      <c r="Y129" s="29" t="str">
        <f t="shared" si="13"/>
        <v/>
      </c>
      <c r="Z129" s="1023" t="str">
        <f>IFERROR(IF(COUNTIF(Y129:Y134,"")=6,"",IF(SUM(Y129:Y134)&gt;=SAMC011,"CUMPLE","NO CUMPLE")),"")</f>
        <v/>
      </c>
      <c r="AA129" s="337"/>
      <c r="AB129" s="1007"/>
      <c r="AC129" s="1007"/>
      <c r="AD129" s="1007"/>
      <c r="AE129" s="417" t="str">
        <f t="shared" si="16"/>
        <v/>
      </c>
      <c r="AF129" s="1047" t="s">
        <v>224</v>
      </c>
      <c r="AG129" s="268"/>
      <c r="AH129" s="249"/>
      <c r="AN129" s="238"/>
    </row>
    <row r="130" spans="1:40" s="235" customFormat="1" ht="15.75" hidden="1" customHeight="1" x14ac:dyDescent="0.25">
      <c r="A130" s="1030"/>
      <c r="B130" s="12"/>
      <c r="C130" s="13"/>
      <c r="D130" s="13" t="str">
        <f>IFERROR(INDEX(PROPONENTES!$D$3:$D$107,MATCH('EXP GEN.'!B130,PROPONENTES!$C$3:$C$107,0)),"")</f>
        <v/>
      </c>
      <c r="E130" s="296"/>
      <c r="F130" s="20"/>
      <c r="G130" s="242"/>
      <c r="H130" s="20"/>
      <c r="I130" s="243"/>
      <c r="J130" s="20"/>
      <c r="K130" s="1012"/>
      <c r="L130" s="414"/>
      <c r="M130" s="21"/>
      <c r="N130" s="271"/>
      <c r="O130" s="15"/>
      <c r="P130" s="16" t="str">
        <f t="shared" si="9"/>
        <v/>
      </c>
      <c r="Q130" s="17" t="str">
        <f>IFERROR(INDEX(PARAMETROS!$B$53:$B$80,MATCH(P130,PARAMETROS!$A$53:$A$80,0)),"")</f>
        <v/>
      </c>
      <c r="R130" s="531"/>
      <c r="S130" s="17"/>
      <c r="T130" s="11" t="str">
        <f>IFERROR(IF(S130="","",IF(S130="COP","N/A",IF(OR(S130="USD",S130="US"),1,IF(S130="EUR",VLOOKUP(O130,'SH EURO'!$A$6:$B$6338,2,FALSE),"INGRESAR TASA")))),"")</f>
        <v/>
      </c>
      <c r="U130" s="390" t="str">
        <f t="shared" si="10"/>
        <v/>
      </c>
      <c r="V130" s="19" t="str">
        <f>IFERROR(IF(S130="","",IF(S130="COP",1,IF(T130&lt;&gt;"N/A",VLOOKUP(O130,'SH TRM'!$A$9:$B$10000,2,FALSE),"REVISAR"))),"")</f>
        <v/>
      </c>
      <c r="W130" s="393" t="str">
        <f t="shared" si="11"/>
        <v/>
      </c>
      <c r="X130" s="11" t="str">
        <f t="shared" si="12"/>
        <v/>
      </c>
      <c r="Y130" s="11" t="str">
        <f t="shared" si="13"/>
        <v/>
      </c>
      <c r="Z130" s="1024"/>
      <c r="AA130" s="338"/>
      <c r="AB130" s="1002"/>
      <c r="AC130" s="1002"/>
      <c r="AD130" s="1002"/>
      <c r="AE130" s="414" t="str">
        <f t="shared" si="16"/>
        <v/>
      </c>
      <c r="AF130" s="1048"/>
      <c r="AG130" s="269"/>
      <c r="AH130" s="249"/>
      <c r="AN130" s="238"/>
    </row>
    <row r="131" spans="1:40" s="235" customFormat="1" ht="16.5" hidden="1" customHeight="1" thickBot="1" x14ac:dyDescent="0.3">
      <c r="A131" s="1030"/>
      <c r="B131" s="12"/>
      <c r="C131" s="13"/>
      <c r="D131" s="13" t="str">
        <f>IFERROR(INDEX(PROPONENTES!$D$3:$D$107,MATCH('EXP GEN.'!B131,PROPONENTES!$C$3:$C$107,0)),"")</f>
        <v/>
      </c>
      <c r="E131" s="296"/>
      <c r="F131" s="20"/>
      <c r="G131" s="242"/>
      <c r="H131" s="20"/>
      <c r="I131" s="243"/>
      <c r="J131" s="20"/>
      <c r="K131" s="1013"/>
      <c r="L131" s="414"/>
      <c r="M131" s="14"/>
      <c r="N131" s="15"/>
      <c r="O131" s="15"/>
      <c r="P131" s="16" t="str">
        <f t="shared" si="9"/>
        <v/>
      </c>
      <c r="Q131" s="17" t="str">
        <f>IFERROR(INDEX(PARAMETROS!$B$53:$B$80,MATCH(P131,PARAMETROS!$A$53:$A$80,0)),"")</f>
        <v/>
      </c>
      <c r="R131" s="531"/>
      <c r="S131" s="18"/>
      <c r="T131" s="11" t="str">
        <f>IFERROR(IF(S131="","",IF(S131="COP","N/A",IF(OR(S131="USD",S131="US"),1,IF(S131="EUR",VLOOKUP(O131,'SH EURO'!$A$6:$B$6338,2,FALSE),"INGRESAR TASA")))),"")</f>
        <v/>
      </c>
      <c r="U131" s="390" t="str">
        <f t="shared" si="10"/>
        <v/>
      </c>
      <c r="V131" s="22" t="str">
        <f>IFERROR(IF(S131="","",IF(S131="COP",1,IF(T131&lt;&gt;"N/A",VLOOKUP(O131,'SH TRM'!$A$9:$B$10000,2,FALSE),"REVISAR"))),"")</f>
        <v/>
      </c>
      <c r="W131" s="393" t="str">
        <f t="shared" si="11"/>
        <v/>
      </c>
      <c r="X131" s="11" t="str">
        <f t="shared" si="12"/>
        <v/>
      </c>
      <c r="Y131" s="11" t="str">
        <f t="shared" si="13"/>
        <v/>
      </c>
      <c r="Z131" s="1024"/>
      <c r="AA131" s="338"/>
      <c r="AB131" s="1002"/>
      <c r="AC131" s="1002"/>
      <c r="AD131" s="1002"/>
      <c r="AE131" s="415" t="str">
        <f t="shared" ref="AE131:AE143" si="17">IFERROR(IF(AA131="","",IF(ISNUMBER(AA131),IF(COUNTIF(AB131:AD131,"SI")&gt;0,"SI","NO"),AA131)),"")</f>
        <v/>
      </c>
      <c r="AF131" s="1048"/>
      <c r="AG131" s="247"/>
      <c r="AH131" s="249"/>
      <c r="AN131" s="238"/>
    </row>
    <row r="132" spans="1:40" s="235" customFormat="1" ht="15.75" hidden="1" customHeight="1" x14ac:dyDescent="0.25">
      <c r="A132" s="1030"/>
      <c r="B132" s="12"/>
      <c r="C132" s="13"/>
      <c r="D132" s="13" t="str">
        <f>IFERROR(INDEX(PROPONENTES!$D$3:$D$107,MATCH('EXP GEN.'!B132,PROPONENTES!$C$3:$C$107,0)),"")</f>
        <v/>
      </c>
      <c r="E132" s="296"/>
      <c r="F132" s="20"/>
      <c r="G132" s="242"/>
      <c r="H132" s="20"/>
      <c r="I132" s="243"/>
      <c r="J132" s="20"/>
      <c r="K132" s="1011"/>
      <c r="L132" s="414"/>
      <c r="M132" s="14"/>
      <c r="N132" s="15"/>
      <c r="O132" s="15"/>
      <c r="P132" s="16" t="str">
        <f t="shared" ref="P132:P143" si="18">IF(O132="","",YEAR(O132))</f>
        <v/>
      </c>
      <c r="Q132" s="17" t="str">
        <f>IFERROR(INDEX(PARAMETROS!$B$53:$B$80,MATCH(P132,PARAMETROS!$A$53:$A$80,0)),"")</f>
        <v/>
      </c>
      <c r="R132" s="531"/>
      <c r="S132" s="18"/>
      <c r="T132" s="11" t="str">
        <f>IFERROR(IF(S132="","",IF(S132="COP","N/A",IF(OR(S132="USD",S132="US"),1,IF(S132="EUR",VLOOKUP(O132,'SH EURO'!$A$6:$B$6338,2,FALSE),"INGRESAR TASA")))),"")</f>
        <v/>
      </c>
      <c r="U132" s="390" t="str">
        <f t="shared" ref="U132:U143" si="19">IFERROR(IF(R132="","",IF(T132="INGRESAR TASA","INGRESAR TASA USD",IF(T132="N/A","N/A",T132*R132))),"")</f>
        <v/>
      </c>
      <c r="V132" s="19" t="str">
        <f>IFERROR(IF(S132="","",IF(S132="COP",1,IF(T132&lt;&gt;"N/A",VLOOKUP(O132,'SH TRM'!$A$9:$B$10000,2,FALSE),"REVISAR"))),"")</f>
        <v/>
      </c>
      <c r="W132" s="393" t="str">
        <f t="shared" ref="W132:W143" si="20">IFERROR(IF(V132&lt;&gt;"",IF(S132&lt;&gt;"COP",U132*V132,R132),""),"")</f>
        <v/>
      </c>
      <c r="X132" s="11" t="str">
        <f t="shared" ref="X132:X143" si="21">IFERROR(W132/Q132,"")</f>
        <v/>
      </c>
      <c r="Y132" s="11" t="str">
        <f t="shared" ref="Y132:Y143" si="22">IFERROR(IF(OR(J132="",J132="NO"),"",IF(E132="SI",IFERROR(X132*M132,""),"")),"")</f>
        <v/>
      </c>
      <c r="Z132" s="1024"/>
      <c r="AA132" s="338"/>
      <c r="AB132" s="1003"/>
      <c r="AC132" s="1004"/>
      <c r="AD132" s="1005"/>
      <c r="AE132" s="414" t="str">
        <f t="shared" si="17"/>
        <v/>
      </c>
      <c r="AF132" s="1048"/>
      <c r="AG132" s="269"/>
      <c r="AH132" s="249"/>
      <c r="AN132" s="238"/>
    </row>
    <row r="133" spans="1:40" s="235" customFormat="1" ht="15.75" hidden="1" customHeight="1" x14ac:dyDescent="0.25">
      <c r="A133" s="1030"/>
      <c r="B133" s="12"/>
      <c r="C133" s="13"/>
      <c r="D133" s="13" t="str">
        <f>IFERROR(INDEX(PROPONENTES!$D$3:$D$107,MATCH('EXP GEN.'!B133,PROPONENTES!$C$3:$C$107,0)),"")</f>
        <v/>
      </c>
      <c r="E133" s="296"/>
      <c r="F133" s="20"/>
      <c r="G133" s="242"/>
      <c r="H133" s="20"/>
      <c r="I133" s="243"/>
      <c r="J133" s="20"/>
      <c r="K133" s="1012"/>
      <c r="L133" s="415"/>
      <c r="M133" s="14"/>
      <c r="N133" s="15"/>
      <c r="O133" s="15"/>
      <c r="P133" s="16" t="str">
        <f t="shared" si="18"/>
        <v/>
      </c>
      <c r="Q133" s="17" t="str">
        <f>IFERROR(INDEX(PARAMETROS!$B$53:$B$80,MATCH(P133,PARAMETROS!$A$53:$A$80,0)),"")</f>
        <v/>
      </c>
      <c r="R133" s="531"/>
      <c r="S133" s="18"/>
      <c r="T133" s="11" t="str">
        <f>IFERROR(IF(S133="","",IF(S133="COP","N/A",IF(OR(S133="USD",S133="US"),1,IF(S133="EUR",VLOOKUP(O133,'SH EURO'!$A$6:$B$6338,2,FALSE),"INGRESAR TASA")))),"")</f>
        <v/>
      </c>
      <c r="U133" s="390" t="str">
        <f t="shared" si="19"/>
        <v/>
      </c>
      <c r="V133" s="19" t="str">
        <f>IFERROR(IF(S133="","",IF(S133="COP",1,IF(T133&lt;&gt;"N/A",VLOOKUP(O133,'SH TRM'!$A$9:$B$10000,2,FALSE),"REVISAR"))),"")</f>
        <v/>
      </c>
      <c r="W133" s="393" t="str">
        <f t="shared" si="20"/>
        <v/>
      </c>
      <c r="X133" s="11" t="str">
        <f t="shared" si="21"/>
        <v/>
      </c>
      <c r="Y133" s="11" t="str">
        <f t="shared" si="22"/>
        <v/>
      </c>
      <c r="Z133" s="1024"/>
      <c r="AA133" s="338"/>
      <c r="AB133" s="1002"/>
      <c r="AC133" s="1002"/>
      <c r="AD133" s="1002"/>
      <c r="AE133" s="415" t="str">
        <f t="shared" si="17"/>
        <v/>
      </c>
      <c r="AF133" s="1048"/>
      <c r="AG133" s="247"/>
      <c r="AH133" s="249"/>
      <c r="AN133" s="238"/>
    </row>
    <row r="134" spans="1:40" s="235" customFormat="1" ht="16.5" hidden="1" customHeight="1" thickBot="1" x14ac:dyDescent="0.3">
      <c r="A134" s="1031"/>
      <c r="B134" s="31"/>
      <c r="C134" s="131"/>
      <c r="D134" s="351" t="str">
        <f>IFERROR(INDEX(PROPONENTES!$D$3:$D$107,MATCH('EXP GEN.'!B134,PROPONENTES!$C$3:$C$107,0)),"")</f>
        <v/>
      </c>
      <c r="E134" s="297"/>
      <c r="F134" s="132"/>
      <c r="G134" s="246"/>
      <c r="H134" s="132"/>
      <c r="I134" s="245"/>
      <c r="J134" s="132"/>
      <c r="K134" s="1013"/>
      <c r="L134" s="416"/>
      <c r="M134" s="32"/>
      <c r="N134" s="352"/>
      <c r="O134" s="352"/>
      <c r="P134" s="33" t="str">
        <f t="shared" si="18"/>
        <v/>
      </c>
      <c r="Q134" s="34" t="str">
        <f>IFERROR(INDEX(PARAMETROS!$B$53:$B$80,MATCH(P134,PARAMETROS!$A$53:$A$80,0)),"")</f>
        <v/>
      </c>
      <c r="R134" s="529"/>
      <c r="S134" s="35"/>
      <c r="T134" s="37" t="str">
        <f>IFERROR(IF(S134="","",IF(S134="COP","N/A",IF(OR(S134="USD",S134="US"),1,IF(S134="EUR",VLOOKUP(O134,'SH EURO'!$A$6:$B$6338,2,FALSE),"INGRESAR TASA")))),"")</f>
        <v/>
      </c>
      <c r="U134" s="391" t="str">
        <f t="shared" si="19"/>
        <v/>
      </c>
      <c r="V134" s="36" t="str">
        <f>IFERROR(IF(S134="","",IF(S134="COP",1,IF(T134&lt;&gt;"N/A",VLOOKUP(O134,'SH TRM'!$A$9:$B$10000,2,FALSE),"REVISAR"))),"")</f>
        <v/>
      </c>
      <c r="W134" s="394" t="str">
        <f t="shared" si="20"/>
        <v/>
      </c>
      <c r="X134" s="37" t="str">
        <f t="shared" si="21"/>
        <v/>
      </c>
      <c r="Y134" s="37" t="str">
        <f t="shared" si="22"/>
        <v/>
      </c>
      <c r="Z134" s="1025"/>
      <c r="AA134" s="339"/>
      <c r="AB134" s="1006"/>
      <c r="AC134" s="1006"/>
      <c r="AD134" s="1006"/>
      <c r="AE134" s="416" t="str">
        <f t="shared" si="17"/>
        <v/>
      </c>
      <c r="AF134" s="1049"/>
      <c r="AG134" s="248"/>
      <c r="AH134" s="249"/>
      <c r="AN134" s="238"/>
    </row>
    <row r="135" spans="1:40" s="235" customFormat="1" ht="15.75" hidden="1" customHeight="1" x14ac:dyDescent="0.25">
      <c r="A135" s="1029" t="s">
        <v>154</v>
      </c>
      <c r="B135" s="23"/>
      <c r="C135" s="24"/>
      <c r="D135" s="327" t="str">
        <f>IFERROR(INDEX(PROPONENTES!$D$3:$D$107,MATCH('EXP GEN.'!B135,PROPONENTES!$C$3:$C$107,0)),"")</f>
        <v/>
      </c>
      <c r="E135" s="295"/>
      <c r="F135" s="30"/>
      <c r="G135" s="241"/>
      <c r="H135" s="30"/>
      <c r="I135" s="244"/>
      <c r="J135" s="30"/>
      <c r="K135" s="1011"/>
      <c r="L135" s="417"/>
      <c r="M135" s="25"/>
      <c r="N135" s="26"/>
      <c r="O135" s="26"/>
      <c r="P135" s="27" t="str">
        <f t="shared" si="18"/>
        <v/>
      </c>
      <c r="Q135" s="133" t="str">
        <f>IFERROR(INDEX(PARAMETROS!$B$53:$B$80,MATCH(P135,PARAMETROS!$A$53:$A$80,0)),"")</f>
        <v/>
      </c>
      <c r="R135" s="527"/>
      <c r="S135" s="28"/>
      <c r="T135" s="29" t="str">
        <f>IFERROR(IF(S135="","",IF(S135="COP","N/A",IF(OR(S135="USD",S135="US"),1,IF(S135="EUR",VLOOKUP(O135,'SH EURO'!$A$6:$B$6338,2,FALSE),"INGRESAR TASA")))),"")</f>
        <v/>
      </c>
      <c r="U135" s="389" t="str">
        <f t="shared" si="19"/>
        <v/>
      </c>
      <c r="V135" s="134" t="str">
        <f>IFERROR(IF(S135="","",IF(S135="COP",1,IF(T135&lt;&gt;"N/A",VLOOKUP(O135,'SH TRM'!$A$9:$B$10000,2,FALSE),"REVISAR"))),"")</f>
        <v/>
      </c>
      <c r="W135" s="392" t="str">
        <f t="shared" si="20"/>
        <v/>
      </c>
      <c r="X135" s="29" t="str">
        <f t="shared" si="21"/>
        <v/>
      </c>
      <c r="Y135" s="29" t="str">
        <f t="shared" si="22"/>
        <v/>
      </c>
      <c r="Z135" s="1023" t="str">
        <f>IFERROR(IF(COUNTIF(Y135:Y140,"")=6,"",IF(SUM(Y135:Y140)&gt;=SAMC011,"CUMPLE","NO CUMPLE")),"")</f>
        <v/>
      </c>
      <c r="AA135" s="337"/>
      <c r="AB135" s="1007"/>
      <c r="AC135" s="1007"/>
      <c r="AD135" s="1007"/>
      <c r="AE135" s="417" t="str">
        <f t="shared" si="17"/>
        <v/>
      </c>
      <c r="AF135" s="1047" t="s">
        <v>224</v>
      </c>
      <c r="AG135" s="268"/>
      <c r="AH135" s="249"/>
      <c r="AN135" s="238"/>
    </row>
    <row r="136" spans="1:40" s="235" customFormat="1" ht="15.75" hidden="1" customHeight="1" x14ac:dyDescent="0.25">
      <c r="A136" s="1030"/>
      <c r="B136" s="12"/>
      <c r="C136" s="13"/>
      <c r="D136" s="13" t="str">
        <f>IFERROR(INDEX(PROPONENTES!$D$3:$D$107,MATCH('EXP GEN.'!B136,PROPONENTES!$C$3:$C$107,0)),"")</f>
        <v/>
      </c>
      <c r="E136" s="296"/>
      <c r="F136" s="20"/>
      <c r="G136" s="242"/>
      <c r="H136" s="20"/>
      <c r="I136" s="243"/>
      <c r="J136" s="20"/>
      <c r="K136" s="1012"/>
      <c r="L136" s="414"/>
      <c r="M136" s="21"/>
      <c r="N136" s="271"/>
      <c r="O136" s="15"/>
      <c r="P136" s="16" t="str">
        <f t="shared" si="18"/>
        <v/>
      </c>
      <c r="Q136" s="17" t="str">
        <f>IFERROR(INDEX(PARAMETROS!$B$53:$B$80,MATCH(P136,PARAMETROS!$A$53:$A$80,0)),"")</f>
        <v/>
      </c>
      <c r="R136" s="531"/>
      <c r="S136" s="17"/>
      <c r="T136" s="11" t="str">
        <f>IFERROR(IF(S136="","",IF(S136="COP","N/A",IF(OR(S136="USD",S136="US"),1,IF(S136="EUR",VLOOKUP(O136,'SH EURO'!$A$6:$B$6338,2,FALSE),"INGRESAR TASA")))),"")</f>
        <v/>
      </c>
      <c r="U136" s="390" t="str">
        <f t="shared" si="19"/>
        <v/>
      </c>
      <c r="V136" s="19" t="str">
        <f>IFERROR(IF(S136="","",IF(S136="COP",1,IF(T136&lt;&gt;"N/A",VLOOKUP(O136,'SH TRM'!$A$9:$B$10000,2,FALSE),"REVISAR"))),"")</f>
        <v/>
      </c>
      <c r="W136" s="393" t="str">
        <f t="shared" si="20"/>
        <v/>
      </c>
      <c r="X136" s="11" t="str">
        <f t="shared" si="21"/>
        <v/>
      </c>
      <c r="Y136" s="11" t="str">
        <f t="shared" si="22"/>
        <v/>
      </c>
      <c r="Z136" s="1024"/>
      <c r="AA136" s="338"/>
      <c r="AB136" s="1002"/>
      <c r="AC136" s="1002"/>
      <c r="AD136" s="1002"/>
      <c r="AE136" s="414" t="str">
        <f t="shared" si="17"/>
        <v/>
      </c>
      <c r="AF136" s="1048"/>
      <c r="AG136" s="269"/>
      <c r="AH136" s="249"/>
      <c r="AN136" s="238"/>
    </row>
    <row r="137" spans="1:40" s="235" customFormat="1" ht="16.5" hidden="1" customHeight="1" thickBot="1" x14ac:dyDescent="0.3">
      <c r="A137" s="1030"/>
      <c r="B137" s="12"/>
      <c r="C137" s="13"/>
      <c r="D137" s="13" t="str">
        <f>IFERROR(INDEX(PROPONENTES!$D$3:$D$107,MATCH('EXP GEN.'!B137,PROPONENTES!$C$3:$C$107,0)),"")</f>
        <v/>
      </c>
      <c r="E137" s="296"/>
      <c r="F137" s="20"/>
      <c r="G137" s="242"/>
      <c r="H137" s="20"/>
      <c r="I137" s="243"/>
      <c r="J137" s="20"/>
      <c r="K137" s="1013"/>
      <c r="L137" s="414"/>
      <c r="M137" s="14"/>
      <c r="N137" s="15"/>
      <c r="O137" s="15"/>
      <c r="P137" s="16" t="str">
        <f t="shared" si="18"/>
        <v/>
      </c>
      <c r="Q137" s="17" t="str">
        <f>IFERROR(INDEX(PARAMETROS!$B$53:$B$80,MATCH(P137,PARAMETROS!$A$53:$A$80,0)),"")</f>
        <v/>
      </c>
      <c r="R137" s="531"/>
      <c r="S137" s="18"/>
      <c r="T137" s="11" t="str">
        <f>IFERROR(IF(S137="","",IF(S137="COP","N/A",IF(OR(S137="USD",S137="US"),1,IF(S137="EUR",VLOOKUP(O137,'SH EURO'!$A$6:$B$6338,2,FALSE),"INGRESAR TASA")))),"")</f>
        <v/>
      </c>
      <c r="U137" s="390" t="str">
        <f t="shared" si="19"/>
        <v/>
      </c>
      <c r="V137" s="22" t="str">
        <f>IFERROR(IF(S137="","",IF(S137="COP",1,IF(T137&lt;&gt;"N/A",VLOOKUP(O137,'SH TRM'!$A$9:$B$10000,2,FALSE),"REVISAR"))),"")</f>
        <v/>
      </c>
      <c r="W137" s="393" t="str">
        <f t="shared" si="20"/>
        <v/>
      </c>
      <c r="X137" s="11" t="str">
        <f t="shared" si="21"/>
        <v/>
      </c>
      <c r="Y137" s="11" t="str">
        <f t="shared" si="22"/>
        <v/>
      </c>
      <c r="Z137" s="1024"/>
      <c r="AA137" s="338"/>
      <c r="AB137" s="1002"/>
      <c r="AC137" s="1002"/>
      <c r="AD137" s="1002"/>
      <c r="AE137" s="415" t="str">
        <f t="shared" si="17"/>
        <v/>
      </c>
      <c r="AF137" s="1048"/>
      <c r="AG137" s="247"/>
      <c r="AH137" s="249"/>
      <c r="AN137" s="238"/>
    </row>
    <row r="138" spans="1:40" s="235" customFormat="1" ht="15.75" hidden="1" customHeight="1" x14ac:dyDescent="0.25">
      <c r="A138" s="1030"/>
      <c r="B138" s="12"/>
      <c r="C138" s="13"/>
      <c r="D138" s="13" t="str">
        <f>IFERROR(INDEX(PROPONENTES!$D$3:$D$107,MATCH('EXP GEN.'!B138,PROPONENTES!$C$3:$C$107,0)),"")</f>
        <v/>
      </c>
      <c r="E138" s="296"/>
      <c r="F138" s="20"/>
      <c r="G138" s="242"/>
      <c r="H138" s="20"/>
      <c r="I138" s="243"/>
      <c r="J138" s="20"/>
      <c r="K138" s="1011"/>
      <c r="L138" s="414"/>
      <c r="M138" s="14"/>
      <c r="N138" s="15"/>
      <c r="O138" s="15"/>
      <c r="P138" s="16" t="str">
        <f t="shared" si="18"/>
        <v/>
      </c>
      <c r="Q138" s="17" t="str">
        <f>IFERROR(INDEX(PARAMETROS!$B$53:$B$80,MATCH(P138,PARAMETROS!$A$53:$A$80,0)),"")</f>
        <v/>
      </c>
      <c r="R138" s="531"/>
      <c r="S138" s="18"/>
      <c r="T138" s="11" t="str">
        <f>IFERROR(IF(S138="","",IF(S138="COP","N/A",IF(OR(S138="USD",S138="US"),1,IF(S138="EUR",VLOOKUP(O138,'SH EURO'!$A$6:$B$6338,2,FALSE),"INGRESAR TASA")))),"")</f>
        <v/>
      </c>
      <c r="U138" s="390" t="str">
        <f t="shared" si="19"/>
        <v/>
      </c>
      <c r="V138" s="19" t="str">
        <f>IFERROR(IF(S138="","",IF(S138="COP",1,IF(T138&lt;&gt;"N/A",VLOOKUP(O138,'SH TRM'!$A$9:$B$10000,2,FALSE),"REVISAR"))),"")</f>
        <v/>
      </c>
      <c r="W138" s="393" t="str">
        <f t="shared" si="20"/>
        <v/>
      </c>
      <c r="X138" s="11" t="str">
        <f t="shared" si="21"/>
        <v/>
      </c>
      <c r="Y138" s="11" t="str">
        <f t="shared" si="22"/>
        <v/>
      </c>
      <c r="Z138" s="1024"/>
      <c r="AA138" s="338"/>
      <c r="AB138" s="1003"/>
      <c r="AC138" s="1004"/>
      <c r="AD138" s="1005"/>
      <c r="AE138" s="414" t="str">
        <f t="shared" si="17"/>
        <v/>
      </c>
      <c r="AF138" s="1048"/>
      <c r="AG138" s="269"/>
      <c r="AH138" s="249"/>
      <c r="AN138" s="238"/>
    </row>
    <row r="139" spans="1:40" s="235" customFormat="1" ht="15.75" hidden="1" customHeight="1" x14ac:dyDescent="0.25">
      <c r="A139" s="1030"/>
      <c r="B139" s="12"/>
      <c r="C139" s="13"/>
      <c r="D139" s="13" t="str">
        <f>IFERROR(INDEX(PROPONENTES!$D$3:$D$107,MATCH('EXP GEN.'!B139,PROPONENTES!$C$3:$C$107,0)),"")</f>
        <v/>
      </c>
      <c r="E139" s="296"/>
      <c r="F139" s="20"/>
      <c r="G139" s="242"/>
      <c r="H139" s="20"/>
      <c r="I139" s="243"/>
      <c r="J139" s="20"/>
      <c r="K139" s="1012"/>
      <c r="L139" s="415"/>
      <c r="M139" s="14"/>
      <c r="N139" s="15"/>
      <c r="O139" s="15"/>
      <c r="P139" s="16" t="str">
        <f t="shared" si="18"/>
        <v/>
      </c>
      <c r="Q139" s="17" t="str">
        <f>IFERROR(INDEX(PARAMETROS!$B$53:$B$80,MATCH(P139,PARAMETROS!$A$53:$A$80,0)),"")</f>
        <v/>
      </c>
      <c r="R139" s="531"/>
      <c r="S139" s="18"/>
      <c r="T139" s="11" t="str">
        <f>IFERROR(IF(S139="","",IF(S139="COP","N/A",IF(OR(S139="USD",S139="US"),1,IF(S139="EUR",VLOOKUP(O139,'SH EURO'!$A$6:$B$6338,2,FALSE),"INGRESAR TASA")))),"")</f>
        <v/>
      </c>
      <c r="U139" s="390" t="str">
        <f t="shared" si="19"/>
        <v/>
      </c>
      <c r="V139" s="19" t="str">
        <f>IFERROR(IF(S139="","",IF(S139="COP",1,IF(T139&lt;&gt;"N/A",VLOOKUP(O139,'SH TRM'!$A$9:$B$10000,2,FALSE),"REVISAR"))),"")</f>
        <v/>
      </c>
      <c r="W139" s="393" t="str">
        <f t="shared" si="20"/>
        <v/>
      </c>
      <c r="X139" s="11" t="str">
        <f t="shared" si="21"/>
        <v/>
      </c>
      <c r="Y139" s="11" t="str">
        <f t="shared" si="22"/>
        <v/>
      </c>
      <c r="Z139" s="1024"/>
      <c r="AA139" s="338"/>
      <c r="AB139" s="1002"/>
      <c r="AC139" s="1002"/>
      <c r="AD139" s="1002"/>
      <c r="AE139" s="415" t="str">
        <f t="shared" si="17"/>
        <v/>
      </c>
      <c r="AF139" s="1048"/>
      <c r="AG139" s="247"/>
      <c r="AH139" s="249"/>
      <c r="AN139" s="238"/>
    </row>
    <row r="140" spans="1:40" s="235" customFormat="1" ht="16.5" hidden="1" customHeight="1" thickBot="1" x14ac:dyDescent="0.3">
      <c r="A140" s="1031"/>
      <c r="B140" s="31"/>
      <c r="C140" s="131"/>
      <c r="D140" s="351" t="str">
        <f>IFERROR(INDEX(PROPONENTES!$D$3:$D$107,MATCH('EXP GEN.'!B140,PROPONENTES!$C$3:$C$107,0)),"")</f>
        <v/>
      </c>
      <c r="E140" s="297"/>
      <c r="F140" s="132"/>
      <c r="G140" s="246"/>
      <c r="H140" s="132"/>
      <c r="I140" s="245"/>
      <c r="J140" s="132"/>
      <c r="K140" s="1013"/>
      <c r="L140" s="416"/>
      <c r="M140" s="32"/>
      <c r="N140" s="352"/>
      <c r="O140" s="352"/>
      <c r="P140" s="33" t="str">
        <f t="shared" si="18"/>
        <v/>
      </c>
      <c r="Q140" s="34" t="str">
        <f>IFERROR(INDEX(PARAMETROS!$B$53:$B$80,MATCH(P140,PARAMETROS!$A$53:$A$80,0)),"")</f>
        <v/>
      </c>
      <c r="R140" s="529"/>
      <c r="S140" s="35"/>
      <c r="T140" s="37" t="str">
        <f>IFERROR(IF(S140="","",IF(S140="COP","N/A",IF(OR(S140="USD",S140="US"),1,IF(S140="EUR",VLOOKUP(O140,'SH EURO'!$A$6:$B$6338,2,FALSE),"INGRESAR TASA")))),"")</f>
        <v/>
      </c>
      <c r="U140" s="391" t="str">
        <f t="shared" si="19"/>
        <v/>
      </c>
      <c r="V140" s="36" t="str">
        <f>IFERROR(IF(S140="","",IF(S140="COP",1,IF(T140&lt;&gt;"N/A",VLOOKUP(O140,'SH TRM'!$A$9:$B$10000,2,FALSE),"REVISAR"))),"")</f>
        <v/>
      </c>
      <c r="W140" s="394" t="str">
        <f t="shared" si="20"/>
        <v/>
      </c>
      <c r="X140" s="37" t="str">
        <f t="shared" si="21"/>
        <v/>
      </c>
      <c r="Y140" s="37" t="str">
        <f t="shared" si="22"/>
        <v/>
      </c>
      <c r="Z140" s="1025"/>
      <c r="AA140" s="339"/>
      <c r="AB140" s="1006"/>
      <c r="AC140" s="1006"/>
      <c r="AD140" s="1006"/>
      <c r="AE140" s="416" t="str">
        <f t="shared" si="17"/>
        <v/>
      </c>
      <c r="AF140" s="1049"/>
      <c r="AG140" s="248"/>
      <c r="AH140" s="249"/>
      <c r="AN140" s="238"/>
    </row>
    <row r="141" spans="1:40" s="235" customFormat="1" ht="15.75" hidden="1" customHeight="1" x14ac:dyDescent="0.25">
      <c r="A141" s="1029" t="s">
        <v>155</v>
      </c>
      <c r="B141" s="23"/>
      <c r="C141" s="24"/>
      <c r="D141" s="327" t="str">
        <f>IFERROR(INDEX(PROPONENTES!$D$3:$D$107,MATCH('EXP GEN.'!B141,PROPONENTES!$C$3:$C$107,0)),"")</f>
        <v/>
      </c>
      <c r="E141" s="295"/>
      <c r="F141" s="30"/>
      <c r="G141" s="241"/>
      <c r="H141" s="30"/>
      <c r="I141" s="244"/>
      <c r="J141" s="30"/>
      <c r="K141" s="1011"/>
      <c r="L141" s="605"/>
      <c r="M141" s="25"/>
      <c r="N141" s="26"/>
      <c r="O141" s="26"/>
      <c r="P141" s="27" t="str">
        <f t="shared" si="18"/>
        <v/>
      </c>
      <c r="Q141" s="133" t="str">
        <f>IFERROR(INDEX(PARAMETROS!$B$53:$B$80,MATCH(P141,PARAMETROS!$A$53:$A$80,0)),"")</f>
        <v/>
      </c>
      <c r="R141" s="527"/>
      <c r="S141" s="28"/>
      <c r="T141" s="29" t="str">
        <f>IFERROR(IF(S141="","",IF(S141="COP","N/A",IF(OR(S141="USD",S141="US"),1,IF(S141="EUR",VLOOKUP(O141,'SH EURO'!$A$6:$B$6338,2,FALSE),"INGRESAR TASA")))),"")</f>
        <v/>
      </c>
      <c r="U141" s="389" t="str">
        <f t="shared" si="19"/>
        <v/>
      </c>
      <c r="V141" s="134" t="str">
        <f>IFERROR(IF(S141="","",IF(S141="COP",1,IF(T141&lt;&gt;"N/A",VLOOKUP(O141,'SH TRM'!$A$9:$B$10000,2,FALSE),"REVISAR"))),"")</f>
        <v/>
      </c>
      <c r="W141" s="392" t="str">
        <f t="shared" si="20"/>
        <v/>
      </c>
      <c r="X141" s="29" t="str">
        <f t="shared" si="21"/>
        <v/>
      </c>
      <c r="Y141" s="29" t="str">
        <f t="shared" si="22"/>
        <v/>
      </c>
      <c r="Z141" s="1023" t="str">
        <f>IFERROR(IF(COUNTIF(Y141:Y146,"")=6,"",IF(SUM(Y141:Y146)&gt;=SAMC011,"CUMPLE","NO CUMPLE")),"")</f>
        <v/>
      </c>
      <c r="AA141" s="337"/>
      <c r="AB141" s="1007"/>
      <c r="AC141" s="1007"/>
      <c r="AD141" s="1007"/>
      <c r="AE141" s="605" t="str">
        <f t="shared" si="17"/>
        <v/>
      </c>
      <c r="AF141" s="1047" t="s">
        <v>224</v>
      </c>
      <c r="AG141" s="268"/>
      <c r="AH141" s="249"/>
      <c r="AN141" s="238"/>
    </row>
    <row r="142" spans="1:40" s="235" customFormat="1" ht="15.75" hidden="1" customHeight="1" x14ac:dyDescent="0.25">
      <c r="A142" s="1030"/>
      <c r="B142" s="12"/>
      <c r="C142" s="13"/>
      <c r="D142" s="13" t="str">
        <f>IFERROR(INDEX(PROPONENTES!$D$3:$D$107,MATCH('EXP GEN.'!B142,PROPONENTES!$C$3:$C$107,0)),"")</f>
        <v/>
      </c>
      <c r="E142" s="296"/>
      <c r="F142" s="20"/>
      <c r="G142" s="242"/>
      <c r="H142" s="20"/>
      <c r="I142" s="243"/>
      <c r="J142" s="20"/>
      <c r="K142" s="1012"/>
      <c r="L142" s="604"/>
      <c r="M142" s="21"/>
      <c r="N142" s="271"/>
      <c r="O142" s="15"/>
      <c r="P142" s="16" t="str">
        <f t="shared" si="18"/>
        <v/>
      </c>
      <c r="Q142" s="17" t="str">
        <f>IFERROR(INDEX(PARAMETROS!$B$53:$B$80,MATCH(P142,PARAMETROS!$A$53:$A$80,0)),"")</f>
        <v/>
      </c>
      <c r="R142" s="531"/>
      <c r="S142" s="17"/>
      <c r="T142" s="11" t="str">
        <f>IFERROR(IF(S142="","",IF(S142="COP","N/A",IF(OR(S142="USD",S142="US"),1,IF(S142="EUR",VLOOKUP(O142,'SH EURO'!$A$6:$B$6338,2,FALSE),"INGRESAR TASA")))),"")</f>
        <v/>
      </c>
      <c r="U142" s="390" t="str">
        <f t="shared" si="19"/>
        <v/>
      </c>
      <c r="V142" s="19" t="str">
        <f>IFERROR(IF(S142="","",IF(S142="COP",1,IF(T142&lt;&gt;"N/A",VLOOKUP(O142,'SH TRM'!$A$9:$B$10000,2,FALSE),"REVISAR"))),"")</f>
        <v/>
      </c>
      <c r="W142" s="393" t="str">
        <f t="shared" si="20"/>
        <v/>
      </c>
      <c r="X142" s="11" t="str">
        <f t="shared" si="21"/>
        <v/>
      </c>
      <c r="Y142" s="11" t="str">
        <f t="shared" si="22"/>
        <v/>
      </c>
      <c r="Z142" s="1024"/>
      <c r="AA142" s="338"/>
      <c r="AB142" s="1002"/>
      <c r="AC142" s="1002"/>
      <c r="AD142" s="1002"/>
      <c r="AE142" s="604" t="str">
        <f t="shared" si="17"/>
        <v/>
      </c>
      <c r="AF142" s="1048"/>
      <c r="AG142" s="269"/>
      <c r="AH142" s="249"/>
      <c r="AN142" s="238"/>
    </row>
    <row r="143" spans="1:40" s="235" customFormat="1" ht="16.5" hidden="1" customHeight="1" thickBot="1" x14ac:dyDescent="0.3">
      <c r="A143" s="1030"/>
      <c r="B143" s="12"/>
      <c r="C143" s="13"/>
      <c r="D143" s="13" t="str">
        <f>IFERROR(INDEX(PROPONENTES!$D$3:$D$107,MATCH('EXP GEN.'!B143,PROPONENTES!$C$3:$C$107,0)),"")</f>
        <v/>
      </c>
      <c r="E143" s="296"/>
      <c r="F143" s="20"/>
      <c r="G143" s="242"/>
      <c r="H143" s="20"/>
      <c r="I143" s="243"/>
      <c r="J143" s="20"/>
      <c r="K143" s="1013"/>
      <c r="L143" s="604"/>
      <c r="M143" s="14"/>
      <c r="N143" s="15"/>
      <c r="O143" s="15"/>
      <c r="P143" s="16" t="str">
        <f t="shared" si="18"/>
        <v/>
      </c>
      <c r="Q143" s="17" t="str">
        <f>IFERROR(INDEX(PARAMETROS!$B$53:$B$80,MATCH(P143,PARAMETROS!$A$53:$A$80,0)),"")</f>
        <v/>
      </c>
      <c r="R143" s="531"/>
      <c r="S143" s="18"/>
      <c r="T143" s="11" t="str">
        <f>IFERROR(IF(S143="","",IF(S143="COP","N/A",IF(OR(S143="USD",S143="US"),1,IF(S143="EUR",VLOOKUP(O143,'SH EURO'!$A$6:$B$6338,2,FALSE),"INGRESAR TASA")))),"")</f>
        <v/>
      </c>
      <c r="U143" s="390" t="str">
        <f t="shared" si="19"/>
        <v/>
      </c>
      <c r="V143" s="22" t="str">
        <f>IFERROR(IF(S143="","",IF(S143="COP",1,IF(T143&lt;&gt;"N/A",VLOOKUP(O143,'SH TRM'!$A$9:$B$10000,2,FALSE),"REVISAR"))),"")</f>
        <v/>
      </c>
      <c r="W143" s="393" t="str">
        <f t="shared" si="20"/>
        <v/>
      </c>
      <c r="X143" s="11" t="str">
        <f t="shared" si="21"/>
        <v/>
      </c>
      <c r="Y143" s="11" t="str">
        <f t="shared" si="22"/>
        <v/>
      </c>
      <c r="Z143" s="1024"/>
      <c r="AA143" s="338"/>
      <c r="AB143" s="1002"/>
      <c r="AC143" s="1002"/>
      <c r="AD143" s="1002"/>
      <c r="AE143" s="607" t="str">
        <f t="shared" si="17"/>
        <v/>
      </c>
      <c r="AF143" s="1048"/>
      <c r="AG143" s="247"/>
      <c r="AH143" s="249"/>
      <c r="AN143" s="238"/>
    </row>
    <row r="144" spans="1:40" s="235" customFormat="1" ht="15.75" hidden="1" customHeight="1" x14ac:dyDescent="0.25">
      <c r="A144" s="1030"/>
      <c r="B144" s="12"/>
      <c r="C144" s="13"/>
      <c r="D144" s="13"/>
      <c r="E144" s="296"/>
      <c r="F144" s="20"/>
      <c r="G144" s="242"/>
      <c r="H144" s="20"/>
      <c r="I144" s="243"/>
      <c r="J144" s="20"/>
      <c r="K144" s="20"/>
      <c r="L144" s="604"/>
      <c r="M144" s="14"/>
      <c r="N144" s="15"/>
      <c r="O144" s="15"/>
      <c r="P144" s="16"/>
      <c r="Q144" s="17"/>
      <c r="R144" s="531"/>
      <c r="S144" s="18"/>
      <c r="T144" s="11"/>
      <c r="U144" s="390"/>
      <c r="V144" s="19"/>
      <c r="W144" s="393"/>
      <c r="X144" s="11"/>
      <c r="Y144" s="11"/>
      <c r="Z144" s="1024"/>
      <c r="AA144" s="338"/>
      <c r="AB144" s="1003"/>
      <c r="AC144" s="1004"/>
      <c r="AD144" s="1005"/>
      <c r="AE144" s="604"/>
      <c r="AF144" s="1048"/>
      <c r="AG144" s="269"/>
      <c r="AH144" s="249"/>
      <c r="AN144" s="238"/>
    </row>
    <row r="145" spans="1:40" s="235" customFormat="1" ht="15.75" hidden="1" customHeight="1" x14ac:dyDescent="0.25">
      <c r="A145" s="1030"/>
      <c r="B145" s="12"/>
      <c r="C145" s="13"/>
      <c r="D145" s="13"/>
      <c r="E145" s="296"/>
      <c r="F145" s="20"/>
      <c r="G145" s="242"/>
      <c r="H145" s="20"/>
      <c r="I145" s="243"/>
      <c r="J145" s="20"/>
      <c r="K145" s="20"/>
      <c r="L145" s="607"/>
      <c r="M145" s="14"/>
      <c r="N145" s="15"/>
      <c r="O145" s="15"/>
      <c r="P145" s="16"/>
      <c r="Q145" s="17"/>
      <c r="R145" s="531"/>
      <c r="S145" s="18"/>
      <c r="T145" s="11"/>
      <c r="U145" s="390"/>
      <c r="V145" s="19"/>
      <c r="W145" s="393"/>
      <c r="X145" s="11"/>
      <c r="Y145" s="11"/>
      <c r="Z145" s="1024"/>
      <c r="AA145" s="338"/>
      <c r="AB145" s="1002"/>
      <c r="AC145" s="1002"/>
      <c r="AD145" s="1002"/>
      <c r="AE145" s="607"/>
      <c r="AF145" s="1048"/>
      <c r="AG145" s="247"/>
      <c r="AH145" s="249"/>
      <c r="AN145" s="238"/>
    </row>
    <row r="146" spans="1:40" s="235" customFormat="1" ht="16.5" hidden="1" customHeight="1" thickBot="1" x14ac:dyDescent="0.3">
      <c r="A146" s="1031"/>
      <c r="B146" s="31"/>
      <c r="C146" s="131"/>
      <c r="D146" s="613"/>
      <c r="E146" s="297"/>
      <c r="F146" s="132"/>
      <c r="G146" s="246"/>
      <c r="H146" s="132"/>
      <c r="I146" s="245"/>
      <c r="J146" s="132"/>
      <c r="K146" s="132"/>
      <c r="L146" s="608"/>
      <c r="M146" s="32"/>
      <c r="N146" s="352"/>
      <c r="O146" s="352"/>
      <c r="P146" s="33"/>
      <c r="Q146" s="34"/>
      <c r="R146" s="529"/>
      <c r="S146" s="35"/>
      <c r="T146" s="37"/>
      <c r="U146" s="391"/>
      <c r="V146" s="36"/>
      <c r="W146" s="394"/>
      <c r="X146" s="37"/>
      <c r="Y146" s="37"/>
      <c r="Z146" s="1025"/>
      <c r="AA146" s="339"/>
      <c r="AB146" s="1006"/>
      <c r="AC146" s="1006"/>
      <c r="AD146" s="1006"/>
      <c r="AE146" s="608"/>
      <c r="AF146" s="1049"/>
      <c r="AG146" s="248"/>
      <c r="AH146" s="249"/>
      <c r="AN146" s="238"/>
    </row>
    <row r="147" spans="1:40" s="235" customFormat="1" ht="30" hidden="1" customHeight="1" x14ac:dyDescent="0.25">
      <c r="A147" s="1076"/>
      <c r="B147" s="470"/>
      <c r="C147" s="471"/>
      <c r="D147" s="351"/>
      <c r="E147" s="472"/>
      <c r="F147" s="473"/>
      <c r="G147" s="474"/>
      <c r="H147" s="473"/>
      <c r="I147" s="475"/>
      <c r="J147" s="473"/>
      <c r="K147" s="473"/>
      <c r="L147" s="606"/>
      <c r="M147" s="477"/>
      <c r="N147" s="478"/>
      <c r="O147" s="478"/>
      <c r="P147" s="479"/>
      <c r="Q147" s="554"/>
      <c r="R147" s="528"/>
      <c r="S147" s="481"/>
      <c r="T147" s="482"/>
      <c r="U147" s="483"/>
      <c r="V147" s="555"/>
      <c r="W147" s="484"/>
      <c r="X147" s="482"/>
      <c r="Y147" s="482"/>
      <c r="Z147" s="1081"/>
      <c r="AA147" s="485"/>
      <c r="AB147" s="1038"/>
      <c r="AC147" s="1038"/>
      <c r="AD147" s="1038"/>
      <c r="AE147" s="606"/>
      <c r="AF147" s="1048"/>
      <c r="AG147" s="519"/>
      <c r="AH147" s="249"/>
      <c r="AN147" s="238"/>
    </row>
    <row r="148" spans="1:40" s="235" customFormat="1" ht="30" hidden="1" customHeight="1" x14ac:dyDescent="0.25">
      <c r="A148" s="1030"/>
      <c r="B148" s="12"/>
      <c r="C148" s="13"/>
      <c r="D148" s="13"/>
      <c r="E148" s="296"/>
      <c r="F148" s="20"/>
      <c r="G148" s="242"/>
      <c r="H148" s="20"/>
      <c r="I148" s="243"/>
      <c r="J148" s="20"/>
      <c r="K148" s="20"/>
      <c r="L148" s="414"/>
      <c r="M148" s="21"/>
      <c r="N148" s="271"/>
      <c r="O148" s="15"/>
      <c r="P148" s="16"/>
      <c r="Q148" s="17"/>
      <c r="R148" s="531"/>
      <c r="S148" s="17"/>
      <c r="T148" s="11"/>
      <c r="U148" s="390"/>
      <c r="V148" s="19"/>
      <c r="W148" s="393"/>
      <c r="X148" s="11"/>
      <c r="Y148" s="11"/>
      <c r="Z148" s="1024"/>
      <c r="AA148" s="338"/>
      <c r="AB148" s="1002"/>
      <c r="AC148" s="1002"/>
      <c r="AD148" s="1002"/>
      <c r="AE148" s="414"/>
      <c r="AF148" s="1048"/>
      <c r="AG148" s="269"/>
      <c r="AH148" s="249"/>
      <c r="AN148" s="238"/>
    </row>
    <row r="149" spans="1:40" s="235" customFormat="1" ht="30" hidden="1" customHeight="1" x14ac:dyDescent="0.25">
      <c r="A149" s="1030"/>
      <c r="B149" s="12"/>
      <c r="C149" s="13"/>
      <c r="D149" s="13"/>
      <c r="E149" s="296"/>
      <c r="F149" s="20"/>
      <c r="G149" s="242"/>
      <c r="H149" s="20"/>
      <c r="I149" s="243"/>
      <c r="J149" s="20"/>
      <c r="K149" s="20"/>
      <c r="L149" s="414"/>
      <c r="M149" s="14"/>
      <c r="N149" s="15"/>
      <c r="O149" s="15"/>
      <c r="P149" s="16"/>
      <c r="Q149" s="17"/>
      <c r="R149" s="531"/>
      <c r="S149" s="18"/>
      <c r="T149" s="11"/>
      <c r="U149" s="390"/>
      <c r="V149" s="22"/>
      <c r="W149" s="393"/>
      <c r="X149" s="11"/>
      <c r="Y149" s="11"/>
      <c r="Z149" s="1024"/>
      <c r="AA149" s="338"/>
      <c r="AB149" s="1002"/>
      <c r="AC149" s="1002"/>
      <c r="AD149" s="1002"/>
      <c r="AE149" s="415"/>
      <c r="AF149" s="1048"/>
      <c r="AG149" s="247"/>
      <c r="AH149" s="249"/>
      <c r="AN149" s="238"/>
    </row>
    <row r="150" spans="1:40" s="235" customFormat="1" ht="30" hidden="1" customHeight="1" x14ac:dyDescent="0.25">
      <c r="A150" s="1030"/>
      <c r="B150" s="12"/>
      <c r="C150" s="13"/>
      <c r="D150" s="13"/>
      <c r="E150" s="296"/>
      <c r="F150" s="20"/>
      <c r="G150" s="242"/>
      <c r="H150" s="20"/>
      <c r="I150" s="243"/>
      <c r="J150" s="20"/>
      <c r="K150" s="20"/>
      <c r="L150" s="414"/>
      <c r="M150" s="14"/>
      <c r="N150" s="15"/>
      <c r="O150" s="15"/>
      <c r="P150" s="16"/>
      <c r="Q150" s="17"/>
      <c r="R150" s="531"/>
      <c r="S150" s="18"/>
      <c r="T150" s="11"/>
      <c r="U150" s="390"/>
      <c r="V150" s="19"/>
      <c r="W150" s="393"/>
      <c r="X150" s="11"/>
      <c r="Y150" s="11"/>
      <c r="Z150" s="1024"/>
      <c r="AA150" s="338"/>
      <c r="AB150" s="1003"/>
      <c r="AC150" s="1004"/>
      <c r="AD150" s="1005"/>
      <c r="AE150" s="414"/>
      <c r="AF150" s="1048"/>
      <c r="AG150" s="269"/>
      <c r="AH150" s="249"/>
      <c r="AN150" s="238"/>
    </row>
    <row r="151" spans="1:40" s="235" customFormat="1" ht="30" hidden="1" customHeight="1" x14ac:dyDescent="0.25">
      <c r="A151" s="1030"/>
      <c r="B151" s="12"/>
      <c r="C151" s="13"/>
      <c r="D151" s="13"/>
      <c r="E151" s="296"/>
      <c r="F151" s="20"/>
      <c r="G151" s="242"/>
      <c r="H151" s="20"/>
      <c r="I151" s="243"/>
      <c r="J151" s="20"/>
      <c r="K151" s="20"/>
      <c r="L151" s="415"/>
      <c r="M151" s="14"/>
      <c r="N151" s="15"/>
      <c r="O151" s="15"/>
      <c r="P151" s="16"/>
      <c r="Q151" s="17"/>
      <c r="R151" s="531"/>
      <c r="S151" s="18"/>
      <c r="T151" s="11"/>
      <c r="U151" s="390"/>
      <c r="V151" s="19"/>
      <c r="W151" s="393"/>
      <c r="X151" s="11"/>
      <c r="Y151" s="11"/>
      <c r="Z151" s="1024"/>
      <c r="AA151" s="338"/>
      <c r="AB151" s="1002"/>
      <c r="AC151" s="1002"/>
      <c r="AD151" s="1002"/>
      <c r="AE151" s="415"/>
      <c r="AF151" s="1048"/>
      <c r="AG151" s="247"/>
      <c r="AH151" s="249"/>
      <c r="AN151" s="238"/>
    </row>
    <row r="152" spans="1:40" s="235" customFormat="1" ht="30" hidden="1" customHeight="1" thickBot="1" x14ac:dyDescent="0.3">
      <c r="A152" s="1031"/>
      <c r="B152" s="31"/>
      <c r="C152" s="131"/>
      <c r="D152" s="351"/>
      <c r="E152" s="297"/>
      <c r="F152" s="132"/>
      <c r="G152" s="246"/>
      <c r="H152" s="132"/>
      <c r="I152" s="245"/>
      <c r="J152" s="132"/>
      <c r="K152" s="132"/>
      <c r="L152" s="416"/>
      <c r="M152" s="32"/>
      <c r="N152" s="352"/>
      <c r="O152" s="352"/>
      <c r="P152" s="33"/>
      <c r="Q152" s="34"/>
      <c r="R152" s="529"/>
      <c r="S152" s="35"/>
      <c r="T152" s="37"/>
      <c r="U152" s="391"/>
      <c r="V152" s="36"/>
      <c r="W152" s="394"/>
      <c r="X152" s="37"/>
      <c r="Y152" s="37"/>
      <c r="Z152" s="1025"/>
      <c r="AA152" s="339"/>
      <c r="AB152" s="1006"/>
      <c r="AC152" s="1006"/>
      <c r="AD152" s="1006"/>
      <c r="AE152" s="416"/>
      <c r="AF152" s="1049"/>
      <c r="AG152" s="248"/>
      <c r="AH152" s="249"/>
      <c r="AN152" s="238"/>
    </row>
    <row r="153" spans="1:40" s="235" customFormat="1" ht="30" hidden="1" customHeight="1" x14ac:dyDescent="0.25">
      <c r="A153" s="1029"/>
      <c r="B153" s="23"/>
      <c r="C153" s="24"/>
      <c r="D153" s="327"/>
      <c r="E153" s="295"/>
      <c r="F153" s="30"/>
      <c r="G153" s="241"/>
      <c r="H153" s="30"/>
      <c r="I153" s="244"/>
      <c r="J153" s="30"/>
      <c r="K153" s="30"/>
      <c r="L153" s="417"/>
      <c r="M153" s="25"/>
      <c r="N153" s="26"/>
      <c r="O153" s="26"/>
      <c r="P153" s="27"/>
      <c r="Q153" s="133"/>
      <c r="R153" s="527"/>
      <c r="S153" s="28"/>
      <c r="T153" s="29"/>
      <c r="U153" s="389"/>
      <c r="V153" s="134"/>
      <c r="W153" s="392"/>
      <c r="X153" s="29"/>
      <c r="Y153" s="29"/>
      <c r="Z153" s="1023"/>
      <c r="AA153" s="337"/>
      <c r="AB153" s="1007"/>
      <c r="AC153" s="1007"/>
      <c r="AD153" s="1007"/>
      <c r="AE153" s="417"/>
      <c r="AF153" s="1047"/>
      <c r="AG153" s="268"/>
      <c r="AH153" s="249"/>
      <c r="AN153" s="238"/>
    </row>
    <row r="154" spans="1:40" s="235" customFormat="1" ht="30" hidden="1" customHeight="1" x14ac:dyDescent="0.25">
      <c r="A154" s="1030"/>
      <c r="B154" s="12"/>
      <c r="C154" s="13"/>
      <c r="D154" s="13"/>
      <c r="E154" s="296"/>
      <c r="F154" s="20"/>
      <c r="G154" s="242"/>
      <c r="H154" s="20"/>
      <c r="I154" s="243"/>
      <c r="J154" s="20"/>
      <c r="K154" s="20"/>
      <c r="L154" s="414"/>
      <c r="M154" s="21"/>
      <c r="N154" s="271"/>
      <c r="O154" s="15"/>
      <c r="P154" s="16"/>
      <c r="Q154" s="17"/>
      <c r="R154" s="531"/>
      <c r="S154" s="17"/>
      <c r="T154" s="11"/>
      <c r="U154" s="390"/>
      <c r="V154" s="19"/>
      <c r="W154" s="393"/>
      <c r="X154" s="11"/>
      <c r="Y154" s="11"/>
      <c r="Z154" s="1024"/>
      <c r="AA154" s="338"/>
      <c r="AB154" s="1002"/>
      <c r="AC154" s="1002"/>
      <c r="AD154" s="1002"/>
      <c r="AE154" s="414"/>
      <c r="AF154" s="1048"/>
      <c r="AG154" s="269"/>
      <c r="AH154" s="249"/>
      <c r="AN154" s="238"/>
    </row>
    <row r="155" spans="1:40" s="235" customFormat="1" ht="30" hidden="1" customHeight="1" x14ac:dyDescent="0.25">
      <c r="A155" s="1030"/>
      <c r="B155" s="12"/>
      <c r="C155" s="13"/>
      <c r="D155" s="13"/>
      <c r="E155" s="296"/>
      <c r="F155" s="20"/>
      <c r="G155" s="242"/>
      <c r="H155" s="20"/>
      <c r="I155" s="243"/>
      <c r="J155" s="20"/>
      <c r="K155" s="20"/>
      <c r="L155" s="414"/>
      <c r="M155" s="14"/>
      <c r="N155" s="15"/>
      <c r="O155" s="15"/>
      <c r="P155" s="16"/>
      <c r="Q155" s="17"/>
      <c r="R155" s="531"/>
      <c r="S155" s="18"/>
      <c r="T155" s="11"/>
      <c r="U155" s="390"/>
      <c r="V155" s="22"/>
      <c r="W155" s="393"/>
      <c r="X155" s="11"/>
      <c r="Y155" s="11"/>
      <c r="Z155" s="1024"/>
      <c r="AA155" s="338"/>
      <c r="AB155" s="1002"/>
      <c r="AC155" s="1002"/>
      <c r="AD155" s="1002"/>
      <c r="AE155" s="415"/>
      <c r="AF155" s="1048"/>
      <c r="AG155" s="247"/>
      <c r="AH155" s="249"/>
      <c r="AN155" s="238"/>
    </row>
    <row r="156" spans="1:40" s="235" customFormat="1" ht="30" hidden="1" customHeight="1" x14ac:dyDescent="0.25">
      <c r="A156" s="1030"/>
      <c r="B156" s="12"/>
      <c r="C156" s="13"/>
      <c r="D156" s="13"/>
      <c r="E156" s="296"/>
      <c r="F156" s="20"/>
      <c r="G156" s="242"/>
      <c r="H156" s="20"/>
      <c r="I156" s="243"/>
      <c r="J156" s="20"/>
      <c r="K156" s="20"/>
      <c r="L156" s="414"/>
      <c r="M156" s="14"/>
      <c r="N156" s="15"/>
      <c r="O156" s="15"/>
      <c r="P156" s="16"/>
      <c r="Q156" s="17"/>
      <c r="R156" s="531"/>
      <c r="S156" s="18"/>
      <c r="T156" s="11"/>
      <c r="U156" s="390"/>
      <c r="V156" s="19"/>
      <c r="W156" s="393"/>
      <c r="X156" s="11"/>
      <c r="Y156" s="11"/>
      <c r="Z156" s="1024"/>
      <c r="AA156" s="338"/>
      <c r="AB156" s="1003"/>
      <c r="AC156" s="1004"/>
      <c r="AD156" s="1005"/>
      <c r="AE156" s="414"/>
      <c r="AF156" s="1048"/>
      <c r="AG156" s="269"/>
      <c r="AH156" s="249"/>
      <c r="AN156" s="238"/>
    </row>
    <row r="157" spans="1:40" s="235" customFormat="1" ht="30" hidden="1" customHeight="1" x14ac:dyDescent="0.25">
      <c r="A157" s="1030"/>
      <c r="B157" s="12"/>
      <c r="C157" s="13"/>
      <c r="D157" s="13"/>
      <c r="E157" s="296"/>
      <c r="F157" s="20"/>
      <c r="G157" s="242"/>
      <c r="H157" s="20"/>
      <c r="I157" s="243"/>
      <c r="J157" s="20"/>
      <c r="K157" s="20"/>
      <c r="L157" s="415"/>
      <c r="M157" s="14"/>
      <c r="N157" s="15"/>
      <c r="O157" s="15"/>
      <c r="P157" s="16"/>
      <c r="Q157" s="17"/>
      <c r="R157" s="531"/>
      <c r="S157" s="18"/>
      <c r="T157" s="11"/>
      <c r="U157" s="390"/>
      <c r="V157" s="19"/>
      <c r="W157" s="393"/>
      <c r="X157" s="11"/>
      <c r="Y157" s="11"/>
      <c r="Z157" s="1024"/>
      <c r="AA157" s="338"/>
      <c r="AB157" s="1002"/>
      <c r="AC157" s="1002"/>
      <c r="AD157" s="1002"/>
      <c r="AE157" s="415"/>
      <c r="AF157" s="1048"/>
      <c r="AG157" s="247"/>
      <c r="AH157" s="249"/>
      <c r="AN157" s="238"/>
    </row>
    <row r="158" spans="1:40" s="235" customFormat="1" ht="30" hidden="1" customHeight="1" thickBot="1" x14ac:dyDescent="0.3">
      <c r="A158" s="1031"/>
      <c r="B158" s="31"/>
      <c r="C158" s="131"/>
      <c r="D158" s="351"/>
      <c r="E158" s="297"/>
      <c r="F158" s="132"/>
      <c r="G158" s="246"/>
      <c r="H158" s="132"/>
      <c r="I158" s="245"/>
      <c r="J158" s="132"/>
      <c r="K158" s="132"/>
      <c r="L158" s="416"/>
      <c r="M158" s="32"/>
      <c r="N158" s="352"/>
      <c r="O158" s="352"/>
      <c r="P158" s="33"/>
      <c r="Q158" s="34"/>
      <c r="R158" s="529"/>
      <c r="S158" s="35"/>
      <c r="T158" s="37"/>
      <c r="U158" s="391"/>
      <c r="V158" s="36"/>
      <c r="W158" s="394"/>
      <c r="X158" s="37"/>
      <c r="Y158" s="37"/>
      <c r="Z158" s="1025"/>
      <c r="AA158" s="339"/>
      <c r="AB158" s="1006"/>
      <c r="AC158" s="1006"/>
      <c r="AD158" s="1006"/>
      <c r="AE158" s="416"/>
      <c r="AF158" s="1049"/>
      <c r="AG158" s="248"/>
      <c r="AH158" s="249"/>
      <c r="AN158" s="238"/>
    </row>
    <row r="159" spans="1:40" s="235" customFormat="1" ht="30" hidden="1" customHeight="1" x14ac:dyDescent="0.25">
      <c r="A159" s="1029"/>
      <c r="B159" s="23"/>
      <c r="C159" s="24"/>
      <c r="D159" s="327"/>
      <c r="E159" s="295"/>
      <c r="F159" s="30"/>
      <c r="G159" s="241"/>
      <c r="H159" s="30"/>
      <c r="I159" s="244"/>
      <c r="J159" s="30"/>
      <c r="K159" s="30"/>
      <c r="L159" s="417"/>
      <c r="M159" s="25"/>
      <c r="N159" s="26"/>
      <c r="O159" s="26"/>
      <c r="P159" s="27"/>
      <c r="Q159" s="133"/>
      <c r="R159" s="527"/>
      <c r="S159" s="28"/>
      <c r="T159" s="29"/>
      <c r="U159" s="389"/>
      <c r="V159" s="134"/>
      <c r="W159" s="392"/>
      <c r="X159" s="29"/>
      <c r="Y159" s="29"/>
      <c r="Z159" s="1023"/>
      <c r="AA159" s="337"/>
      <c r="AB159" s="1007"/>
      <c r="AC159" s="1007"/>
      <c r="AD159" s="1007"/>
      <c r="AE159" s="417"/>
      <c r="AF159" s="1047"/>
      <c r="AG159" s="268"/>
      <c r="AH159" s="249"/>
      <c r="AN159" s="238"/>
    </row>
    <row r="160" spans="1:40" s="235" customFormat="1" ht="30" hidden="1" customHeight="1" x14ac:dyDescent="0.25">
      <c r="A160" s="1030"/>
      <c r="B160" s="12"/>
      <c r="C160" s="13"/>
      <c r="D160" s="13"/>
      <c r="E160" s="296"/>
      <c r="F160" s="20"/>
      <c r="G160" s="242"/>
      <c r="H160" s="20"/>
      <c r="I160" s="243"/>
      <c r="J160" s="20"/>
      <c r="K160" s="20"/>
      <c r="L160" s="414"/>
      <c r="M160" s="21"/>
      <c r="N160" s="271"/>
      <c r="O160" s="15"/>
      <c r="P160" s="16"/>
      <c r="Q160" s="17"/>
      <c r="R160" s="531"/>
      <c r="S160" s="17"/>
      <c r="T160" s="11"/>
      <c r="U160" s="390"/>
      <c r="V160" s="19"/>
      <c r="W160" s="393"/>
      <c r="X160" s="11"/>
      <c r="Y160" s="11"/>
      <c r="Z160" s="1024"/>
      <c r="AA160" s="338"/>
      <c r="AB160" s="1002"/>
      <c r="AC160" s="1002"/>
      <c r="AD160" s="1002"/>
      <c r="AE160" s="414"/>
      <c r="AF160" s="1048"/>
      <c r="AG160" s="269"/>
      <c r="AH160" s="249"/>
      <c r="AN160" s="238"/>
    </row>
    <row r="161" spans="1:40" s="235" customFormat="1" ht="30" hidden="1" customHeight="1" x14ac:dyDescent="0.25">
      <c r="A161" s="1030"/>
      <c r="B161" s="12"/>
      <c r="C161" s="13"/>
      <c r="D161" s="13"/>
      <c r="E161" s="296"/>
      <c r="F161" s="20"/>
      <c r="G161" s="242"/>
      <c r="H161" s="20"/>
      <c r="I161" s="243"/>
      <c r="J161" s="20"/>
      <c r="K161" s="20"/>
      <c r="L161" s="414"/>
      <c r="M161" s="14"/>
      <c r="N161" s="15"/>
      <c r="O161" s="15"/>
      <c r="P161" s="16"/>
      <c r="Q161" s="17"/>
      <c r="R161" s="531"/>
      <c r="S161" s="18"/>
      <c r="T161" s="11"/>
      <c r="U161" s="390"/>
      <c r="V161" s="22"/>
      <c r="W161" s="393"/>
      <c r="X161" s="11"/>
      <c r="Y161" s="11"/>
      <c r="Z161" s="1024"/>
      <c r="AA161" s="338"/>
      <c r="AB161" s="1002"/>
      <c r="AC161" s="1002"/>
      <c r="AD161" s="1002"/>
      <c r="AE161" s="415"/>
      <c r="AF161" s="1048"/>
      <c r="AG161" s="247"/>
      <c r="AH161" s="249"/>
      <c r="AN161" s="238"/>
    </row>
    <row r="162" spans="1:40" s="235" customFormat="1" ht="30" hidden="1" customHeight="1" x14ac:dyDescent="0.25">
      <c r="A162" s="1030"/>
      <c r="B162" s="12"/>
      <c r="C162" s="13"/>
      <c r="D162" s="13"/>
      <c r="E162" s="296"/>
      <c r="F162" s="20"/>
      <c r="G162" s="242"/>
      <c r="H162" s="20"/>
      <c r="I162" s="243"/>
      <c r="J162" s="20"/>
      <c r="K162" s="20"/>
      <c r="L162" s="414"/>
      <c r="M162" s="14"/>
      <c r="N162" s="15"/>
      <c r="O162" s="15"/>
      <c r="P162" s="16"/>
      <c r="Q162" s="17"/>
      <c r="R162" s="531"/>
      <c r="S162" s="18"/>
      <c r="T162" s="11"/>
      <c r="U162" s="390"/>
      <c r="V162" s="19"/>
      <c r="W162" s="393"/>
      <c r="X162" s="11"/>
      <c r="Y162" s="11"/>
      <c r="Z162" s="1024"/>
      <c r="AA162" s="338"/>
      <c r="AB162" s="1003"/>
      <c r="AC162" s="1004"/>
      <c r="AD162" s="1005"/>
      <c r="AE162" s="414"/>
      <c r="AF162" s="1048"/>
      <c r="AG162" s="269"/>
      <c r="AH162" s="249"/>
      <c r="AN162" s="238"/>
    </row>
    <row r="163" spans="1:40" s="235" customFormat="1" ht="30" hidden="1" customHeight="1" x14ac:dyDescent="0.25">
      <c r="A163" s="1030"/>
      <c r="B163" s="12"/>
      <c r="C163" s="13"/>
      <c r="D163" s="13"/>
      <c r="E163" s="296"/>
      <c r="F163" s="20"/>
      <c r="G163" s="242"/>
      <c r="H163" s="20"/>
      <c r="I163" s="243"/>
      <c r="J163" s="20"/>
      <c r="K163" s="20"/>
      <c r="L163" s="415"/>
      <c r="M163" s="14"/>
      <c r="N163" s="15"/>
      <c r="O163" s="15"/>
      <c r="P163" s="16"/>
      <c r="Q163" s="17"/>
      <c r="R163" s="531"/>
      <c r="S163" s="18"/>
      <c r="T163" s="11"/>
      <c r="U163" s="390"/>
      <c r="V163" s="19"/>
      <c r="W163" s="393"/>
      <c r="X163" s="11"/>
      <c r="Y163" s="11"/>
      <c r="Z163" s="1024"/>
      <c r="AA163" s="338"/>
      <c r="AB163" s="1002"/>
      <c r="AC163" s="1002"/>
      <c r="AD163" s="1002"/>
      <c r="AE163" s="415"/>
      <c r="AF163" s="1048"/>
      <c r="AG163" s="247"/>
      <c r="AH163" s="249"/>
      <c r="AN163" s="238"/>
    </row>
    <row r="164" spans="1:40" s="235" customFormat="1" ht="30" hidden="1" customHeight="1" thickBot="1" x14ac:dyDescent="0.3">
      <c r="A164" s="1031"/>
      <c r="B164" s="31"/>
      <c r="C164" s="131"/>
      <c r="D164" s="351"/>
      <c r="E164" s="297"/>
      <c r="F164" s="132"/>
      <c r="G164" s="246"/>
      <c r="H164" s="132"/>
      <c r="I164" s="245"/>
      <c r="J164" s="132"/>
      <c r="K164" s="132"/>
      <c r="L164" s="416"/>
      <c r="M164" s="32"/>
      <c r="N164" s="352"/>
      <c r="O164" s="352"/>
      <c r="P164" s="33"/>
      <c r="Q164" s="34"/>
      <c r="R164" s="529"/>
      <c r="S164" s="35"/>
      <c r="T164" s="37"/>
      <c r="U164" s="391"/>
      <c r="V164" s="36"/>
      <c r="W164" s="394"/>
      <c r="X164" s="37"/>
      <c r="Y164" s="37"/>
      <c r="Z164" s="1025"/>
      <c r="AA164" s="339"/>
      <c r="AB164" s="1006"/>
      <c r="AC164" s="1006"/>
      <c r="AD164" s="1006"/>
      <c r="AE164" s="416"/>
      <c r="AF164" s="1049"/>
      <c r="AG164" s="248"/>
      <c r="AH164" s="249"/>
      <c r="AN164" s="238"/>
    </row>
    <row r="165" spans="1:40" s="235" customFormat="1" ht="30" hidden="1" customHeight="1" x14ac:dyDescent="0.25">
      <c r="A165" s="1029"/>
      <c r="B165" s="23"/>
      <c r="C165" s="24"/>
      <c r="D165" s="327"/>
      <c r="E165" s="295"/>
      <c r="F165" s="30"/>
      <c r="G165" s="241"/>
      <c r="H165" s="30"/>
      <c r="I165" s="244"/>
      <c r="J165" s="30"/>
      <c r="K165" s="30"/>
      <c r="L165" s="417"/>
      <c r="M165" s="25"/>
      <c r="N165" s="26"/>
      <c r="O165" s="26"/>
      <c r="P165" s="27"/>
      <c r="Q165" s="133"/>
      <c r="R165" s="527"/>
      <c r="S165" s="28"/>
      <c r="T165" s="29"/>
      <c r="U165" s="389"/>
      <c r="V165" s="134"/>
      <c r="W165" s="392"/>
      <c r="X165" s="29"/>
      <c r="Y165" s="29"/>
      <c r="Z165" s="1023"/>
      <c r="AA165" s="337"/>
      <c r="AB165" s="1007"/>
      <c r="AC165" s="1007"/>
      <c r="AD165" s="1007"/>
      <c r="AE165" s="417"/>
      <c r="AF165" s="1047"/>
      <c r="AG165" s="268"/>
      <c r="AH165" s="249"/>
      <c r="AN165" s="238"/>
    </row>
    <row r="166" spans="1:40" s="235" customFormat="1" ht="30" hidden="1" customHeight="1" x14ac:dyDescent="0.25">
      <c r="A166" s="1030"/>
      <c r="B166" s="12"/>
      <c r="C166" s="13"/>
      <c r="D166" s="13"/>
      <c r="E166" s="296"/>
      <c r="F166" s="20"/>
      <c r="G166" s="242"/>
      <c r="H166" s="20"/>
      <c r="I166" s="243"/>
      <c r="J166" s="20"/>
      <c r="K166" s="20"/>
      <c r="L166" s="414"/>
      <c r="M166" s="21"/>
      <c r="N166" s="271"/>
      <c r="O166" s="15"/>
      <c r="P166" s="16"/>
      <c r="Q166" s="17"/>
      <c r="R166" s="531"/>
      <c r="S166" s="17"/>
      <c r="T166" s="11"/>
      <c r="U166" s="390"/>
      <c r="V166" s="19"/>
      <c r="W166" s="393"/>
      <c r="X166" s="11"/>
      <c r="Y166" s="11"/>
      <c r="Z166" s="1024"/>
      <c r="AA166" s="338"/>
      <c r="AB166" s="1002"/>
      <c r="AC166" s="1002"/>
      <c r="AD166" s="1002"/>
      <c r="AE166" s="414"/>
      <c r="AF166" s="1048"/>
      <c r="AG166" s="269"/>
      <c r="AH166" s="249"/>
      <c r="AN166" s="238"/>
    </row>
    <row r="167" spans="1:40" s="235" customFormat="1" ht="30" hidden="1" customHeight="1" x14ac:dyDescent="0.25">
      <c r="A167" s="1030"/>
      <c r="B167" s="12"/>
      <c r="C167" s="13"/>
      <c r="D167" s="13"/>
      <c r="E167" s="296"/>
      <c r="F167" s="20"/>
      <c r="G167" s="242"/>
      <c r="H167" s="20"/>
      <c r="I167" s="243"/>
      <c r="J167" s="20"/>
      <c r="K167" s="20"/>
      <c r="L167" s="414"/>
      <c r="M167" s="14"/>
      <c r="N167" s="15"/>
      <c r="O167" s="15"/>
      <c r="P167" s="16"/>
      <c r="Q167" s="17"/>
      <c r="R167" s="531"/>
      <c r="S167" s="18"/>
      <c r="T167" s="11"/>
      <c r="U167" s="390"/>
      <c r="V167" s="22"/>
      <c r="W167" s="393"/>
      <c r="X167" s="11"/>
      <c r="Y167" s="11"/>
      <c r="Z167" s="1024"/>
      <c r="AA167" s="338"/>
      <c r="AB167" s="1002"/>
      <c r="AC167" s="1002"/>
      <c r="AD167" s="1002"/>
      <c r="AE167" s="415"/>
      <c r="AF167" s="1048"/>
      <c r="AG167" s="247"/>
      <c r="AH167" s="249"/>
      <c r="AN167" s="238"/>
    </row>
    <row r="168" spans="1:40" s="235" customFormat="1" ht="30" hidden="1" customHeight="1" x14ac:dyDescent="0.25">
      <c r="A168" s="1030"/>
      <c r="B168" s="12"/>
      <c r="C168" s="13"/>
      <c r="D168" s="13"/>
      <c r="E168" s="296"/>
      <c r="F168" s="20"/>
      <c r="G168" s="242"/>
      <c r="H168" s="20"/>
      <c r="I168" s="243"/>
      <c r="J168" s="20"/>
      <c r="K168" s="20"/>
      <c r="L168" s="414"/>
      <c r="M168" s="14"/>
      <c r="N168" s="15"/>
      <c r="O168" s="15"/>
      <c r="P168" s="16"/>
      <c r="Q168" s="17"/>
      <c r="R168" s="531"/>
      <c r="S168" s="18"/>
      <c r="T168" s="11"/>
      <c r="U168" s="390"/>
      <c r="V168" s="19"/>
      <c r="W168" s="393"/>
      <c r="X168" s="11"/>
      <c r="Y168" s="11"/>
      <c r="Z168" s="1024"/>
      <c r="AA168" s="338"/>
      <c r="AB168" s="1003"/>
      <c r="AC168" s="1004"/>
      <c r="AD168" s="1005"/>
      <c r="AE168" s="414"/>
      <c r="AF168" s="1048"/>
      <c r="AG168" s="269"/>
      <c r="AH168" s="249"/>
      <c r="AN168" s="238"/>
    </row>
    <row r="169" spans="1:40" s="235" customFormat="1" ht="30" hidden="1" customHeight="1" x14ac:dyDescent="0.25">
      <c r="A169" s="1030"/>
      <c r="B169" s="12"/>
      <c r="C169" s="13"/>
      <c r="D169" s="13"/>
      <c r="E169" s="296"/>
      <c r="F169" s="20"/>
      <c r="G169" s="242"/>
      <c r="H169" s="20"/>
      <c r="I169" s="243"/>
      <c r="J169" s="20"/>
      <c r="K169" s="20"/>
      <c r="L169" s="415"/>
      <c r="M169" s="14"/>
      <c r="N169" s="15"/>
      <c r="O169" s="15"/>
      <c r="P169" s="16"/>
      <c r="Q169" s="17"/>
      <c r="R169" s="531"/>
      <c r="S169" s="18"/>
      <c r="T169" s="11"/>
      <c r="U169" s="390"/>
      <c r="V169" s="19"/>
      <c r="W169" s="393"/>
      <c r="X169" s="11"/>
      <c r="Y169" s="11"/>
      <c r="Z169" s="1024"/>
      <c r="AA169" s="338"/>
      <c r="AB169" s="1002"/>
      <c r="AC169" s="1002"/>
      <c r="AD169" s="1002"/>
      <c r="AE169" s="415"/>
      <c r="AF169" s="1048"/>
      <c r="AG169" s="247"/>
      <c r="AH169" s="249"/>
      <c r="AN169" s="238"/>
    </row>
    <row r="170" spans="1:40" s="235" customFormat="1" ht="30" hidden="1" customHeight="1" thickBot="1" x14ac:dyDescent="0.3">
      <c r="A170" s="1031"/>
      <c r="B170" s="31"/>
      <c r="C170" s="131"/>
      <c r="D170" s="351"/>
      <c r="E170" s="297"/>
      <c r="F170" s="132"/>
      <c r="G170" s="246"/>
      <c r="H170" s="132"/>
      <c r="I170" s="245"/>
      <c r="J170" s="132"/>
      <c r="K170" s="132"/>
      <c r="L170" s="416"/>
      <c r="M170" s="32"/>
      <c r="N170" s="352"/>
      <c r="O170" s="352"/>
      <c r="P170" s="33"/>
      <c r="Q170" s="34"/>
      <c r="R170" s="529"/>
      <c r="S170" s="35"/>
      <c r="T170" s="37"/>
      <c r="U170" s="391"/>
      <c r="V170" s="36"/>
      <c r="W170" s="394"/>
      <c r="X170" s="37"/>
      <c r="Y170" s="37"/>
      <c r="Z170" s="1025"/>
      <c r="AA170" s="339"/>
      <c r="AB170" s="1006"/>
      <c r="AC170" s="1006"/>
      <c r="AD170" s="1006"/>
      <c r="AE170" s="416"/>
      <c r="AF170" s="1049"/>
      <c r="AG170" s="248"/>
      <c r="AH170" s="249"/>
      <c r="AN170" s="238"/>
    </row>
    <row r="171" spans="1:40" s="235" customFormat="1" ht="30" hidden="1" customHeight="1" x14ac:dyDescent="0.25">
      <c r="A171" s="1029"/>
      <c r="B171" s="23"/>
      <c r="C171" s="24"/>
      <c r="D171" s="327"/>
      <c r="E171" s="295"/>
      <c r="F171" s="30"/>
      <c r="G171" s="241"/>
      <c r="H171" s="30"/>
      <c r="I171" s="244"/>
      <c r="J171" s="30"/>
      <c r="K171" s="30"/>
      <c r="L171" s="417"/>
      <c r="M171" s="25"/>
      <c r="N171" s="26"/>
      <c r="O171" s="26"/>
      <c r="P171" s="27"/>
      <c r="Q171" s="133"/>
      <c r="R171" s="527"/>
      <c r="S171" s="28"/>
      <c r="T171" s="29"/>
      <c r="U171" s="389"/>
      <c r="V171" s="134"/>
      <c r="W171" s="392"/>
      <c r="X171" s="29"/>
      <c r="Y171" s="29"/>
      <c r="Z171" s="1023"/>
      <c r="AA171" s="337"/>
      <c r="AB171" s="1007"/>
      <c r="AC171" s="1007"/>
      <c r="AD171" s="1007"/>
      <c r="AE171" s="417"/>
      <c r="AF171" s="1047"/>
      <c r="AG171" s="268"/>
      <c r="AH171" s="249"/>
      <c r="AN171" s="238"/>
    </row>
    <row r="172" spans="1:40" s="235" customFormat="1" ht="30" hidden="1" customHeight="1" x14ac:dyDescent="0.25">
      <c r="A172" s="1030"/>
      <c r="B172" s="12"/>
      <c r="C172" s="13"/>
      <c r="D172" s="13"/>
      <c r="E172" s="296"/>
      <c r="F172" s="20"/>
      <c r="G172" s="242"/>
      <c r="H172" s="20"/>
      <c r="I172" s="243"/>
      <c r="J172" s="20"/>
      <c r="K172" s="20"/>
      <c r="L172" s="414"/>
      <c r="M172" s="21"/>
      <c r="N172" s="271"/>
      <c r="O172" s="15"/>
      <c r="P172" s="16"/>
      <c r="Q172" s="17"/>
      <c r="R172" s="531"/>
      <c r="S172" s="17"/>
      <c r="T172" s="11"/>
      <c r="U172" s="390"/>
      <c r="V172" s="19"/>
      <c r="W172" s="393"/>
      <c r="X172" s="11"/>
      <c r="Y172" s="11"/>
      <c r="Z172" s="1024"/>
      <c r="AA172" s="338"/>
      <c r="AB172" s="1002"/>
      <c r="AC172" s="1002"/>
      <c r="AD172" s="1002"/>
      <c r="AE172" s="414"/>
      <c r="AF172" s="1048"/>
      <c r="AG172" s="269"/>
      <c r="AH172" s="249"/>
      <c r="AN172" s="238"/>
    </row>
    <row r="173" spans="1:40" s="235" customFormat="1" ht="30" hidden="1" customHeight="1" x14ac:dyDescent="0.25">
      <c r="A173" s="1030"/>
      <c r="B173" s="12"/>
      <c r="C173" s="13"/>
      <c r="D173" s="13"/>
      <c r="E173" s="296"/>
      <c r="F173" s="20"/>
      <c r="G173" s="242"/>
      <c r="H173" s="20"/>
      <c r="I173" s="243"/>
      <c r="J173" s="20"/>
      <c r="K173" s="20"/>
      <c r="L173" s="414"/>
      <c r="M173" s="14"/>
      <c r="N173" s="15"/>
      <c r="O173" s="15"/>
      <c r="P173" s="16"/>
      <c r="Q173" s="17"/>
      <c r="R173" s="531"/>
      <c r="S173" s="18"/>
      <c r="T173" s="11"/>
      <c r="U173" s="390"/>
      <c r="V173" s="22"/>
      <c r="W173" s="393"/>
      <c r="X173" s="11"/>
      <c r="Y173" s="11"/>
      <c r="Z173" s="1024"/>
      <c r="AA173" s="338"/>
      <c r="AB173" s="1002"/>
      <c r="AC173" s="1002"/>
      <c r="AD173" s="1002"/>
      <c r="AE173" s="415"/>
      <c r="AF173" s="1048"/>
      <c r="AG173" s="247"/>
      <c r="AH173" s="249"/>
      <c r="AN173" s="238"/>
    </row>
    <row r="174" spans="1:40" s="235" customFormat="1" ht="30" hidden="1" customHeight="1" x14ac:dyDescent="0.25">
      <c r="A174" s="1030"/>
      <c r="B174" s="12"/>
      <c r="C174" s="13"/>
      <c r="D174" s="13"/>
      <c r="E174" s="296"/>
      <c r="F174" s="20"/>
      <c r="G174" s="242"/>
      <c r="H174" s="20"/>
      <c r="I174" s="243"/>
      <c r="J174" s="20"/>
      <c r="K174" s="20"/>
      <c r="L174" s="414"/>
      <c r="M174" s="14"/>
      <c r="N174" s="15"/>
      <c r="O174" s="15"/>
      <c r="P174" s="16"/>
      <c r="Q174" s="17"/>
      <c r="R174" s="531"/>
      <c r="S174" s="18"/>
      <c r="T174" s="11"/>
      <c r="U174" s="390"/>
      <c r="V174" s="19"/>
      <c r="W174" s="393"/>
      <c r="X174" s="11"/>
      <c r="Y174" s="11"/>
      <c r="Z174" s="1024"/>
      <c r="AA174" s="338"/>
      <c r="AB174" s="1003"/>
      <c r="AC174" s="1004"/>
      <c r="AD174" s="1005"/>
      <c r="AE174" s="414"/>
      <c r="AF174" s="1048"/>
      <c r="AG174" s="269"/>
      <c r="AH174" s="249"/>
      <c r="AN174" s="238"/>
    </row>
    <row r="175" spans="1:40" s="235" customFormat="1" ht="30" hidden="1" customHeight="1" x14ac:dyDescent="0.25">
      <c r="A175" s="1030"/>
      <c r="B175" s="12"/>
      <c r="C175" s="13"/>
      <c r="D175" s="13"/>
      <c r="E175" s="296"/>
      <c r="F175" s="20"/>
      <c r="G175" s="242"/>
      <c r="H175" s="20"/>
      <c r="I175" s="243"/>
      <c r="J175" s="20"/>
      <c r="K175" s="20"/>
      <c r="L175" s="415"/>
      <c r="M175" s="14"/>
      <c r="N175" s="15"/>
      <c r="O175" s="15"/>
      <c r="P175" s="16"/>
      <c r="Q175" s="17"/>
      <c r="R175" s="531"/>
      <c r="S175" s="18"/>
      <c r="T175" s="11"/>
      <c r="U175" s="390"/>
      <c r="V175" s="19"/>
      <c r="W175" s="393"/>
      <c r="X175" s="11"/>
      <c r="Y175" s="11"/>
      <c r="Z175" s="1024"/>
      <c r="AA175" s="338"/>
      <c r="AB175" s="1002"/>
      <c r="AC175" s="1002"/>
      <c r="AD175" s="1002"/>
      <c r="AE175" s="415"/>
      <c r="AF175" s="1048"/>
      <c r="AG175" s="247"/>
      <c r="AH175" s="249"/>
      <c r="AN175" s="238"/>
    </row>
    <row r="176" spans="1:40" s="235" customFormat="1" ht="30" hidden="1" customHeight="1" thickBot="1" x14ac:dyDescent="0.3">
      <c r="A176" s="1031"/>
      <c r="B176" s="31"/>
      <c r="C176" s="131"/>
      <c r="D176" s="351"/>
      <c r="E176" s="297"/>
      <c r="F176" s="132"/>
      <c r="G176" s="246"/>
      <c r="H176" s="132"/>
      <c r="I176" s="245"/>
      <c r="J176" s="132"/>
      <c r="K176" s="132"/>
      <c r="L176" s="416"/>
      <c r="M176" s="32"/>
      <c r="N176" s="352"/>
      <c r="O176" s="352"/>
      <c r="P176" s="33"/>
      <c r="Q176" s="34"/>
      <c r="R176" s="529"/>
      <c r="S176" s="35"/>
      <c r="T176" s="37"/>
      <c r="U176" s="391"/>
      <c r="V176" s="36"/>
      <c r="W176" s="394"/>
      <c r="X176" s="37"/>
      <c r="Y176" s="37"/>
      <c r="Z176" s="1025"/>
      <c r="AA176" s="339"/>
      <c r="AB176" s="1006"/>
      <c r="AC176" s="1006"/>
      <c r="AD176" s="1006"/>
      <c r="AE176" s="416"/>
      <c r="AF176" s="1049"/>
      <c r="AG176" s="248"/>
      <c r="AH176" s="249"/>
      <c r="AN176" s="238"/>
    </row>
    <row r="177" spans="1:40" s="235" customFormat="1" ht="30" hidden="1" customHeight="1" x14ac:dyDescent="0.25">
      <c r="A177" s="1029"/>
      <c r="B177" s="23"/>
      <c r="C177" s="24"/>
      <c r="D177" s="327"/>
      <c r="E177" s="295"/>
      <c r="F177" s="30"/>
      <c r="G177" s="241"/>
      <c r="H177" s="30"/>
      <c r="I177" s="244"/>
      <c r="J177" s="30"/>
      <c r="K177" s="30"/>
      <c r="L177" s="417"/>
      <c r="M177" s="25"/>
      <c r="N177" s="26"/>
      <c r="O177" s="26"/>
      <c r="P177" s="27"/>
      <c r="Q177" s="133"/>
      <c r="R177" s="527"/>
      <c r="S177" s="28"/>
      <c r="T177" s="29"/>
      <c r="U177" s="389"/>
      <c r="V177" s="134"/>
      <c r="W177" s="392"/>
      <c r="X177" s="29"/>
      <c r="Y177" s="29"/>
      <c r="Z177" s="1023"/>
      <c r="AA177" s="337"/>
      <c r="AB177" s="1007"/>
      <c r="AC177" s="1007"/>
      <c r="AD177" s="1007"/>
      <c r="AE177" s="417"/>
      <c r="AF177" s="1047"/>
      <c r="AG177" s="268"/>
      <c r="AH177" s="249"/>
      <c r="AN177" s="238"/>
    </row>
    <row r="178" spans="1:40" s="235" customFormat="1" ht="30" hidden="1" customHeight="1" x14ac:dyDescent="0.25">
      <c r="A178" s="1030"/>
      <c r="B178" s="12"/>
      <c r="C178" s="13"/>
      <c r="D178" s="13"/>
      <c r="E178" s="296"/>
      <c r="F178" s="20"/>
      <c r="G178" s="242"/>
      <c r="H178" s="20"/>
      <c r="I178" s="243"/>
      <c r="J178" s="20"/>
      <c r="K178" s="20"/>
      <c r="L178" s="414"/>
      <c r="M178" s="21"/>
      <c r="N178" s="271"/>
      <c r="O178" s="15"/>
      <c r="P178" s="16"/>
      <c r="Q178" s="17"/>
      <c r="R178" s="531"/>
      <c r="S178" s="17"/>
      <c r="T178" s="11"/>
      <c r="U178" s="390"/>
      <c r="V178" s="19"/>
      <c r="W178" s="393"/>
      <c r="X178" s="11"/>
      <c r="Y178" s="11"/>
      <c r="Z178" s="1024"/>
      <c r="AA178" s="338"/>
      <c r="AB178" s="1002"/>
      <c r="AC178" s="1002"/>
      <c r="AD178" s="1002"/>
      <c r="AE178" s="414"/>
      <c r="AF178" s="1048"/>
      <c r="AG178" s="269"/>
      <c r="AH178" s="249"/>
      <c r="AN178" s="238"/>
    </row>
    <row r="179" spans="1:40" s="235" customFormat="1" ht="30" hidden="1" customHeight="1" x14ac:dyDescent="0.25">
      <c r="A179" s="1030"/>
      <c r="B179" s="12"/>
      <c r="C179" s="13"/>
      <c r="D179" s="13"/>
      <c r="E179" s="296"/>
      <c r="F179" s="20"/>
      <c r="G179" s="242"/>
      <c r="H179" s="20"/>
      <c r="I179" s="243"/>
      <c r="J179" s="20"/>
      <c r="K179" s="20"/>
      <c r="L179" s="414"/>
      <c r="M179" s="14"/>
      <c r="N179" s="15"/>
      <c r="O179" s="15"/>
      <c r="P179" s="16"/>
      <c r="Q179" s="17"/>
      <c r="R179" s="531"/>
      <c r="S179" s="18"/>
      <c r="T179" s="11"/>
      <c r="U179" s="390"/>
      <c r="V179" s="22"/>
      <c r="W179" s="393"/>
      <c r="X179" s="11"/>
      <c r="Y179" s="11"/>
      <c r="Z179" s="1024"/>
      <c r="AA179" s="338"/>
      <c r="AB179" s="1002"/>
      <c r="AC179" s="1002"/>
      <c r="AD179" s="1002"/>
      <c r="AE179" s="415"/>
      <c r="AF179" s="1048"/>
      <c r="AG179" s="247"/>
      <c r="AH179" s="249"/>
      <c r="AN179" s="238"/>
    </row>
    <row r="180" spans="1:40" s="235" customFormat="1" ht="30" hidden="1" customHeight="1" x14ac:dyDescent="0.25">
      <c r="A180" s="1030"/>
      <c r="B180" s="12"/>
      <c r="C180" s="13"/>
      <c r="D180" s="13"/>
      <c r="E180" s="296"/>
      <c r="F180" s="20"/>
      <c r="G180" s="242"/>
      <c r="H180" s="20"/>
      <c r="I180" s="243"/>
      <c r="J180" s="20"/>
      <c r="K180" s="20"/>
      <c r="L180" s="414"/>
      <c r="M180" s="14"/>
      <c r="N180" s="15"/>
      <c r="O180" s="15"/>
      <c r="P180" s="16"/>
      <c r="Q180" s="17"/>
      <c r="R180" s="531"/>
      <c r="S180" s="18"/>
      <c r="T180" s="11"/>
      <c r="U180" s="390"/>
      <c r="V180" s="19"/>
      <c r="W180" s="393"/>
      <c r="X180" s="11"/>
      <c r="Y180" s="11"/>
      <c r="Z180" s="1024"/>
      <c r="AA180" s="338"/>
      <c r="AB180" s="1003"/>
      <c r="AC180" s="1004"/>
      <c r="AD180" s="1005"/>
      <c r="AE180" s="414"/>
      <c r="AF180" s="1048"/>
      <c r="AG180" s="269"/>
      <c r="AH180" s="249"/>
      <c r="AN180" s="238"/>
    </row>
    <row r="181" spans="1:40" s="235" customFormat="1" ht="30" hidden="1" customHeight="1" x14ac:dyDescent="0.25">
      <c r="A181" s="1030"/>
      <c r="B181" s="12"/>
      <c r="C181" s="13"/>
      <c r="D181" s="13"/>
      <c r="E181" s="296"/>
      <c r="F181" s="20"/>
      <c r="G181" s="242"/>
      <c r="H181" s="20"/>
      <c r="I181" s="243"/>
      <c r="J181" s="20"/>
      <c r="K181" s="20"/>
      <c r="L181" s="415"/>
      <c r="M181" s="14"/>
      <c r="N181" s="15"/>
      <c r="O181" s="15"/>
      <c r="P181" s="16"/>
      <c r="Q181" s="17"/>
      <c r="R181" s="531"/>
      <c r="S181" s="18"/>
      <c r="T181" s="11"/>
      <c r="U181" s="390"/>
      <c r="V181" s="19"/>
      <c r="W181" s="393"/>
      <c r="X181" s="11"/>
      <c r="Y181" s="11"/>
      <c r="Z181" s="1024"/>
      <c r="AA181" s="338"/>
      <c r="AB181" s="1002"/>
      <c r="AC181" s="1002"/>
      <c r="AD181" s="1002"/>
      <c r="AE181" s="415"/>
      <c r="AF181" s="1048"/>
      <c r="AG181" s="247"/>
      <c r="AH181" s="249"/>
      <c r="AN181" s="238"/>
    </row>
    <row r="182" spans="1:40" s="235" customFormat="1" ht="30" hidden="1" customHeight="1" thickBot="1" x14ac:dyDescent="0.3">
      <c r="A182" s="1031"/>
      <c r="B182" s="31"/>
      <c r="C182" s="131"/>
      <c r="D182" s="351"/>
      <c r="E182" s="297"/>
      <c r="F182" s="132"/>
      <c r="G182" s="246"/>
      <c r="H182" s="132"/>
      <c r="I182" s="245"/>
      <c r="J182" s="132"/>
      <c r="K182" s="132"/>
      <c r="L182" s="416"/>
      <c r="M182" s="32"/>
      <c r="N182" s="352"/>
      <c r="O182" s="352"/>
      <c r="P182" s="33"/>
      <c r="Q182" s="34"/>
      <c r="R182" s="529"/>
      <c r="S182" s="35"/>
      <c r="T182" s="37"/>
      <c r="U182" s="391"/>
      <c r="V182" s="36"/>
      <c r="W182" s="394"/>
      <c r="X182" s="37"/>
      <c r="Y182" s="37"/>
      <c r="Z182" s="1025"/>
      <c r="AA182" s="339"/>
      <c r="AB182" s="1006"/>
      <c r="AC182" s="1006"/>
      <c r="AD182" s="1006"/>
      <c r="AE182" s="416"/>
      <c r="AF182" s="1049"/>
      <c r="AG182" s="248"/>
      <c r="AH182" s="249"/>
      <c r="AN182" s="238"/>
    </row>
    <row r="183" spans="1:40" s="235" customFormat="1" ht="30" hidden="1" customHeight="1" x14ac:dyDescent="0.25">
      <c r="A183" s="1029"/>
      <c r="B183" s="23"/>
      <c r="C183" s="24"/>
      <c r="D183" s="327"/>
      <c r="E183" s="295"/>
      <c r="F183" s="30"/>
      <c r="G183" s="241"/>
      <c r="H183" s="30"/>
      <c r="I183" s="244"/>
      <c r="J183" s="30"/>
      <c r="K183" s="30"/>
      <c r="L183" s="417"/>
      <c r="M183" s="25"/>
      <c r="N183" s="26"/>
      <c r="O183" s="26"/>
      <c r="P183" s="27"/>
      <c r="Q183" s="133"/>
      <c r="R183" s="527"/>
      <c r="S183" s="28"/>
      <c r="T183" s="29"/>
      <c r="U183" s="389"/>
      <c r="V183" s="134"/>
      <c r="W183" s="392"/>
      <c r="X183" s="29"/>
      <c r="Y183" s="29"/>
      <c r="Z183" s="1023"/>
      <c r="AA183" s="337"/>
      <c r="AB183" s="1007"/>
      <c r="AC183" s="1007"/>
      <c r="AD183" s="1007"/>
      <c r="AE183" s="417"/>
      <c r="AF183" s="1047"/>
      <c r="AG183" s="268"/>
      <c r="AH183" s="249"/>
      <c r="AN183" s="238"/>
    </row>
    <row r="184" spans="1:40" s="235" customFormat="1" ht="30" hidden="1" customHeight="1" x14ac:dyDescent="0.25">
      <c r="A184" s="1030"/>
      <c r="B184" s="12"/>
      <c r="C184" s="13"/>
      <c r="D184" s="13"/>
      <c r="E184" s="296"/>
      <c r="F184" s="20"/>
      <c r="G184" s="242"/>
      <c r="H184" s="20"/>
      <c r="I184" s="243"/>
      <c r="J184" s="20"/>
      <c r="K184" s="20"/>
      <c r="L184" s="414"/>
      <c r="M184" s="21"/>
      <c r="N184" s="271"/>
      <c r="O184" s="15"/>
      <c r="P184" s="16"/>
      <c r="Q184" s="17"/>
      <c r="R184" s="531"/>
      <c r="S184" s="17"/>
      <c r="T184" s="11"/>
      <c r="U184" s="390"/>
      <c r="V184" s="19"/>
      <c r="W184" s="393"/>
      <c r="X184" s="11"/>
      <c r="Y184" s="11"/>
      <c r="Z184" s="1024"/>
      <c r="AA184" s="338"/>
      <c r="AB184" s="1002"/>
      <c r="AC184" s="1002"/>
      <c r="AD184" s="1002"/>
      <c r="AE184" s="414"/>
      <c r="AF184" s="1048"/>
      <c r="AG184" s="269"/>
      <c r="AH184" s="249"/>
      <c r="AN184" s="238"/>
    </row>
    <row r="185" spans="1:40" s="235" customFormat="1" ht="30" hidden="1" customHeight="1" x14ac:dyDescent="0.25">
      <c r="A185" s="1030"/>
      <c r="B185" s="12"/>
      <c r="C185" s="13"/>
      <c r="D185" s="13"/>
      <c r="E185" s="296"/>
      <c r="F185" s="20"/>
      <c r="G185" s="242"/>
      <c r="H185" s="20"/>
      <c r="I185" s="243"/>
      <c r="J185" s="20"/>
      <c r="K185" s="20"/>
      <c r="L185" s="414"/>
      <c r="M185" s="14"/>
      <c r="N185" s="15"/>
      <c r="O185" s="15"/>
      <c r="P185" s="16"/>
      <c r="Q185" s="17"/>
      <c r="R185" s="531"/>
      <c r="S185" s="18"/>
      <c r="T185" s="11"/>
      <c r="U185" s="390"/>
      <c r="V185" s="22"/>
      <c r="W185" s="393"/>
      <c r="X185" s="11"/>
      <c r="Y185" s="11"/>
      <c r="Z185" s="1024"/>
      <c r="AA185" s="338"/>
      <c r="AB185" s="1002"/>
      <c r="AC185" s="1002"/>
      <c r="AD185" s="1002"/>
      <c r="AE185" s="415"/>
      <c r="AF185" s="1048"/>
      <c r="AG185" s="247"/>
      <c r="AH185" s="249"/>
      <c r="AN185" s="238"/>
    </row>
    <row r="186" spans="1:40" s="235" customFormat="1" ht="30" hidden="1" customHeight="1" x14ac:dyDescent="0.25">
      <c r="A186" s="1030"/>
      <c r="B186" s="12"/>
      <c r="C186" s="13"/>
      <c r="D186" s="13"/>
      <c r="E186" s="296"/>
      <c r="F186" s="20"/>
      <c r="G186" s="242"/>
      <c r="H186" s="20"/>
      <c r="I186" s="243"/>
      <c r="J186" s="20"/>
      <c r="K186" s="20"/>
      <c r="L186" s="414"/>
      <c r="M186" s="14"/>
      <c r="N186" s="15"/>
      <c r="O186" s="15"/>
      <c r="P186" s="16"/>
      <c r="Q186" s="17"/>
      <c r="R186" s="531"/>
      <c r="S186" s="18"/>
      <c r="T186" s="11"/>
      <c r="U186" s="390"/>
      <c r="V186" s="19"/>
      <c r="W186" s="393"/>
      <c r="X186" s="11"/>
      <c r="Y186" s="11"/>
      <c r="Z186" s="1024"/>
      <c r="AA186" s="338"/>
      <c r="AB186" s="1003"/>
      <c r="AC186" s="1004"/>
      <c r="AD186" s="1005"/>
      <c r="AE186" s="414"/>
      <c r="AF186" s="1048"/>
      <c r="AG186" s="269"/>
      <c r="AH186" s="249"/>
      <c r="AN186" s="238"/>
    </row>
    <row r="187" spans="1:40" s="235" customFormat="1" ht="30" hidden="1" customHeight="1" x14ac:dyDescent="0.25">
      <c r="A187" s="1030"/>
      <c r="B187" s="12"/>
      <c r="C187" s="13"/>
      <c r="D187" s="13"/>
      <c r="E187" s="296"/>
      <c r="F187" s="20"/>
      <c r="G187" s="242"/>
      <c r="H187" s="20"/>
      <c r="I187" s="243"/>
      <c r="J187" s="20"/>
      <c r="K187" s="20"/>
      <c r="L187" s="415"/>
      <c r="M187" s="14"/>
      <c r="N187" s="15"/>
      <c r="O187" s="15"/>
      <c r="P187" s="16"/>
      <c r="Q187" s="17"/>
      <c r="R187" s="531"/>
      <c r="S187" s="18"/>
      <c r="T187" s="11"/>
      <c r="U187" s="390"/>
      <c r="V187" s="19"/>
      <c r="W187" s="393"/>
      <c r="X187" s="11"/>
      <c r="Y187" s="11"/>
      <c r="Z187" s="1024"/>
      <c r="AA187" s="338"/>
      <c r="AB187" s="1002"/>
      <c r="AC187" s="1002"/>
      <c r="AD187" s="1002"/>
      <c r="AE187" s="415"/>
      <c r="AF187" s="1048"/>
      <c r="AG187" s="247"/>
      <c r="AH187" s="249"/>
      <c r="AN187" s="238"/>
    </row>
    <row r="188" spans="1:40" s="235" customFormat="1" ht="30" hidden="1" customHeight="1" thickBot="1" x14ac:dyDescent="0.3">
      <c r="A188" s="1031"/>
      <c r="B188" s="31"/>
      <c r="C188" s="131"/>
      <c r="D188" s="351"/>
      <c r="E188" s="297"/>
      <c r="F188" s="132"/>
      <c r="G188" s="246"/>
      <c r="H188" s="132"/>
      <c r="I188" s="245"/>
      <c r="J188" s="132"/>
      <c r="K188" s="132"/>
      <c r="L188" s="416"/>
      <c r="M188" s="32"/>
      <c r="N188" s="352"/>
      <c r="O188" s="352"/>
      <c r="P188" s="33"/>
      <c r="Q188" s="34"/>
      <c r="R188" s="529"/>
      <c r="S188" s="35"/>
      <c r="T188" s="37"/>
      <c r="U188" s="391"/>
      <c r="V188" s="36"/>
      <c r="W188" s="394"/>
      <c r="X188" s="37"/>
      <c r="Y188" s="37"/>
      <c r="Z188" s="1025"/>
      <c r="AA188" s="339"/>
      <c r="AB188" s="1006"/>
      <c r="AC188" s="1006"/>
      <c r="AD188" s="1006"/>
      <c r="AE188" s="416"/>
      <c r="AF188" s="1049"/>
      <c r="AG188" s="248"/>
      <c r="AH188" s="249"/>
      <c r="AN188" s="238"/>
    </row>
    <row r="189" spans="1:40" s="235" customFormat="1" ht="30" hidden="1" customHeight="1" x14ac:dyDescent="0.25">
      <c r="A189" s="1029"/>
      <c r="B189" s="23"/>
      <c r="C189" s="24"/>
      <c r="D189" s="327"/>
      <c r="E189" s="295"/>
      <c r="F189" s="30"/>
      <c r="G189" s="241"/>
      <c r="H189" s="30"/>
      <c r="I189" s="244"/>
      <c r="J189" s="30"/>
      <c r="K189" s="30"/>
      <c r="L189" s="417"/>
      <c r="M189" s="25"/>
      <c r="N189" s="26"/>
      <c r="O189" s="26"/>
      <c r="P189" s="27"/>
      <c r="Q189" s="133"/>
      <c r="R189" s="527"/>
      <c r="S189" s="28"/>
      <c r="T189" s="29"/>
      <c r="U189" s="389"/>
      <c r="V189" s="134"/>
      <c r="W189" s="392"/>
      <c r="X189" s="29"/>
      <c r="Y189" s="29"/>
      <c r="Z189" s="1023"/>
      <c r="AA189" s="337"/>
      <c r="AB189" s="1007"/>
      <c r="AC189" s="1007"/>
      <c r="AD189" s="1007"/>
      <c r="AE189" s="417"/>
      <c r="AF189" s="1047"/>
      <c r="AG189" s="268"/>
      <c r="AH189" s="249"/>
      <c r="AN189" s="238"/>
    </row>
    <row r="190" spans="1:40" s="235" customFormat="1" ht="30" hidden="1" customHeight="1" x14ac:dyDescent="0.25">
      <c r="A190" s="1030"/>
      <c r="B190" s="12"/>
      <c r="C190" s="13"/>
      <c r="D190" s="13"/>
      <c r="E190" s="296"/>
      <c r="F190" s="20"/>
      <c r="G190" s="242"/>
      <c r="H190" s="20"/>
      <c r="I190" s="243"/>
      <c r="J190" s="20"/>
      <c r="K190" s="20"/>
      <c r="L190" s="414"/>
      <c r="M190" s="21"/>
      <c r="N190" s="271"/>
      <c r="O190" s="15"/>
      <c r="P190" s="16"/>
      <c r="Q190" s="17"/>
      <c r="R190" s="531"/>
      <c r="S190" s="17"/>
      <c r="T190" s="11"/>
      <c r="U190" s="390"/>
      <c r="V190" s="19"/>
      <c r="W190" s="393"/>
      <c r="X190" s="11"/>
      <c r="Y190" s="11"/>
      <c r="Z190" s="1024"/>
      <c r="AA190" s="338"/>
      <c r="AB190" s="1002"/>
      <c r="AC190" s="1002"/>
      <c r="AD190" s="1002"/>
      <c r="AE190" s="414"/>
      <c r="AF190" s="1048"/>
      <c r="AG190" s="269"/>
      <c r="AH190" s="249"/>
      <c r="AN190" s="238"/>
    </row>
    <row r="191" spans="1:40" s="235" customFormat="1" ht="30" hidden="1" customHeight="1" x14ac:dyDescent="0.25">
      <c r="A191" s="1030"/>
      <c r="B191" s="12"/>
      <c r="C191" s="13"/>
      <c r="D191" s="13"/>
      <c r="E191" s="296"/>
      <c r="F191" s="20"/>
      <c r="G191" s="242"/>
      <c r="H191" s="20"/>
      <c r="I191" s="243"/>
      <c r="J191" s="20"/>
      <c r="K191" s="20"/>
      <c r="L191" s="414"/>
      <c r="M191" s="14"/>
      <c r="N191" s="15"/>
      <c r="O191" s="15"/>
      <c r="P191" s="16"/>
      <c r="Q191" s="17"/>
      <c r="R191" s="531"/>
      <c r="S191" s="18"/>
      <c r="T191" s="11"/>
      <c r="U191" s="390"/>
      <c r="V191" s="22"/>
      <c r="W191" s="393"/>
      <c r="X191" s="11"/>
      <c r="Y191" s="11"/>
      <c r="Z191" s="1024"/>
      <c r="AA191" s="338"/>
      <c r="AB191" s="1002"/>
      <c r="AC191" s="1002"/>
      <c r="AD191" s="1002"/>
      <c r="AE191" s="415"/>
      <c r="AF191" s="1048"/>
      <c r="AG191" s="247"/>
      <c r="AH191" s="249"/>
      <c r="AN191" s="238"/>
    </row>
    <row r="192" spans="1:40" s="235" customFormat="1" ht="30" hidden="1" customHeight="1" x14ac:dyDescent="0.25">
      <c r="A192" s="1030"/>
      <c r="B192" s="12"/>
      <c r="C192" s="13"/>
      <c r="D192" s="13"/>
      <c r="E192" s="296"/>
      <c r="F192" s="20"/>
      <c r="G192" s="242"/>
      <c r="H192" s="20"/>
      <c r="I192" s="243"/>
      <c r="J192" s="20"/>
      <c r="K192" s="20"/>
      <c r="L192" s="414"/>
      <c r="M192" s="14"/>
      <c r="N192" s="15"/>
      <c r="O192" s="15"/>
      <c r="P192" s="16"/>
      <c r="Q192" s="17"/>
      <c r="R192" s="531"/>
      <c r="S192" s="18"/>
      <c r="T192" s="11"/>
      <c r="U192" s="390"/>
      <c r="V192" s="19"/>
      <c r="W192" s="393"/>
      <c r="X192" s="11"/>
      <c r="Y192" s="11"/>
      <c r="Z192" s="1024"/>
      <c r="AA192" s="338"/>
      <c r="AB192" s="1003"/>
      <c r="AC192" s="1004"/>
      <c r="AD192" s="1005"/>
      <c r="AE192" s="414"/>
      <c r="AF192" s="1048"/>
      <c r="AG192" s="269"/>
      <c r="AH192" s="249"/>
      <c r="AN192" s="238"/>
    </row>
    <row r="193" spans="1:40" s="235" customFormat="1" ht="30" hidden="1" customHeight="1" x14ac:dyDescent="0.25">
      <c r="A193" s="1030"/>
      <c r="B193" s="12"/>
      <c r="C193" s="13"/>
      <c r="D193" s="13"/>
      <c r="E193" s="296"/>
      <c r="F193" s="20"/>
      <c r="G193" s="242"/>
      <c r="H193" s="20"/>
      <c r="I193" s="243"/>
      <c r="J193" s="20"/>
      <c r="K193" s="20"/>
      <c r="L193" s="415"/>
      <c r="M193" s="14"/>
      <c r="N193" s="15"/>
      <c r="O193" s="15"/>
      <c r="P193" s="16"/>
      <c r="Q193" s="17"/>
      <c r="R193" s="531"/>
      <c r="S193" s="18"/>
      <c r="T193" s="11"/>
      <c r="U193" s="390"/>
      <c r="V193" s="19"/>
      <c r="W193" s="393"/>
      <c r="X193" s="11"/>
      <c r="Y193" s="11"/>
      <c r="Z193" s="1024"/>
      <c r="AA193" s="338"/>
      <c r="AB193" s="1002"/>
      <c r="AC193" s="1002"/>
      <c r="AD193" s="1002"/>
      <c r="AE193" s="415"/>
      <c r="AF193" s="1048"/>
      <c r="AG193" s="247"/>
      <c r="AH193" s="249"/>
      <c r="AN193" s="238"/>
    </row>
    <row r="194" spans="1:40" s="235" customFormat="1" ht="30" hidden="1" customHeight="1" thickBot="1" x14ac:dyDescent="0.3">
      <c r="A194" s="1031"/>
      <c r="B194" s="31"/>
      <c r="C194" s="131"/>
      <c r="D194" s="351"/>
      <c r="E194" s="297"/>
      <c r="F194" s="132"/>
      <c r="G194" s="246"/>
      <c r="H194" s="132"/>
      <c r="I194" s="245"/>
      <c r="J194" s="132"/>
      <c r="K194" s="132"/>
      <c r="L194" s="416"/>
      <c r="M194" s="32"/>
      <c r="N194" s="352"/>
      <c r="O194" s="352"/>
      <c r="P194" s="33"/>
      <c r="Q194" s="34"/>
      <c r="R194" s="529"/>
      <c r="S194" s="35"/>
      <c r="T194" s="37"/>
      <c r="U194" s="391"/>
      <c r="V194" s="36"/>
      <c r="W194" s="394"/>
      <c r="X194" s="37"/>
      <c r="Y194" s="37"/>
      <c r="Z194" s="1025"/>
      <c r="AA194" s="339"/>
      <c r="AB194" s="1006"/>
      <c r="AC194" s="1006"/>
      <c r="AD194" s="1006"/>
      <c r="AE194" s="416"/>
      <c r="AF194" s="1049"/>
      <c r="AG194" s="248"/>
      <c r="AH194" s="249"/>
      <c r="AN194" s="238"/>
    </row>
    <row r="195" spans="1:40" s="235" customFormat="1" ht="30" hidden="1" customHeight="1" x14ac:dyDescent="0.25">
      <c r="A195" s="1029"/>
      <c r="B195" s="23"/>
      <c r="C195" s="24"/>
      <c r="D195" s="327"/>
      <c r="E195" s="295"/>
      <c r="F195" s="30"/>
      <c r="G195" s="241"/>
      <c r="H195" s="30"/>
      <c r="I195" s="244"/>
      <c r="J195" s="30"/>
      <c r="K195" s="30"/>
      <c r="L195" s="417"/>
      <c r="M195" s="25"/>
      <c r="N195" s="26"/>
      <c r="O195" s="26"/>
      <c r="P195" s="27"/>
      <c r="Q195" s="133"/>
      <c r="R195" s="527"/>
      <c r="S195" s="28"/>
      <c r="T195" s="29"/>
      <c r="U195" s="389"/>
      <c r="V195" s="134"/>
      <c r="W195" s="392"/>
      <c r="X195" s="29"/>
      <c r="Y195" s="29"/>
      <c r="Z195" s="1023"/>
      <c r="AA195" s="337"/>
      <c r="AB195" s="1007"/>
      <c r="AC195" s="1007"/>
      <c r="AD195" s="1007"/>
      <c r="AE195" s="417"/>
      <c r="AF195" s="1047"/>
      <c r="AG195" s="268"/>
      <c r="AH195" s="249"/>
      <c r="AN195" s="238"/>
    </row>
    <row r="196" spans="1:40" s="235" customFormat="1" ht="30" hidden="1" customHeight="1" x14ac:dyDescent="0.25">
      <c r="A196" s="1030"/>
      <c r="B196" s="12"/>
      <c r="C196" s="13"/>
      <c r="D196" s="13"/>
      <c r="E196" s="296"/>
      <c r="F196" s="20"/>
      <c r="G196" s="242"/>
      <c r="H196" s="20"/>
      <c r="I196" s="243"/>
      <c r="J196" s="20"/>
      <c r="K196" s="20"/>
      <c r="L196" s="414"/>
      <c r="M196" s="21"/>
      <c r="N196" s="271"/>
      <c r="O196" s="15"/>
      <c r="P196" s="16"/>
      <c r="Q196" s="17"/>
      <c r="R196" s="531"/>
      <c r="S196" s="17"/>
      <c r="T196" s="11"/>
      <c r="U196" s="390"/>
      <c r="V196" s="19"/>
      <c r="W196" s="393"/>
      <c r="X196" s="11"/>
      <c r="Y196" s="11"/>
      <c r="Z196" s="1024"/>
      <c r="AA196" s="338"/>
      <c r="AB196" s="1002"/>
      <c r="AC196" s="1002"/>
      <c r="AD196" s="1002"/>
      <c r="AE196" s="414"/>
      <c r="AF196" s="1048"/>
      <c r="AG196" s="269"/>
      <c r="AH196" s="249"/>
      <c r="AN196" s="238"/>
    </row>
    <row r="197" spans="1:40" s="235" customFormat="1" ht="30" hidden="1" customHeight="1" x14ac:dyDescent="0.25">
      <c r="A197" s="1030"/>
      <c r="B197" s="12"/>
      <c r="C197" s="13"/>
      <c r="D197" s="13"/>
      <c r="E197" s="296"/>
      <c r="F197" s="20"/>
      <c r="G197" s="242"/>
      <c r="H197" s="20"/>
      <c r="I197" s="243"/>
      <c r="J197" s="20"/>
      <c r="K197" s="20"/>
      <c r="L197" s="414"/>
      <c r="M197" s="14"/>
      <c r="N197" s="15"/>
      <c r="O197" s="15"/>
      <c r="P197" s="16"/>
      <c r="Q197" s="17"/>
      <c r="R197" s="531"/>
      <c r="S197" s="18"/>
      <c r="T197" s="11"/>
      <c r="U197" s="390"/>
      <c r="V197" s="22"/>
      <c r="W197" s="393"/>
      <c r="X197" s="11"/>
      <c r="Y197" s="11"/>
      <c r="Z197" s="1024"/>
      <c r="AA197" s="338"/>
      <c r="AB197" s="1002"/>
      <c r="AC197" s="1002"/>
      <c r="AD197" s="1002"/>
      <c r="AE197" s="415"/>
      <c r="AF197" s="1048"/>
      <c r="AG197" s="247"/>
      <c r="AH197" s="249"/>
      <c r="AN197" s="238"/>
    </row>
    <row r="198" spans="1:40" s="235" customFormat="1" ht="30" hidden="1" customHeight="1" x14ac:dyDescent="0.25">
      <c r="A198" s="1030"/>
      <c r="B198" s="12"/>
      <c r="C198" s="13"/>
      <c r="D198" s="13"/>
      <c r="E198" s="296"/>
      <c r="F198" s="20"/>
      <c r="G198" s="242"/>
      <c r="H198" s="20"/>
      <c r="I198" s="243"/>
      <c r="J198" s="20"/>
      <c r="K198" s="20"/>
      <c r="L198" s="414"/>
      <c r="M198" s="14"/>
      <c r="N198" s="15"/>
      <c r="O198" s="15"/>
      <c r="P198" s="16"/>
      <c r="Q198" s="17"/>
      <c r="R198" s="531"/>
      <c r="S198" s="18"/>
      <c r="T198" s="11"/>
      <c r="U198" s="390"/>
      <c r="V198" s="19"/>
      <c r="W198" s="393"/>
      <c r="X198" s="11"/>
      <c r="Y198" s="11"/>
      <c r="Z198" s="1024"/>
      <c r="AA198" s="338"/>
      <c r="AB198" s="1003"/>
      <c r="AC198" s="1004"/>
      <c r="AD198" s="1005"/>
      <c r="AE198" s="414"/>
      <c r="AF198" s="1048"/>
      <c r="AG198" s="269"/>
      <c r="AH198" s="249"/>
      <c r="AN198" s="238"/>
    </row>
    <row r="199" spans="1:40" s="235" customFormat="1" ht="30" hidden="1" customHeight="1" x14ac:dyDescent="0.25">
      <c r="A199" s="1030"/>
      <c r="B199" s="12"/>
      <c r="C199" s="13"/>
      <c r="D199" s="13"/>
      <c r="E199" s="296"/>
      <c r="F199" s="20"/>
      <c r="G199" s="242"/>
      <c r="H199" s="20"/>
      <c r="I199" s="243"/>
      <c r="J199" s="20"/>
      <c r="K199" s="20"/>
      <c r="L199" s="415"/>
      <c r="M199" s="14"/>
      <c r="N199" s="15"/>
      <c r="O199" s="15"/>
      <c r="P199" s="16"/>
      <c r="Q199" s="17"/>
      <c r="R199" s="531"/>
      <c r="S199" s="18"/>
      <c r="T199" s="11"/>
      <c r="U199" s="390"/>
      <c r="V199" s="19"/>
      <c r="W199" s="393"/>
      <c r="X199" s="11"/>
      <c r="Y199" s="11"/>
      <c r="Z199" s="1024"/>
      <c r="AA199" s="338"/>
      <c r="AB199" s="1002"/>
      <c r="AC199" s="1002"/>
      <c r="AD199" s="1002"/>
      <c r="AE199" s="415"/>
      <c r="AF199" s="1048"/>
      <c r="AG199" s="247"/>
      <c r="AH199" s="249"/>
      <c r="AN199" s="238"/>
    </row>
    <row r="200" spans="1:40" s="235" customFormat="1" ht="30" hidden="1" customHeight="1" thickBot="1" x14ac:dyDescent="0.3">
      <c r="A200" s="1031"/>
      <c r="B200" s="31"/>
      <c r="C200" s="131"/>
      <c r="D200" s="351"/>
      <c r="E200" s="297"/>
      <c r="F200" s="132"/>
      <c r="G200" s="246"/>
      <c r="H200" s="132"/>
      <c r="I200" s="245"/>
      <c r="J200" s="132"/>
      <c r="K200" s="132"/>
      <c r="L200" s="416"/>
      <c r="M200" s="32"/>
      <c r="N200" s="352"/>
      <c r="O200" s="352"/>
      <c r="P200" s="33"/>
      <c r="Q200" s="34"/>
      <c r="R200" s="529"/>
      <c r="S200" s="35"/>
      <c r="T200" s="37"/>
      <c r="U200" s="391"/>
      <c r="V200" s="36"/>
      <c r="W200" s="394"/>
      <c r="X200" s="37"/>
      <c r="Y200" s="37"/>
      <c r="Z200" s="1025"/>
      <c r="AA200" s="339"/>
      <c r="AB200" s="1006"/>
      <c r="AC200" s="1006"/>
      <c r="AD200" s="1006"/>
      <c r="AE200" s="416"/>
      <c r="AF200" s="1049"/>
      <c r="AG200" s="248"/>
      <c r="AH200" s="249"/>
      <c r="AN200" s="238"/>
    </row>
    <row r="201" spans="1:40" s="235" customFormat="1" ht="30" hidden="1" customHeight="1" x14ac:dyDescent="0.25">
      <c r="A201" s="1029"/>
      <c r="B201" s="23"/>
      <c r="C201" s="24"/>
      <c r="D201" s="327"/>
      <c r="E201" s="295"/>
      <c r="F201" s="30"/>
      <c r="G201" s="241"/>
      <c r="H201" s="30"/>
      <c r="I201" s="244"/>
      <c r="J201" s="30"/>
      <c r="K201" s="30"/>
      <c r="L201" s="417"/>
      <c r="M201" s="25"/>
      <c r="N201" s="26"/>
      <c r="O201" s="26"/>
      <c r="P201" s="27"/>
      <c r="Q201" s="133"/>
      <c r="R201" s="527"/>
      <c r="S201" s="28"/>
      <c r="T201" s="29"/>
      <c r="U201" s="389"/>
      <c r="V201" s="134"/>
      <c r="W201" s="392"/>
      <c r="X201" s="29"/>
      <c r="Y201" s="29"/>
      <c r="Z201" s="1023"/>
      <c r="AA201" s="337"/>
      <c r="AB201" s="1007"/>
      <c r="AC201" s="1007"/>
      <c r="AD201" s="1007"/>
      <c r="AE201" s="417"/>
      <c r="AF201" s="1047"/>
      <c r="AG201" s="268"/>
      <c r="AH201" s="249"/>
      <c r="AN201" s="238"/>
    </row>
    <row r="202" spans="1:40" s="235" customFormat="1" ht="30" hidden="1" customHeight="1" x14ac:dyDescent="0.25">
      <c r="A202" s="1030"/>
      <c r="B202" s="12"/>
      <c r="C202" s="13"/>
      <c r="D202" s="13"/>
      <c r="E202" s="296"/>
      <c r="F202" s="20"/>
      <c r="G202" s="242"/>
      <c r="H202" s="20"/>
      <c r="I202" s="243"/>
      <c r="J202" s="20"/>
      <c r="K202" s="20"/>
      <c r="L202" s="414"/>
      <c r="M202" s="21"/>
      <c r="N202" s="271"/>
      <c r="O202" s="15"/>
      <c r="P202" s="16"/>
      <c r="Q202" s="17"/>
      <c r="R202" s="531"/>
      <c r="S202" s="17"/>
      <c r="T202" s="11"/>
      <c r="U202" s="390"/>
      <c r="V202" s="19"/>
      <c r="W202" s="393"/>
      <c r="X202" s="11"/>
      <c r="Y202" s="11"/>
      <c r="Z202" s="1024"/>
      <c r="AA202" s="338"/>
      <c r="AB202" s="1002"/>
      <c r="AC202" s="1002"/>
      <c r="AD202" s="1002"/>
      <c r="AE202" s="414"/>
      <c r="AF202" s="1048"/>
      <c r="AG202" s="269"/>
      <c r="AH202" s="249"/>
      <c r="AN202" s="238"/>
    </row>
    <row r="203" spans="1:40" s="235" customFormat="1" ht="30" hidden="1" customHeight="1" x14ac:dyDescent="0.25">
      <c r="A203" s="1030"/>
      <c r="B203" s="12"/>
      <c r="C203" s="13"/>
      <c r="D203" s="13"/>
      <c r="E203" s="296"/>
      <c r="F203" s="20"/>
      <c r="G203" s="242"/>
      <c r="H203" s="20"/>
      <c r="I203" s="243"/>
      <c r="J203" s="20"/>
      <c r="K203" s="20"/>
      <c r="L203" s="414"/>
      <c r="M203" s="14"/>
      <c r="N203" s="15"/>
      <c r="O203" s="15"/>
      <c r="P203" s="16"/>
      <c r="Q203" s="17"/>
      <c r="R203" s="531"/>
      <c r="S203" s="18"/>
      <c r="T203" s="11"/>
      <c r="U203" s="390"/>
      <c r="V203" s="22"/>
      <c r="W203" s="393"/>
      <c r="X203" s="11"/>
      <c r="Y203" s="11"/>
      <c r="Z203" s="1024"/>
      <c r="AA203" s="338"/>
      <c r="AB203" s="1002"/>
      <c r="AC203" s="1002"/>
      <c r="AD203" s="1002"/>
      <c r="AE203" s="415"/>
      <c r="AF203" s="1048"/>
      <c r="AG203" s="247"/>
      <c r="AH203" s="249"/>
      <c r="AN203" s="238"/>
    </row>
    <row r="204" spans="1:40" s="235" customFormat="1" ht="30" hidden="1" customHeight="1" x14ac:dyDescent="0.25">
      <c r="A204" s="1030"/>
      <c r="B204" s="12"/>
      <c r="C204" s="13"/>
      <c r="D204" s="13"/>
      <c r="E204" s="296"/>
      <c r="F204" s="20"/>
      <c r="G204" s="242"/>
      <c r="H204" s="20"/>
      <c r="I204" s="243"/>
      <c r="J204" s="20"/>
      <c r="K204" s="20"/>
      <c r="L204" s="414"/>
      <c r="M204" s="14"/>
      <c r="N204" s="15"/>
      <c r="O204" s="15"/>
      <c r="P204" s="16"/>
      <c r="Q204" s="17"/>
      <c r="R204" s="531"/>
      <c r="S204" s="18"/>
      <c r="T204" s="11"/>
      <c r="U204" s="390"/>
      <c r="V204" s="19"/>
      <c r="W204" s="393"/>
      <c r="X204" s="11"/>
      <c r="Y204" s="11"/>
      <c r="Z204" s="1024"/>
      <c r="AA204" s="338"/>
      <c r="AB204" s="1003"/>
      <c r="AC204" s="1004"/>
      <c r="AD204" s="1005"/>
      <c r="AE204" s="414"/>
      <c r="AF204" s="1048"/>
      <c r="AG204" s="269"/>
      <c r="AH204" s="249"/>
      <c r="AN204" s="238"/>
    </row>
    <row r="205" spans="1:40" s="235" customFormat="1" ht="30" hidden="1" customHeight="1" x14ac:dyDescent="0.25">
      <c r="A205" s="1030"/>
      <c r="B205" s="12"/>
      <c r="C205" s="13"/>
      <c r="D205" s="13"/>
      <c r="E205" s="296"/>
      <c r="F205" s="20"/>
      <c r="G205" s="242"/>
      <c r="H205" s="20"/>
      <c r="I205" s="243"/>
      <c r="J205" s="20"/>
      <c r="K205" s="20"/>
      <c r="L205" s="415"/>
      <c r="M205" s="14"/>
      <c r="N205" s="15"/>
      <c r="O205" s="15"/>
      <c r="P205" s="16"/>
      <c r="Q205" s="17"/>
      <c r="R205" s="531"/>
      <c r="S205" s="18"/>
      <c r="T205" s="11"/>
      <c r="U205" s="390"/>
      <c r="V205" s="19"/>
      <c r="W205" s="393"/>
      <c r="X205" s="11"/>
      <c r="Y205" s="11"/>
      <c r="Z205" s="1024"/>
      <c r="AA205" s="338"/>
      <c r="AB205" s="1002"/>
      <c r="AC205" s="1002"/>
      <c r="AD205" s="1002"/>
      <c r="AE205" s="415"/>
      <c r="AF205" s="1048"/>
      <c r="AG205" s="247"/>
      <c r="AH205" s="249"/>
      <c r="AN205" s="238"/>
    </row>
    <row r="206" spans="1:40" s="235" customFormat="1" ht="30" hidden="1" customHeight="1" thickBot="1" x14ac:dyDescent="0.3">
      <c r="A206" s="1031"/>
      <c r="B206" s="31"/>
      <c r="C206" s="131"/>
      <c r="D206" s="351"/>
      <c r="E206" s="297"/>
      <c r="F206" s="132"/>
      <c r="G206" s="246"/>
      <c r="H206" s="132"/>
      <c r="I206" s="245"/>
      <c r="J206" s="132"/>
      <c r="K206" s="132"/>
      <c r="L206" s="416"/>
      <c r="M206" s="32"/>
      <c r="N206" s="352"/>
      <c r="O206" s="352"/>
      <c r="P206" s="33"/>
      <c r="Q206" s="34"/>
      <c r="R206" s="529"/>
      <c r="S206" s="35"/>
      <c r="T206" s="37"/>
      <c r="U206" s="391"/>
      <c r="V206" s="36"/>
      <c r="W206" s="394"/>
      <c r="X206" s="37"/>
      <c r="Y206" s="37"/>
      <c r="Z206" s="1025"/>
      <c r="AA206" s="339"/>
      <c r="AB206" s="1006"/>
      <c r="AC206" s="1006"/>
      <c r="AD206" s="1006"/>
      <c r="AE206" s="416"/>
      <c r="AF206" s="1049"/>
      <c r="AG206" s="248"/>
      <c r="AH206" s="249"/>
      <c r="AN206" s="238"/>
    </row>
    <row r="207" spans="1:40" s="235" customFormat="1" ht="30" hidden="1" customHeight="1" x14ac:dyDescent="0.25">
      <c r="A207" s="1029"/>
      <c r="B207" s="23"/>
      <c r="C207" s="24"/>
      <c r="D207" s="327"/>
      <c r="E207" s="295"/>
      <c r="F207" s="30"/>
      <c r="G207" s="241"/>
      <c r="H207" s="30"/>
      <c r="I207" s="244"/>
      <c r="J207" s="30"/>
      <c r="K207" s="30"/>
      <c r="L207" s="417"/>
      <c r="M207" s="25"/>
      <c r="N207" s="26"/>
      <c r="O207" s="26"/>
      <c r="P207" s="27"/>
      <c r="Q207" s="133"/>
      <c r="R207" s="527"/>
      <c r="S207" s="28"/>
      <c r="T207" s="29"/>
      <c r="U207" s="389"/>
      <c r="V207" s="134"/>
      <c r="W207" s="392"/>
      <c r="X207" s="29"/>
      <c r="Y207" s="29"/>
      <c r="Z207" s="1023"/>
      <c r="AA207" s="337"/>
      <c r="AB207" s="1007"/>
      <c r="AC207" s="1007"/>
      <c r="AD207" s="1007"/>
      <c r="AE207" s="417"/>
      <c r="AF207" s="1047"/>
      <c r="AG207" s="268"/>
      <c r="AH207" s="249"/>
      <c r="AN207" s="238"/>
    </row>
    <row r="208" spans="1:40" s="235" customFormat="1" ht="30" hidden="1" customHeight="1" x14ac:dyDescent="0.25">
      <c r="A208" s="1030"/>
      <c r="B208" s="12"/>
      <c r="C208" s="13"/>
      <c r="D208" s="13"/>
      <c r="E208" s="296"/>
      <c r="F208" s="20"/>
      <c r="G208" s="242"/>
      <c r="H208" s="20"/>
      <c r="I208" s="243"/>
      <c r="J208" s="20"/>
      <c r="K208" s="20"/>
      <c r="L208" s="414"/>
      <c r="M208" s="21"/>
      <c r="N208" s="271"/>
      <c r="O208" s="15"/>
      <c r="P208" s="16"/>
      <c r="Q208" s="17"/>
      <c r="R208" s="531"/>
      <c r="S208" s="17"/>
      <c r="T208" s="11"/>
      <c r="U208" s="390"/>
      <c r="V208" s="19"/>
      <c r="W208" s="393"/>
      <c r="X208" s="11"/>
      <c r="Y208" s="11"/>
      <c r="Z208" s="1024"/>
      <c r="AA208" s="338"/>
      <c r="AB208" s="1002"/>
      <c r="AC208" s="1002"/>
      <c r="AD208" s="1002"/>
      <c r="AE208" s="414"/>
      <c r="AF208" s="1048"/>
      <c r="AG208" s="269"/>
      <c r="AH208" s="249"/>
      <c r="AN208" s="238"/>
    </row>
    <row r="209" spans="1:40" s="235" customFormat="1" ht="30" hidden="1" customHeight="1" x14ac:dyDescent="0.25">
      <c r="A209" s="1030"/>
      <c r="B209" s="12"/>
      <c r="C209" s="13"/>
      <c r="D209" s="13"/>
      <c r="E209" s="296"/>
      <c r="F209" s="20"/>
      <c r="G209" s="242"/>
      <c r="H209" s="20"/>
      <c r="I209" s="243"/>
      <c r="J209" s="20"/>
      <c r="K209" s="20"/>
      <c r="L209" s="414"/>
      <c r="M209" s="14"/>
      <c r="N209" s="15"/>
      <c r="O209" s="15"/>
      <c r="P209" s="16"/>
      <c r="Q209" s="17"/>
      <c r="R209" s="531"/>
      <c r="S209" s="18"/>
      <c r="T209" s="11"/>
      <c r="U209" s="390"/>
      <c r="V209" s="22"/>
      <c r="W209" s="393"/>
      <c r="X209" s="11"/>
      <c r="Y209" s="11"/>
      <c r="Z209" s="1024"/>
      <c r="AA209" s="338"/>
      <c r="AB209" s="1002"/>
      <c r="AC209" s="1002"/>
      <c r="AD209" s="1002"/>
      <c r="AE209" s="415"/>
      <c r="AF209" s="1048"/>
      <c r="AG209" s="247"/>
      <c r="AH209" s="249"/>
      <c r="AN209" s="238"/>
    </row>
    <row r="210" spans="1:40" s="235" customFormat="1" ht="30" hidden="1" customHeight="1" x14ac:dyDescent="0.25">
      <c r="A210" s="1030"/>
      <c r="B210" s="12"/>
      <c r="C210" s="13"/>
      <c r="D210" s="13"/>
      <c r="E210" s="296"/>
      <c r="F210" s="20"/>
      <c r="G210" s="242"/>
      <c r="H210" s="20"/>
      <c r="I210" s="243"/>
      <c r="J210" s="20"/>
      <c r="K210" s="20"/>
      <c r="L210" s="414"/>
      <c r="M210" s="14"/>
      <c r="N210" s="15"/>
      <c r="O210" s="15"/>
      <c r="P210" s="16"/>
      <c r="Q210" s="17"/>
      <c r="R210" s="531"/>
      <c r="S210" s="18"/>
      <c r="T210" s="11"/>
      <c r="U210" s="390"/>
      <c r="V210" s="19"/>
      <c r="W210" s="393"/>
      <c r="X210" s="11"/>
      <c r="Y210" s="11"/>
      <c r="Z210" s="1024"/>
      <c r="AA210" s="338"/>
      <c r="AB210" s="1003"/>
      <c r="AC210" s="1004"/>
      <c r="AD210" s="1005"/>
      <c r="AE210" s="414"/>
      <c r="AF210" s="1048"/>
      <c r="AG210" s="269"/>
      <c r="AH210" s="249"/>
      <c r="AN210" s="238"/>
    </row>
    <row r="211" spans="1:40" s="235" customFormat="1" ht="30" hidden="1" customHeight="1" x14ac:dyDescent="0.25">
      <c r="A211" s="1030"/>
      <c r="B211" s="12"/>
      <c r="C211" s="13"/>
      <c r="D211" s="13"/>
      <c r="E211" s="296"/>
      <c r="F211" s="20"/>
      <c r="G211" s="242"/>
      <c r="H211" s="20"/>
      <c r="I211" s="243"/>
      <c r="J211" s="20"/>
      <c r="K211" s="20"/>
      <c r="L211" s="415"/>
      <c r="M211" s="14"/>
      <c r="N211" s="15"/>
      <c r="O211" s="15"/>
      <c r="P211" s="16"/>
      <c r="Q211" s="17"/>
      <c r="R211" s="531"/>
      <c r="S211" s="18"/>
      <c r="T211" s="11"/>
      <c r="U211" s="390"/>
      <c r="V211" s="19"/>
      <c r="W211" s="393"/>
      <c r="X211" s="11"/>
      <c r="Y211" s="11"/>
      <c r="Z211" s="1024"/>
      <c r="AA211" s="338"/>
      <c r="AB211" s="1002"/>
      <c r="AC211" s="1002"/>
      <c r="AD211" s="1002"/>
      <c r="AE211" s="415"/>
      <c r="AF211" s="1048"/>
      <c r="AG211" s="247"/>
      <c r="AH211" s="249"/>
      <c r="AN211" s="238"/>
    </row>
    <row r="212" spans="1:40" s="235" customFormat="1" ht="30" hidden="1" customHeight="1" thickBot="1" x14ac:dyDescent="0.3">
      <c r="A212" s="1031"/>
      <c r="B212" s="31"/>
      <c r="C212" s="131"/>
      <c r="D212" s="351"/>
      <c r="E212" s="297"/>
      <c r="F212" s="132"/>
      <c r="G212" s="246"/>
      <c r="H212" s="132"/>
      <c r="I212" s="245"/>
      <c r="J212" s="132"/>
      <c r="K212" s="132"/>
      <c r="L212" s="416"/>
      <c r="M212" s="32"/>
      <c r="N212" s="352"/>
      <c r="O212" s="352"/>
      <c r="P212" s="33"/>
      <c r="Q212" s="34"/>
      <c r="R212" s="529"/>
      <c r="S212" s="35"/>
      <c r="T212" s="37"/>
      <c r="U212" s="391"/>
      <c r="V212" s="36"/>
      <c r="W212" s="394"/>
      <c r="X212" s="37"/>
      <c r="Y212" s="37"/>
      <c r="Z212" s="1025"/>
      <c r="AA212" s="339"/>
      <c r="AB212" s="1006"/>
      <c r="AC212" s="1006"/>
      <c r="AD212" s="1006"/>
      <c r="AE212" s="416"/>
      <c r="AF212" s="1049"/>
      <c r="AG212" s="248"/>
      <c r="AH212" s="249"/>
      <c r="AN212" s="238"/>
    </row>
    <row r="213" spans="1:40" s="235" customFormat="1" ht="30" hidden="1" customHeight="1" x14ac:dyDescent="0.25">
      <c r="A213" s="1029"/>
      <c r="B213" s="23"/>
      <c r="C213" s="24"/>
      <c r="D213" s="327"/>
      <c r="E213" s="295"/>
      <c r="F213" s="30"/>
      <c r="G213" s="241"/>
      <c r="H213" s="30"/>
      <c r="I213" s="244"/>
      <c r="J213" s="30"/>
      <c r="K213" s="30"/>
      <c r="L213" s="417"/>
      <c r="M213" s="25"/>
      <c r="N213" s="26"/>
      <c r="O213" s="26"/>
      <c r="P213" s="27"/>
      <c r="Q213" s="133"/>
      <c r="R213" s="527"/>
      <c r="S213" s="28"/>
      <c r="T213" s="29"/>
      <c r="U213" s="389"/>
      <c r="V213" s="134"/>
      <c r="W213" s="392"/>
      <c r="X213" s="29"/>
      <c r="Y213" s="29"/>
      <c r="Z213" s="1023"/>
      <c r="AA213" s="337"/>
      <c r="AB213" s="1007"/>
      <c r="AC213" s="1007"/>
      <c r="AD213" s="1007"/>
      <c r="AE213" s="417"/>
      <c r="AF213" s="1047"/>
      <c r="AG213" s="268"/>
      <c r="AH213" s="249"/>
      <c r="AN213" s="238"/>
    </row>
    <row r="214" spans="1:40" s="235" customFormat="1" ht="30" hidden="1" customHeight="1" x14ac:dyDescent="0.25">
      <c r="A214" s="1030"/>
      <c r="B214" s="12"/>
      <c r="C214" s="13"/>
      <c r="D214" s="13"/>
      <c r="E214" s="296"/>
      <c r="F214" s="20"/>
      <c r="G214" s="242"/>
      <c r="H214" s="20"/>
      <c r="I214" s="243"/>
      <c r="J214" s="20"/>
      <c r="K214" s="20"/>
      <c r="L214" s="414"/>
      <c r="M214" s="21"/>
      <c r="N214" s="271"/>
      <c r="O214" s="15"/>
      <c r="P214" s="16"/>
      <c r="Q214" s="17"/>
      <c r="R214" s="531"/>
      <c r="S214" s="17"/>
      <c r="T214" s="11"/>
      <c r="U214" s="390"/>
      <c r="V214" s="19"/>
      <c r="W214" s="393"/>
      <c r="X214" s="11"/>
      <c r="Y214" s="11"/>
      <c r="Z214" s="1024"/>
      <c r="AA214" s="338"/>
      <c r="AB214" s="1002"/>
      <c r="AC214" s="1002"/>
      <c r="AD214" s="1002"/>
      <c r="AE214" s="414"/>
      <c r="AF214" s="1048"/>
      <c r="AG214" s="269"/>
      <c r="AH214" s="249"/>
      <c r="AN214" s="238"/>
    </row>
    <row r="215" spans="1:40" s="235" customFormat="1" ht="30" hidden="1" customHeight="1" x14ac:dyDescent="0.25">
      <c r="A215" s="1030"/>
      <c r="B215" s="12"/>
      <c r="C215" s="13"/>
      <c r="D215" s="13"/>
      <c r="E215" s="296"/>
      <c r="F215" s="20"/>
      <c r="G215" s="242"/>
      <c r="H215" s="20"/>
      <c r="I215" s="243"/>
      <c r="J215" s="20"/>
      <c r="K215" s="20"/>
      <c r="L215" s="414"/>
      <c r="M215" s="14"/>
      <c r="N215" s="15"/>
      <c r="O215" s="15"/>
      <c r="P215" s="16"/>
      <c r="Q215" s="17"/>
      <c r="R215" s="531"/>
      <c r="S215" s="18"/>
      <c r="T215" s="11"/>
      <c r="U215" s="390"/>
      <c r="V215" s="22"/>
      <c r="W215" s="393"/>
      <c r="X215" s="11"/>
      <c r="Y215" s="11"/>
      <c r="Z215" s="1024"/>
      <c r="AA215" s="338"/>
      <c r="AB215" s="1002"/>
      <c r="AC215" s="1002"/>
      <c r="AD215" s="1002"/>
      <c r="AE215" s="415"/>
      <c r="AF215" s="1048"/>
      <c r="AG215" s="247"/>
      <c r="AH215" s="249"/>
      <c r="AN215" s="238"/>
    </row>
    <row r="216" spans="1:40" s="235" customFormat="1" ht="30" hidden="1" customHeight="1" x14ac:dyDescent="0.25">
      <c r="A216" s="1030"/>
      <c r="B216" s="12"/>
      <c r="C216" s="13"/>
      <c r="D216" s="13"/>
      <c r="E216" s="296"/>
      <c r="F216" s="20"/>
      <c r="G216" s="242"/>
      <c r="H216" s="20"/>
      <c r="I216" s="243"/>
      <c r="J216" s="20"/>
      <c r="K216" s="20"/>
      <c r="L216" s="414"/>
      <c r="M216" s="14"/>
      <c r="N216" s="15"/>
      <c r="O216" s="15"/>
      <c r="P216" s="16"/>
      <c r="Q216" s="17"/>
      <c r="R216" s="531"/>
      <c r="S216" s="18"/>
      <c r="T216" s="11"/>
      <c r="U216" s="390"/>
      <c r="V216" s="19"/>
      <c r="W216" s="393"/>
      <c r="X216" s="11"/>
      <c r="Y216" s="11"/>
      <c r="Z216" s="1024"/>
      <c r="AA216" s="338"/>
      <c r="AB216" s="1003"/>
      <c r="AC216" s="1004"/>
      <c r="AD216" s="1005"/>
      <c r="AE216" s="414"/>
      <c r="AF216" s="1048"/>
      <c r="AG216" s="269"/>
      <c r="AH216" s="249"/>
      <c r="AN216" s="238"/>
    </row>
    <row r="217" spans="1:40" s="235" customFormat="1" ht="30" hidden="1" customHeight="1" x14ac:dyDescent="0.25">
      <c r="A217" s="1030"/>
      <c r="B217" s="12"/>
      <c r="C217" s="13"/>
      <c r="D217" s="13"/>
      <c r="E217" s="296"/>
      <c r="F217" s="20"/>
      <c r="G217" s="242"/>
      <c r="H217" s="20"/>
      <c r="I217" s="243"/>
      <c r="J217" s="20"/>
      <c r="K217" s="20"/>
      <c r="L217" s="415"/>
      <c r="M217" s="14"/>
      <c r="N217" s="15"/>
      <c r="O217" s="15"/>
      <c r="P217" s="16"/>
      <c r="Q217" s="17"/>
      <c r="R217" s="531"/>
      <c r="S217" s="18"/>
      <c r="T217" s="11"/>
      <c r="U217" s="390"/>
      <c r="V217" s="19"/>
      <c r="W217" s="393"/>
      <c r="X217" s="11"/>
      <c r="Y217" s="11"/>
      <c r="Z217" s="1024"/>
      <c r="AA217" s="338"/>
      <c r="AB217" s="1002"/>
      <c r="AC217" s="1002"/>
      <c r="AD217" s="1002"/>
      <c r="AE217" s="415"/>
      <c r="AF217" s="1048"/>
      <c r="AG217" s="247"/>
      <c r="AH217" s="249"/>
      <c r="AN217" s="238"/>
    </row>
    <row r="218" spans="1:40" s="235" customFormat="1" ht="30" hidden="1" customHeight="1" thickBot="1" x14ac:dyDescent="0.3">
      <c r="A218" s="1031"/>
      <c r="B218" s="31"/>
      <c r="C218" s="131"/>
      <c r="D218" s="351"/>
      <c r="E218" s="297"/>
      <c r="F218" s="132"/>
      <c r="G218" s="246"/>
      <c r="H218" s="132"/>
      <c r="I218" s="245"/>
      <c r="J218" s="132"/>
      <c r="K218" s="132"/>
      <c r="L218" s="416"/>
      <c r="M218" s="32"/>
      <c r="N218" s="352"/>
      <c r="O218" s="352"/>
      <c r="P218" s="33"/>
      <c r="Q218" s="34"/>
      <c r="R218" s="529"/>
      <c r="S218" s="35"/>
      <c r="T218" s="37"/>
      <c r="U218" s="391"/>
      <c r="V218" s="36"/>
      <c r="W218" s="394"/>
      <c r="X218" s="37"/>
      <c r="Y218" s="37"/>
      <c r="Z218" s="1025"/>
      <c r="AA218" s="339"/>
      <c r="AB218" s="1006"/>
      <c r="AC218" s="1006"/>
      <c r="AD218" s="1006"/>
      <c r="AE218" s="416"/>
      <c r="AF218" s="1049"/>
      <c r="AG218" s="248"/>
      <c r="AH218" s="249"/>
      <c r="AN218" s="238"/>
    </row>
    <row r="219" spans="1:40" s="235" customFormat="1" ht="30" hidden="1" customHeight="1" x14ac:dyDescent="0.25">
      <c r="A219" s="1029"/>
      <c r="B219" s="23"/>
      <c r="C219" s="24"/>
      <c r="D219" s="327"/>
      <c r="E219" s="295"/>
      <c r="F219" s="30"/>
      <c r="G219" s="241"/>
      <c r="H219" s="30"/>
      <c r="I219" s="244"/>
      <c r="J219" s="30"/>
      <c r="K219" s="30"/>
      <c r="L219" s="417"/>
      <c r="M219" s="25"/>
      <c r="N219" s="26"/>
      <c r="O219" s="26"/>
      <c r="P219" s="27"/>
      <c r="Q219" s="133"/>
      <c r="R219" s="527"/>
      <c r="S219" s="28"/>
      <c r="T219" s="29"/>
      <c r="U219" s="389"/>
      <c r="V219" s="134"/>
      <c r="W219" s="392"/>
      <c r="X219" s="29"/>
      <c r="Y219" s="29"/>
      <c r="Z219" s="1023"/>
      <c r="AA219" s="337"/>
      <c r="AB219" s="1007"/>
      <c r="AC219" s="1007"/>
      <c r="AD219" s="1007"/>
      <c r="AE219" s="417"/>
      <c r="AF219" s="1047"/>
      <c r="AG219" s="268"/>
      <c r="AH219" s="249"/>
      <c r="AN219" s="238"/>
    </row>
    <row r="220" spans="1:40" s="235" customFormat="1" ht="30" hidden="1" customHeight="1" x14ac:dyDescent="0.25">
      <c r="A220" s="1030"/>
      <c r="B220" s="12"/>
      <c r="C220" s="13"/>
      <c r="D220" s="13"/>
      <c r="E220" s="296"/>
      <c r="F220" s="20"/>
      <c r="G220" s="242"/>
      <c r="H220" s="20"/>
      <c r="I220" s="243"/>
      <c r="J220" s="20"/>
      <c r="K220" s="20"/>
      <c r="L220" s="414"/>
      <c r="M220" s="21"/>
      <c r="N220" s="271"/>
      <c r="O220" s="15"/>
      <c r="P220" s="16"/>
      <c r="Q220" s="17"/>
      <c r="R220" s="531"/>
      <c r="S220" s="17"/>
      <c r="T220" s="11"/>
      <c r="U220" s="390"/>
      <c r="V220" s="19"/>
      <c r="W220" s="393"/>
      <c r="X220" s="11"/>
      <c r="Y220" s="11"/>
      <c r="Z220" s="1024"/>
      <c r="AA220" s="338"/>
      <c r="AB220" s="1002"/>
      <c r="AC220" s="1002"/>
      <c r="AD220" s="1002"/>
      <c r="AE220" s="414"/>
      <c r="AF220" s="1048"/>
      <c r="AG220" s="269"/>
      <c r="AH220" s="249"/>
      <c r="AN220" s="238"/>
    </row>
    <row r="221" spans="1:40" s="235" customFormat="1" ht="30" hidden="1" customHeight="1" x14ac:dyDescent="0.25">
      <c r="A221" s="1030"/>
      <c r="B221" s="12"/>
      <c r="C221" s="13"/>
      <c r="D221" s="13"/>
      <c r="E221" s="296"/>
      <c r="F221" s="20"/>
      <c r="G221" s="242"/>
      <c r="H221" s="20"/>
      <c r="I221" s="243"/>
      <c r="J221" s="20"/>
      <c r="K221" s="20"/>
      <c r="L221" s="414"/>
      <c r="M221" s="14"/>
      <c r="N221" s="15"/>
      <c r="O221" s="15"/>
      <c r="P221" s="16"/>
      <c r="Q221" s="17"/>
      <c r="R221" s="531"/>
      <c r="S221" s="18"/>
      <c r="T221" s="11"/>
      <c r="U221" s="390"/>
      <c r="V221" s="22"/>
      <c r="W221" s="393"/>
      <c r="X221" s="11"/>
      <c r="Y221" s="11"/>
      <c r="Z221" s="1024"/>
      <c r="AA221" s="338"/>
      <c r="AB221" s="1002"/>
      <c r="AC221" s="1002"/>
      <c r="AD221" s="1002"/>
      <c r="AE221" s="415"/>
      <c r="AF221" s="1048"/>
      <c r="AG221" s="247"/>
      <c r="AH221" s="249"/>
      <c r="AN221" s="238"/>
    </row>
    <row r="222" spans="1:40" s="235" customFormat="1" ht="30" hidden="1" customHeight="1" x14ac:dyDescent="0.25">
      <c r="A222" s="1030"/>
      <c r="B222" s="12"/>
      <c r="C222" s="13"/>
      <c r="D222" s="13"/>
      <c r="E222" s="296"/>
      <c r="F222" s="20"/>
      <c r="G222" s="242"/>
      <c r="H222" s="20"/>
      <c r="I222" s="243"/>
      <c r="J222" s="20"/>
      <c r="K222" s="20"/>
      <c r="L222" s="414"/>
      <c r="M222" s="14"/>
      <c r="N222" s="15"/>
      <c r="O222" s="15"/>
      <c r="P222" s="16"/>
      <c r="Q222" s="17"/>
      <c r="R222" s="531"/>
      <c r="S222" s="18"/>
      <c r="T222" s="11"/>
      <c r="U222" s="390"/>
      <c r="V222" s="19"/>
      <c r="W222" s="393"/>
      <c r="X222" s="11"/>
      <c r="Y222" s="11"/>
      <c r="Z222" s="1024"/>
      <c r="AA222" s="338"/>
      <c r="AB222" s="1003"/>
      <c r="AC222" s="1004"/>
      <c r="AD222" s="1005"/>
      <c r="AE222" s="414"/>
      <c r="AF222" s="1048"/>
      <c r="AG222" s="269"/>
      <c r="AH222" s="249"/>
      <c r="AN222" s="238"/>
    </row>
    <row r="223" spans="1:40" s="235" customFormat="1" ht="30" hidden="1" customHeight="1" x14ac:dyDescent="0.25">
      <c r="A223" s="1030"/>
      <c r="B223" s="12"/>
      <c r="C223" s="13"/>
      <c r="D223" s="13"/>
      <c r="E223" s="296"/>
      <c r="F223" s="20"/>
      <c r="G223" s="242"/>
      <c r="H223" s="20"/>
      <c r="I223" s="243"/>
      <c r="J223" s="20"/>
      <c r="K223" s="20"/>
      <c r="L223" s="415"/>
      <c r="M223" s="14"/>
      <c r="N223" s="15"/>
      <c r="O223" s="15"/>
      <c r="P223" s="16"/>
      <c r="Q223" s="17"/>
      <c r="R223" s="531"/>
      <c r="S223" s="18"/>
      <c r="T223" s="11"/>
      <c r="U223" s="390"/>
      <c r="V223" s="19"/>
      <c r="W223" s="393"/>
      <c r="X223" s="11"/>
      <c r="Y223" s="11"/>
      <c r="Z223" s="1024"/>
      <c r="AA223" s="338"/>
      <c r="AB223" s="1002"/>
      <c r="AC223" s="1002"/>
      <c r="AD223" s="1002"/>
      <c r="AE223" s="415"/>
      <c r="AF223" s="1048"/>
      <c r="AG223" s="247"/>
      <c r="AH223" s="249"/>
      <c r="AN223" s="238"/>
    </row>
    <row r="224" spans="1:40" s="235" customFormat="1" ht="30" hidden="1" customHeight="1" thickBot="1" x14ac:dyDescent="0.3">
      <c r="A224" s="1031"/>
      <c r="B224" s="31"/>
      <c r="C224" s="131"/>
      <c r="D224" s="351"/>
      <c r="E224" s="297"/>
      <c r="F224" s="132"/>
      <c r="G224" s="246"/>
      <c r="H224" s="132"/>
      <c r="I224" s="245"/>
      <c r="J224" s="132"/>
      <c r="K224" s="132"/>
      <c r="L224" s="416"/>
      <c r="M224" s="32"/>
      <c r="N224" s="352"/>
      <c r="O224" s="352"/>
      <c r="P224" s="33"/>
      <c r="Q224" s="34"/>
      <c r="R224" s="529"/>
      <c r="S224" s="35"/>
      <c r="T224" s="37"/>
      <c r="U224" s="391"/>
      <c r="V224" s="36"/>
      <c r="W224" s="394"/>
      <c r="X224" s="37"/>
      <c r="Y224" s="37"/>
      <c r="Z224" s="1025"/>
      <c r="AA224" s="339"/>
      <c r="AB224" s="1006"/>
      <c r="AC224" s="1006"/>
      <c r="AD224" s="1006"/>
      <c r="AE224" s="416"/>
      <c r="AF224" s="1049"/>
      <c r="AG224" s="248"/>
      <c r="AH224" s="249"/>
      <c r="AN224" s="238"/>
    </row>
    <row r="225" spans="1:40" s="235" customFormat="1" ht="30" hidden="1" customHeight="1" x14ac:dyDescent="0.25">
      <c r="A225" s="1029"/>
      <c r="B225" s="23"/>
      <c r="C225" s="24"/>
      <c r="D225" s="327"/>
      <c r="E225" s="295"/>
      <c r="F225" s="30"/>
      <c r="G225" s="241"/>
      <c r="H225" s="30"/>
      <c r="I225" s="244"/>
      <c r="J225" s="30"/>
      <c r="K225" s="30"/>
      <c r="L225" s="417"/>
      <c r="M225" s="25"/>
      <c r="N225" s="26"/>
      <c r="O225" s="26"/>
      <c r="P225" s="27"/>
      <c r="Q225" s="133"/>
      <c r="R225" s="527"/>
      <c r="S225" s="28"/>
      <c r="T225" s="29"/>
      <c r="U225" s="389"/>
      <c r="V225" s="134"/>
      <c r="W225" s="392"/>
      <c r="X225" s="29"/>
      <c r="Y225" s="29"/>
      <c r="Z225" s="1023"/>
      <c r="AA225" s="337"/>
      <c r="AB225" s="1007"/>
      <c r="AC225" s="1007"/>
      <c r="AD225" s="1007"/>
      <c r="AE225" s="417"/>
      <c r="AF225" s="1047"/>
      <c r="AG225" s="268"/>
      <c r="AH225" s="249"/>
      <c r="AN225" s="238"/>
    </row>
    <row r="226" spans="1:40" s="235" customFormat="1" ht="30" hidden="1" customHeight="1" x14ac:dyDescent="0.25">
      <c r="A226" s="1030"/>
      <c r="B226" s="12"/>
      <c r="C226" s="13"/>
      <c r="D226" s="13"/>
      <c r="E226" s="296"/>
      <c r="F226" s="20"/>
      <c r="G226" s="242"/>
      <c r="H226" s="20"/>
      <c r="I226" s="243"/>
      <c r="J226" s="20"/>
      <c r="K226" s="20"/>
      <c r="L226" s="414"/>
      <c r="M226" s="21"/>
      <c r="N226" s="271"/>
      <c r="O226" s="15"/>
      <c r="P226" s="16"/>
      <c r="Q226" s="17"/>
      <c r="R226" s="531"/>
      <c r="S226" s="17"/>
      <c r="T226" s="11"/>
      <c r="U226" s="390"/>
      <c r="V226" s="19"/>
      <c r="W226" s="393"/>
      <c r="X226" s="11"/>
      <c r="Y226" s="11"/>
      <c r="Z226" s="1024"/>
      <c r="AA226" s="338"/>
      <c r="AB226" s="1002"/>
      <c r="AC226" s="1002"/>
      <c r="AD226" s="1002"/>
      <c r="AE226" s="414"/>
      <c r="AF226" s="1048"/>
      <c r="AG226" s="269"/>
      <c r="AH226" s="249"/>
      <c r="AN226" s="238"/>
    </row>
    <row r="227" spans="1:40" s="235" customFormat="1" ht="30" hidden="1" customHeight="1" x14ac:dyDescent="0.25">
      <c r="A227" s="1030"/>
      <c r="B227" s="12"/>
      <c r="C227" s="13"/>
      <c r="D227" s="13"/>
      <c r="E227" s="296"/>
      <c r="F227" s="20"/>
      <c r="G227" s="242"/>
      <c r="H227" s="20"/>
      <c r="I227" s="243"/>
      <c r="J227" s="20"/>
      <c r="K227" s="20"/>
      <c r="L227" s="414"/>
      <c r="M227" s="14"/>
      <c r="N227" s="15"/>
      <c r="O227" s="15"/>
      <c r="P227" s="16"/>
      <c r="Q227" s="17"/>
      <c r="R227" s="531"/>
      <c r="S227" s="18"/>
      <c r="T227" s="11"/>
      <c r="U227" s="390"/>
      <c r="V227" s="22"/>
      <c r="W227" s="393"/>
      <c r="X227" s="11"/>
      <c r="Y227" s="11"/>
      <c r="Z227" s="1024"/>
      <c r="AA227" s="338"/>
      <c r="AB227" s="1002"/>
      <c r="AC227" s="1002"/>
      <c r="AD227" s="1002"/>
      <c r="AE227" s="415"/>
      <c r="AF227" s="1048"/>
      <c r="AG227" s="247"/>
      <c r="AH227" s="249"/>
      <c r="AN227" s="238"/>
    </row>
    <row r="228" spans="1:40" s="235" customFormat="1" ht="30" hidden="1" customHeight="1" x14ac:dyDescent="0.25">
      <c r="A228" s="1030"/>
      <c r="B228" s="12"/>
      <c r="C228" s="13"/>
      <c r="D228" s="13"/>
      <c r="E228" s="296"/>
      <c r="F228" s="20"/>
      <c r="G228" s="242"/>
      <c r="H228" s="20"/>
      <c r="I228" s="243"/>
      <c r="J228" s="20"/>
      <c r="K228" s="20"/>
      <c r="L228" s="414"/>
      <c r="M228" s="14"/>
      <c r="N228" s="15"/>
      <c r="O228" s="15"/>
      <c r="P228" s="16"/>
      <c r="Q228" s="17"/>
      <c r="R228" s="531"/>
      <c r="S228" s="18"/>
      <c r="T228" s="11"/>
      <c r="U228" s="390"/>
      <c r="V228" s="19"/>
      <c r="W228" s="393"/>
      <c r="X228" s="11"/>
      <c r="Y228" s="11"/>
      <c r="Z228" s="1024"/>
      <c r="AA228" s="338"/>
      <c r="AB228" s="1003"/>
      <c r="AC228" s="1004"/>
      <c r="AD228" s="1005"/>
      <c r="AE228" s="414"/>
      <c r="AF228" s="1048"/>
      <c r="AG228" s="269"/>
      <c r="AH228" s="249"/>
      <c r="AN228" s="238"/>
    </row>
    <row r="229" spans="1:40" s="235" customFormat="1" ht="30" hidden="1" customHeight="1" x14ac:dyDescent="0.25">
      <c r="A229" s="1030"/>
      <c r="B229" s="12"/>
      <c r="C229" s="13"/>
      <c r="D229" s="13"/>
      <c r="E229" s="296"/>
      <c r="F229" s="20"/>
      <c r="G229" s="242"/>
      <c r="H229" s="20"/>
      <c r="I229" s="243"/>
      <c r="J229" s="20"/>
      <c r="K229" s="20"/>
      <c r="L229" s="415"/>
      <c r="M229" s="14"/>
      <c r="N229" s="15"/>
      <c r="O229" s="15"/>
      <c r="P229" s="16"/>
      <c r="Q229" s="17"/>
      <c r="R229" s="531"/>
      <c r="S229" s="18"/>
      <c r="T229" s="11"/>
      <c r="U229" s="390"/>
      <c r="V229" s="19"/>
      <c r="W229" s="393"/>
      <c r="X229" s="11"/>
      <c r="Y229" s="11"/>
      <c r="Z229" s="1024"/>
      <c r="AA229" s="338"/>
      <c r="AB229" s="1002"/>
      <c r="AC229" s="1002"/>
      <c r="AD229" s="1002"/>
      <c r="AE229" s="415"/>
      <c r="AF229" s="1048"/>
      <c r="AG229" s="247"/>
      <c r="AH229" s="249"/>
      <c r="AN229" s="238"/>
    </row>
    <row r="230" spans="1:40" s="235" customFormat="1" ht="30" hidden="1" customHeight="1" thickBot="1" x14ac:dyDescent="0.3">
      <c r="A230" s="1031"/>
      <c r="B230" s="31"/>
      <c r="C230" s="131"/>
      <c r="D230" s="351"/>
      <c r="E230" s="297"/>
      <c r="F230" s="132"/>
      <c r="G230" s="246"/>
      <c r="H230" s="132"/>
      <c r="I230" s="245"/>
      <c r="J230" s="132"/>
      <c r="K230" s="132"/>
      <c r="L230" s="416"/>
      <c r="M230" s="32"/>
      <c r="N230" s="352"/>
      <c r="O230" s="352"/>
      <c r="P230" s="33"/>
      <c r="Q230" s="34"/>
      <c r="R230" s="529"/>
      <c r="S230" s="35"/>
      <c r="T230" s="37"/>
      <c r="U230" s="391"/>
      <c r="V230" s="36"/>
      <c r="W230" s="394"/>
      <c r="X230" s="37"/>
      <c r="Y230" s="37"/>
      <c r="Z230" s="1025"/>
      <c r="AA230" s="339"/>
      <c r="AB230" s="1006"/>
      <c r="AC230" s="1006"/>
      <c r="AD230" s="1006"/>
      <c r="AE230" s="416"/>
      <c r="AF230" s="1049"/>
      <c r="AG230" s="248"/>
      <c r="AH230" s="249"/>
      <c r="AN230" s="238"/>
    </row>
    <row r="231" spans="1:40" s="235" customFormat="1" ht="30" hidden="1" customHeight="1" x14ac:dyDescent="0.25">
      <c r="A231" s="1029"/>
      <c r="B231" s="23"/>
      <c r="C231" s="24"/>
      <c r="D231" s="327"/>
      <c r="E231" s="295"/>
      <c r="F231" s="30"/>
      <c r="G231" s="241"/>
      <c r="H231" s="30"/>
      <c r="I231" s="244"/>
      <c r="J231" s="30"/>
      <c r="K231" s="30"/>
      <c r="L231" s="417"/>
      <c r="M231" s="25"/>
      <c r="N231" s="26"/>
      <c r="O231" s="26"/>
      <c r="P231" s="27"/>
      <c r="Q231" s="133"/>
      <c r="R231" s="527"/>
      <c r="S231" s="28"/>
      <c r="T231" s="29"/>
      <c r="U231" s="389"/>
      <c r="V231" s="134"/>
      <c r="W231" s="392"/>
      <c r="X231" s="29"/>
      <c r="Y231" s="29"/>
      <c r="Z231" s="1023"/>
      <c r="AA231" s="337"/>
      <c r="AB231" s="1007"/>
      <c r="AC231" s="1007"/>
      <c r="AD231" s="1007"/>
      <c r="AE231" s="417"/>
      <c r="AF231" s="1047"/>
      <c r="AG231" s="268"/>
      <c r="AH231" s="249"/>
      <c r="AN231" s="238"/>
    </row>
    <row r="232" spans="1:40" s="235" customFormat="1" ht="30" hidden="1" customHeight="1" x14ac:dyDescent="0.25">
      <c r="A232" s="1030"/>
      <c r="B232" s="12"/>
      <c r="C232" s="13"/>
      <c r="D232" s="13"/>
      <c r="E232" s="296"/>
      <c r="F232" s="20"/>
      <c r="G232" s="242"/>
      <c r="H232" s="20"/>
      <c r="I232" s="243"/>
      <c r="J232" s="20"/>
      <c r="K232" s="20"/>
      <c r="L232" s="414"/>
      <c r="M232" s="21"/>
      <c r="N232" s="271"/>
      <c r="O232" s="15"/>
      <c r="P232" s="16"/>
      <c r="Q232" s="17"/>
      <c r="R232" s="531"/>
      <c r="S232" s="17"/>
      <c r="T232" s="11"/>
      <c r="U232" s="390"/>
      <c r="V232" s="19"/>
      <c r="W232" s="393"/>
      <c r="X232" s="11"/>
      <c r="Y232" s="11"/>
      <c r="Z232" s="1024"/>
      <c r="AA232" s="338"/>
      <c r="AB232" s="1002"/>
      <c r="AC232" s="1002"/>
      <c r="AD232" s="1002"/>
      <c r="AE232" s="414"/>
      <c r="AF232" s="1048"/>
      <c r="AG232" s="269"/>
      <c r="AH232" s="249"/>
      <c r="AN232" s="238"/>
    </row>
    <row r="233" spans="1:40" s="235" customFormat="1" ht="30" hidden="1" customHeight="1" x14ac:dyDescent="0.25">
      <c r="A233" s="1030"/>
      <c r="B233" s="12"/>
      <c r="C233" s="13"/>
      <c r="D233" s="13"/>
      <c r="E233" s="296"/>
      <c r="F233" s="20"/>
      <c r="G233" s="242"/>
      <c r="H233" s="20"/>
      <c r="I233" s="243"/>
      <c r="J233" s="20"/>
      <c r="K233" s="20"/>
      <c r="L233" s="414"/>
      <c r="M233" s="14"/>
      <c r="N233" s="15"/>
      <c r="O233" s="15"/>
      <c r="P233" s="16"/>
      <c r="Q233" s="17"/>
      <c r="R233" s="531"/>
      <c r="S233" s="18"/>
      <c r="T233" s="11"/>
      <c r="U233" s="390"/>
      <c r="V233" s="22"/>
      <c r="W233" s="393"/>
      <c r="X233" s="11"/>
      <c r="Y233" s="11"/>
      <c r="Z233" s="1024"/>
      <c r="AA233" s="338"/>
      <c r="AB233" s="1002"/>
      <c r="AC233" s="1002"/>
      <c r="AD233" s="1002"/>
      <c r="AE233" s="415"/>
      <c r="AF233" s="1048"/>
      <c r="AG233" s="247"/>
      <c r="AH233" s="249"/>
      <c r="AN233" s="238"/>
    </row>
    <row r="234" spans="1:40" s="235" customFormat="1" ht="30" hidden="1" customHeight="1" x14ac:dyDescent="0.25">
      <c r="A234" s="1030"/>
      <c r="B234" s="12"/>
      <c r="C234" s="13"/>
      <c r="D234" s="13"/>
      <c r="E234" s="296"/>
      <c r="F234" s="20"/>
      <c r="G234" s="242"/>
      <c r="H234" s="20"/>
      <c r="I234" s="243"/>
      <c r="J234" s="20"/>
      <c r="K234" s="20"/>
      <c r="L234" s="414"/>
      <c r="M234" s="14"/>
      <c r="N234" s="15"/>
      <c r="O234" s="15"/>
      <c r="P234" s="16"/>
      <c r="Q234" s="17"/>
      <c r="R234" s="531"/>
      <c r="S234" s="18"/>
      <c r="T234" s="11"/>
      <c r="U234" s="390"/>
      <c r="V234" s="19"/>
      <c r="W234" s="393"/>
      <c r="X234" s="11"/>
      <c r="Y234" s="11"/>
      <c r="Z234" s="1024"/>
      <c r="AA234" s="338"/>
      <c r="AB234" s="1003"/>
      <c r="AC234" s="1004"/>
      <c r="AD234" s="1005"/>
      <c r="AE234" s="414"/>
      <c r="AF234" s="1048"/>
      <c r="AG234" s="269"/>
      <c r="AH234" s="249"/>
      <c r="AN234" s="238"/>
    </row>
    <row r="235" spans="1:40" s="235" customFormat="1" ht="30" hidden="1" customHeight="1" x14ac:dyDescent="0.25">
      <c r="A235" s="1030"/>
      <c r="B235" s="12"/>
      <c r="C235" s="13"/>
      <c r="D235" s="13"/>
      <c r="E235" s="296"/>
      <c r="F235" s="20"/>
      <c r="G235" s="242"/>
      <c r="H235" s="20"/>
      <c r="I235" s="243"/>
      <c r="J235" s="20"/>
      <c r="K235" s="20"/>
      <c r="L235" s="415"/>
      <c r="M235" s="14"/>
      <c r="N235" s="15"/>
      <c r="O235" s="15"/>
      <c r="P235" s="16"/>
      <c r="Q235" s="17"/>
      <c r="R235" s="531"/>
      <c r="S235" s="18"/>
      <c r="T235" s="11"/>
      <c r="U235" s="390"/>
      <c r="V235" s="19"/>
      <c r="W235" s="393"/>
      <c r="X235" s="11"/>
      <c r="Y235" s="11"/>
      <c r="Z235" s="1024"/>
      <c r="AA235" s="338"/>
      <c r="AB235" s="1002"/>
      <c r="AC235" s="1002"/>
      <c r="AD235" s="1002"/>
      <c r="AE235" s="415"/>
      <c r="AF235" s="1048"/>
      <c r="AG235" s="247"/>
      <c r="AH235" s="249"/>
      <c r="AN235" s="238"/>
    </row>
    <row r="236" spans="1:40" s="235" customFormat="1" ht="30" hidden="1" customHeight="1" thickBot="1" x14ac:dyDescent="0.3">
      <c r="A236" s="1031"/>
      <c r="B236" s="31"/>
      <c r="C236" s="131"/>
      <c r="D236" s="351"/>
      <c r="E236" s="297"/>
      <c r="F236" s="132"/>
      <c r="G236" s="246"/>
      <c r="H236" s="132"/>
      <c r="I236" s="245"/>
      <c r="J236" s="132"/>
      <c r="K236" s="132"/>
      <c r="L236" s="416"/>
      <c r="M236" s="32"/>
      <c r="N236" s="352"/>
      <c r="O236" s="352"/>
      <c r="P236" s="33"/>
      <c r="Q236" s="34"/>
      <c r="R236" s="529"/>
      <c r="S236" s="35"/>
      <c r="T236" s="37"/>
      <c r="U236" s="391"/>
      <c r="V236" s="36"/>
      <c r="W236" s="394"/>
      <c r="X236" s="37"/>
      <c r="Y236" s="37"/>
      <c r="Z236" s="1025"/>
      <c r="AA236" s="339"/>
      <c r="AB236" s="1006"/>
      <c r="AC236" s="1006"/>
      <c r="AD236" s="1006"/>
      <c r="AE236" s="416"/>
      <c r="AF236" s="1049"/>
      <c r="AG236" s="248"/>
      <c r="AH236" s="249"/>
      <c r="AN236" s="238"/>
    </row>
    <row r="237" spans="1:40" s="235" customFormat="1" ht="30" hidden="1" customHeight="1" x14ac:dyDescent="0.25">
      <c r="A237" s="1029"/>
      <c r="B237" s="23"/>
      <c r="C237" s="24"/>
      <c r="D237" s="327"/>
      <c r="E237" s="295"/>
      <c r="F237" s="30"/>
      <c r="G237" s="241"/>
      <c r="H237" s="30"/>
      <c r="I237" s="244"/>
      <c r="J237" s="30"/>
      <c r="K237" s="30"/>
      <c r="L237" s="417"/>
      <c r="M237" s="25"/>
      <c r="N237" s="26"/>
      <c r="O237" s="26"/>
      <c r="P237" s="27"/>
      <c r="Q237" s="133"/>
      <c r="R237" s="527"/>
      <c r="S237" s="28"/>
      <c r="T237" s="29"/>
      <c r="U237" s="389"/>
      <c r="V237" s="134"/>
      <c r="W237" s="392"/>
      <c r="X237" s="29"/>
      <c r="Y237" s="29"/>
      <c r="Z237" s="1023"/>
      <c r="AA237" s="337"/>
      <c r="AB237" s="1007"/>
      <c r="AC237" s="1007"/>
      <c r="AD237" s="1007"/>
      <c r="AE237" s="417"/>
      <c r="AF237" s="1047"/>
      <c r="AG237" s="268"/>
      <c r="AH237" s="249"/>
      <c r="AN237" s="238"/>
    </row>
    <row r="238" spans="1:40" s="235" customFormat="1" ht="30" hidden="1" customHeight="1" x14ac:dyDescent="0.25">
      <c r="A238" s="1030"/>
      <c r="B238" s="12"/>
      <c r="C238" s="13"/>
      <c r="D238" s="13"/>
      <c r="E238" s="296"/>
      <c r="F238" s="20"/>
      <c r="G238" s="242"/>
      <c r="H238" s="20"/>
      <c r="I238" s="243"/>
      <c r="J238" s="20"/>
      <c r="K238" s="20"/>
      <c r="L238" s="414"/>
      <c r="M238" s="21"/>
      <c r="N238" s="271"/>
      <c r="O238" s="15"/>
      <c r="P238" s="16"/>
      <c r="Q238" s="17"/>
      <c r="R238" s="531"/>
      <c r="S238" s="17"/>
      <c r="T238" s="11"/>
      <c r="U238" s="390"/>
      <c r="V238" s="19"/>
      <c r="W238" s="393"/>
      <c r="X238" s="11"/>
      <c r="Y238" s="11"/>
      <c r="Z238" s="1024"/>
      <c r="AA238" s="338"/>
      <c r="AB238" s="1002"/>
      <c r="AC238" s="1002"/>
      <c r="AD238" s="1002"/>
      <c r="AE238" s="414"/>
      <c r="AF238" s="1048"/>
      <c r="AG238" s="269"/>
      <c r="AH238" s="249"/>
      <c r="AN238" s="238"/>
    </row>
    <row r="239" spans="1:40" s="235" customFormat="1" ht="30" hidden="1" customHeight="1" x14ac:dyDescent="0.25">
      <c r="A239" s="1030"/>
      <c r="B239" s="12"/>
      <c r="C239" s="13"/>
      <c r="D239" s="13"/>
      <c r="E239" s="296"/>
      <c r="F239" s="20"/>
      <c r="G239" s="242"/>
      <c r="H239" s="20"/>
      <c r="I239" s="243"/>
      <c r="J239" s="20"/>
      <c r="K239" s="20"/>
      <c r="L239" s="414"/>
      <c r="M239" s="14"/>
      <c r="N239" s="15"/>
      <c r="O239" s="15"/>
      <c r="P239" s="16"/>
      <c r="Q239" s="17"/>
      <c r="R239" s="531"/>
      <c r="S239" s="18"/>
      <c r="T239" s="11"/>
      <c r="U239" s="390"/>
      <c r="V239" s="22"/>
      <c r="W239" s="393"/>
      <c r="X239" s="11"/>
      <c r="Y239" s="11"/>
      <c r="Z239" s="1024"/>
      <c r="AA239" s="338"/>
      <c r="AB239" s="1002"/>
      <c r="AC239" s="1002"/>
      <c r="AD239" s="1002"/>
      <c r="AE239" s="415"/>
      <c r="AF239" s="1048"/>
      <c r="AG239" s="247"/>
      <c r="AH239" s="249"/>
      <c r="AN239" s="238"/>
    </row>
    <row r="240" spans="1:40" s="235" customFormat="1" ht="30" hidden="1" customHeight="1" x14ac:dyDescent="0.25">
      <c r="A240" s="1030"/>
      <c r="B240" s="12"/>
      <c r="C240" s="13"/>
      <c r="D240" s="13"/>
      <c r="E240" s="296"/>
      <c r="F240" s="20"/>
      <c r="G240" s="242"/>
      <c r="H240" s="20"/>
      <c r="I240" s="243"/>
      <c r="J240" s="20"/>
      <c r="K240" s="20"/>
      <c r="L240" s="414"/>
      <c r="M240" s="14"/>
      <c r="N240" s="15"/>
      <c r="O240" s="15"/>
      <c r="P240" s="16"/>
      <c r="Q240" s="17"/>
      <c r="R240" s="531"/>
      <c r="S240" s="18"/>
      <c r="T240" s="11"/>
      <c r="U240" s="390"/>
      <c r="V240" s="19"/>
      <c r="W240" s="393"/>
      <c r="X240" s="11"/>
      <c r="Y240" s="11"/>
      <c r="Z240" s="1024"/>
      <c r="AA240" s="338"/>
      <c r="AB240" s="1003"/>
      <c r="AC240" s="1004"/>
      <c r="AD240" s="1005"/>
      <c r="AE240" s="414"/>
      <c r="AF240" s="1048"/>
      <c r="AG240" s="269"/>
      <c r="AH240" s="249"/>
      <c r="AN240" s="238"/>
    </row>
    <row r="241" spans="1:40" s="235" customFormat="1" ht="30" hidden="1" customHeight="1" x14ac:dyDescent="0.25">
      <c r="A241" s="1030"/>
      <c r="B241" s="12"/>
      <c r="C241" s="13"/>
      <c r="D241" s="13"/>
      <c r="E241" s="296"/>
      <c r="F241" s="20"/>
      <c r="G241" s="242"/>
      <c r="H241" s="20"/>
      <c r="I241" s="243"/>
      <c r="J241" s="20"/>
      <c r="K241" s="20"/>
      <c r="L241" s="415"/>
      <c r="M241" s="14"/>
      <c r="N241" s="15"/>
      <c r="O241" s="15"/>
      <c r="P241" s="16"/>
      <c r="Q241" s="17"/>
      <c r="R241" s="531"/>
      <c r="S241" s="18"/>
      <c r="T241" s="11"/>
      <c r="U241" s="390"/>
      <c r="V241" s="19"/>
      <c r="W241" s="393"/>
      <c r="X241" s="11"/>
      <c r="Y241" s="11"/>
      <c r="Z241" s="1024"/>
      <c r="AA241" s="338"/>
      <c r="AB241" s="1002"/>
      <c r="AC241" s="1002"/>
      <c r="AD241" s="1002"/>
      <c r="AE241" s="415"/>
      <c r="AF241" s="1048"/>
      <c r="AG241" s="247"/>
      <c r="AH241" s="249"/>
      <c r="AN241" s="238"/>
    </row>
    <row r="242" spans="1:40" s="235" customFormat="1" ht="30" hidden="1" customHeight="1" thickBot="1" x14ac:dyDescent="0.3">
      <c r="A242" s="1031"/>
      <c r="B242" s="31"/>
      <c r="C242" s="131"/>
      <c r="D242" s="351"/>
      <c r="E242" s="297"/>
      <c r="F242" s="132"/>
      <c r="G242" s="246"/>
      <c r="H242" s="132"/>
      <c r="I242" s="245"/>
      <c r="J242" s="132"/>
      <c r="K242" s="132"/>
      <c r="L242" s="416"/>
      <c r="M242" s="32"/>
      <c r="N242" s="352"/>
      <c r="O242" s="352"/>
      <c r="P242" s="33"/>
      <c r="Q242" s="34"/>
      <c r="R242" s="529"/>
      <c r="S242" s="35"/>
      <c r="T242" s="37"/>
      <c r="U242" s="391"/>
      <c r="V242" s="36"/>
      <c r="W242" s="394"/>
      <c r="X242" s="37"/>
      <c r="Y242" s="37"/>
      <c r="Z242" s="1025"/>
      <c r="AA242" s="339"/>
      <c r="AB242" s="1006"/>
      <c r="AC242" s="1006"/>
      <c r="AD242" s="1006"/>
      <c r="AE242" s="416"/>
      <c r="AF242" s="1049"/>
      <c r="AG242" s="248"/>
      <c r="AH242" s="249"/>
      <c r="AN242" s="238"/>
    </row>
    <row r="243" spans="1:40" s="235" customFormat="1" ht="30" hidden="1" customHeight="1" x14ac:dyDescent="0.25">
      <c r="A243" s="1029"/>
      <c r="B243" s="23"/>
      <c r="C243" s="24"/>
      <c r="D243" s="327"/>
      <c r="E243" s="295"/>
      <c r="F243" s="30"/>
      <c r="G243" s="241"/>
      <c r="H243" s="30"/>
      <c r="I243" s="244"/>
      <c r="J243" s="30"/>
      <c r="K243" s="30"/>
      <c r="L243" s="417"/>
      <c r="M243" s="25"/>
      <c r="N243" s="26"/>
      <c r="O243" s="26"/>
      <c r="P243" s="27"/>
      <c r="Q243" s="133"/>
      <c r="R243" s="527"/>
      <c r="S243" s="28"/>
      <c r="T243" s="29"/>
      <c r="U243" s="389"/>
      <c r="V243" s="134"/>
      <c r="W243" s="392"/>
      <c r="X243" s="29"/>
      <c r="Y243" s="29"/>
      <c r="Z243" s="1023"/>
      <c r="AA243" s="337"/>
      <c r="AB243" s="1007"/>
      <c r="AC243" s="1007"/>
      <c r="AD243" s="1007"/>
      <c r="AE243" s="417"/>
      <c r="AF243" s="1047"/>
      <c r="AG243" s="268"/>
      <c r="AH243" s="249"/>
      <c r="AN243" s="238"/>
    </row>
    <row r="244" spans="1:40" s="235" customFormat="1" ht="30" hidden="1" customHeight="1" x14ac:dyDescent="0.25">
      <c r="A244" s="1030"/>
      <c r="B244" s="12"/>
      <c r="C244" s="13"/>
      <c r="D244" s="13"/>
      <c r="E244" s="296"/>
      <c r="F244" s="20"/>
      <c r="G244" s="242"/>
      <c r="H244" s="20"/>
      <c r="I244" s="243"/>
      <c r="J244" s="20"/>
      <c r="K244" s="20"/>
      <c r="L244" s="414"/>
      <c r="M244" s="21"/>
      <c r="N244" s="271"/>
      <c r="O244" s="15"/>
      <c r="P244" s="16"/>
      <c r="Q244" s="17"/>
      <c r="R244" s="531"/>
      <c r="S244" s="17"/>
      <c r="T244" s="11"/>
      <c r="U244" s="390"/>
      <c r="V244" s="19"/>
      <c r="W244" s="393"/>
      <c r="X244" s="11"/>
      <c r="Y244" s="11"/>
      <c r="Z244" s="1024"/>
      <c r="AA244" s="338"/>
      <c r="AB244" s="1002"/>
      <c r="AC244" s="1002"/>
      <c r="AD244" s="1002"/>
      <c r="AE244" s="414"/>
      <c r="AF244" s="1048"/>
      <c r="AG244" s="269"/>
      <c r="AH244" s="249"/>
      <c r="AN244" s="238"/>
    </row>
    <row r="245" spans="1:40" s="235" customFormat="1" ht="30" hidden="1" customHeight="1" x14ac:dyDescent="0.25">
      <c r="A245" s="1030"/>
      <c r="B245" s="12"/>
      <c r="C245" s="13"/>
      <c r="D245" s="13"/>
      <c r="E245" s="296"/>
      <c r="F245" s="20"/>
      <c r="G245" s="242"/>
      <c r="H245" s="20"/>
      <c r="I245" s="243"/>
      <c r="J245" s="20"/>
      <c r="K245" s="20"/>
      <c r="L245" s="414"/>
      <c r="M245" s="14"/>
      <c r="N245" s="15"/>
      <c r="O245" s="15"/>
      <c r="P245" s="16"/>
      <c r="Q245" s="17"/>
      <c r="R245" s="531"/>
      <c r="S245" s="18"/>
      <c r="T245" s="11"/>
      <c r="U245" s="390"/>
      <c r="V245" s="22"/>
      <c r="W245" s="393"/>
      <c r="X245" s="11"/>
      <c r="Y245" s="11"/>
      <c r="Z245" s="1024"/>
      <c r="AA245" s="338"/>
      <c r="AB245" s="1002"/>
      <c r="AC245" s="1002"/>
      <c r="AD245" s="1002"/>
      <c r="AE245" s="415"/>
      <c r="AF245" s="1048"/>
      <c r="AG245" s="247"/>
      <c r="AH245" s="249"/>
      <c r="AN245" s="238"/>
    </row>
    <row r="246" spans="1:40" s="235" customFormat="1" ht="30" hidden="1" customHeight="1" x14ac:dyDescent="0.25">
      <c r="A246" s="1030"/>
      <c r="B246" s="12"/>
      <c r="C246" s="13"/>
      <c r="D246" s="13"/>
      <c r="E246" s="296"/>
      <c r="F246" s="20"/>
      <c r="G246" s="242"/>
      <c r="H246" s="20"/>
      <c r="I246" s="243"/>
      <c r="J246" s="20"/>
      <c r="K246" s="20"/>
      <c r="L246" s="414"/>
      <c r="M246" s="14"/>
      <c r="N246" s="15"/>
      <c r="O246" s="15"/>
      <c r="P246" s="16"/>
      <c r="Q246" s="17"/>
      <c r="R246" s="531"/>
      <c r="S246" s="18"/>
      <c r="T246" s="11"/>
      <c r="U246" s="390"/>
      <c r="V246" s="19"/>
      <c r="W246" s="393"/>
      <c r="X246" s="11"/>
      <c r="Y246" s="11"/>
      <c r="Z246" s="1024"/>
      <c r="AA246" s="338"/>
      <c r="AB246" s="1003"/>
      <c r="AC246" s="1004"/>
      <c r="AD246" s="1005"/>
      <c r="AE246" s="414"/>
      <c r="AF246" s="1048"/>
      <c r="AG246" s="269"/>
      <c r="AH246" s="249"/>
      <c r="AN246" s="238"/>
    </row>
    <row r="247" spans="1:40" s="235" customFormat="1" ht="30" hidden="1" customHeight="1" x14ac:dyDescent="0.25">
      <c r="A247" s="1030"/>
      <c r="B247" s="12"/>
      <c r="C247" s="13"/>
      <c r="D247" s="13"/>
      <c r="E247" s="296"/>
      <c r="F247" s="20"/>
      <c r="G247" s="242"/>
      <c r="H247" s="20"/>
      <c r="I247" s="243"/>
      <c r="J247" s="20"/>
      <c r="K247" s="20"/>
      <c r="L247" s="415"/>
      <c r="M247" s="14"/>
      <c r="N247" s="15"/>
      <c r="O247" s="15"/>
      <c r="P247" s="16"/>
      <c r="Q247" s="17"/>
      <c r="R247" s="531"/>
      <c r="S247" s="18"/>
      <c r="T247" s="11"/>
      <c r="U247" s="390"/>
      <c r="V247" s="19"/>
      <c r="W247" s="393"/>
      <c r="X247" s="11"/>
      <c r="Y247" s="11"/>
      <c r="Z247" s="1024"/>
      <c r="AA247" s="338"/>
      <c r="AB247" s="1002"/>
      <c r="AC247" s="1002"/>
      <c r="AD247" s="1002"/>
      <c r="AE247" s="415"/>
      <c r="AF247" s="1048"/>
      <c r="AG247" s="247"/>
      <c r="AH247" s="249"/>
      <c r="AN247" s="238"/>
    </row>
    <row r="248" spans="1:40" s="235" customFormat="1" ht="30" hidden="1" customHeight="1" thickBot="1" x14ac:dyDescent="0.3">
      <c r="A248" s="1031"/>
      <c r="B248" s="31"/>
      <c r="C248" s="131"/>
      <c r="D248" s="351"/>
      <c r="E248" s="297"/>
      <c r="F248" s="132"/>
      <c r="G248" s="246"/>
      <c r="H248" s="132"/>
      <c r="I248" s="245"/>
      <c r="J248" s="132"/>
      <c r="K248" s="132"/>
      <c r="L248" s="416"/>
      <c r="M248" s="32"/>
      <c r="N248" s="352"/>
      <c r="O248" s="352"/>
      <c r="P248" s="33"/>
      <c r="Q248" s="34"/>
      <c r="R248" s="529"/>
      <c r="S248" s="35"/>
      <c r="T248" s="37"/>
      <c r="U248" s="391"/>
      <c r="V248" s="36"/>
      <c r="W248" s="394"/>
      <c r="X248" s="37"/>
      <c r="Y248" s="37"/>
      <c r="Z248" s="1025"/>
      <c r="AA248" s="339"/>
      <c r="AB248" s="1006"/>
      <c r="AC248" s="1006"/>
      <c r="AD248" s="1006"/>
      <c r="AE248" s="416"/>
      <c r="AF248" s="1049"/>
      <c r="AG248" s="248"/>
      <c r="AH248" s="249"/>
      <c r="AN248" s="238"/>
    </row>
    <row r="249" spans="1:40" s="235" customFormat="1" ht="30" hidden="1" customHeight="1" x14ac:dyDescent="0.25">
      <c r="A249" s="1029"/>
      <c r="B249" s="23"/>
      <c r="C249" s="24"/>
      <c r="D249" s="327"/>
      <c r="E249" s="295"/>
      <c r="F249" s="30"/>
      <c r="G249" s="241"/>
      <c r="H249" s="30"/>
      <c r="I249" s="244"/>
      <c r="J249" s="30"/>
      <c r="K249" s="30"/>
      <c r="L249" s="417"/>
      <c r="M249" s="25"/>
      <c r="N249" s="26"/>
      <c r="O249" s="26"/>
      <c r="P249" s="27"/>
      <c r="Q249" s="133"/>
      <c r="R249" s="527"/>
      <c r="S249" s="28"/>
      <c r="T249" s="29"/>
      <c r="U249" s="389"/>
      <c r="V249" s="134"/>
      <c r="W249" s="392"/>
      <c r="X249" s="29"/>
      <c r="Y249" s="29"/>
      <c r="Z249" s="1023"/>
      <c r="AA249" s="337"/>
      <c r="AB249" s="1007"/>
      <c r="AC249" s="1007"/>
      <c r="AD249" s="1007"/>
      <c r="AE249" s="417"/>
      <c r="AF249" s="1047"/>
      <c r="AG249" s="268"/>
      <c r="AH249" s="249"/>
      <c r="AN249" s="238"/>
    </row>
    <row r="250" spans="1:40" s="235" customFormat="1" ht="30" hidden="1" customHeight="1" x14ac:dyDescent="0.25">
      <c r="A250" s="1030"/>
      <c r="B250" s="12"/>
      <c r="C250" s="13"/>
      <c r="D250" s="13"/>
      <c r="E250" s="296"/>
      <c r="F250" s="20"/>
      <c r="G250" s="242"/>
      <c r="H250" s="20"/>
      <c r="I250" s="243"/>
      <c r="J250" s="20"/>
      <c r="K250" s="20"/>
      <c r="L250" s="414"/>
      <c r="M250" s="21"/>
      <c r="N250" s="271"/>
      <c r="O250" s="15"/>
      <c r="P250" s="16"/>
      <c r="Q250" s="17"/>
      <c r="R250" s="531"/>
      <c r="S250" s="17"/>
      <c r="T250" s="11"/>
      <c r="U250" s="390"/>
      <c r="V250" s="19"/>
      <c r="W250" s="393"/>
      <c r="X250" s="11"/>
      <c r="Y250" s="11"/>
      <c r="Z250" s="1024"/>
      <c r="AA250" s="338"/>
      <c r="AB250" s="1002"/>
      <c r="AC250" s="1002"/>
      <c r="AD250" s="1002"/>
      <c r="AE250" s="414"/>
      <c r="AF250" s="1048"/>
      <c r="AG250" s="269"/>
      <c r="AH250" s="249"/>
      <c r="AN250" s="238"/>
    </row>
    <row r="251" spans="1:40" s="235" customFormat="1" ht="30" hidden="1" customHeight="1" x14ac:dyDescent="0.25">
      <c r="A251" s="1030"/>
      <c r="B251" s="12"/>
      <c r="C251" s="13"/>
      <c r="D251" s="13"/>
      <c r="E251" s="296"/>
      <c r="F251" s="20"/>
      <c r="G251" s="242"/>
      <c r="H251" s="20"/>
      <c r="I251" s="243"/>
      <c r="J251" s="20"/>
      <c r="K251" s="20"/>
      <c r="L251" s="414"/>
      <c r="M251" s="14"/>
      <c r="N251" s="15"/>
      <c r="O251" s="15"/>
      <c r="P251" s="16"/>
      <c r="Q251" s="17"/>
      <c r="R251" s="531"/>
      <c r="S251" s="18"/>
      <c r="T251" s="11"/>
      <c r="U251" s="390"/>
      <c r="V251" s="22"/>
      <c r="W251" s="393"/>
      <c r="X251" s="11"/>
      <c r="Y251" s="11"/>
      <c r="Z251" s="1024"/>
      <c r="AA251" s="338"/>
      <c r="AB251" s="1002"/>
      <c r="AC251" s="1002"/>
      <c r="AD251" s="1002"/>
      <c r="AE251" s="415"/>
      <c r="AF251" s="1048"/>
      <c r="AG251" s="247"/>
      <c r="AH251" s="249"/>
      <c r="AN251" s="238"/>
    </row>
    <row r="252" spans="1:40" s="235" customFormat="1" ht="30" hidden="1" customHeight="1" x14ac:dyDescent="0.25">
      <c r="A252" s="1030"/>
      <c r="B252" s="12"/>
      <c r="C252" s="13"/>
      <c r="D252" s="13"/>
      <c r="E252" s="296"/>
      <c r="F252" s="20"/>
      <c r="G252" s="242"/>
      <c r="H252" s="20"/>
      <c r="I252" s="243"/>
      <c r="J252" s="20"/>
      <c r="K252" s="20"/>
      <c r="L252" s="414"/>
      <c r="M252" s="14"/>
      <c r="N252" s="15"/>
      <c r="O252" s="15"/>
      <c r="P252" s="16"/>
      <c r="Q252" s="17"/>
      <c r="R252" s="531"/>
      <c r="S252" s="18"/>
      <c r="T252" s="11"/>
      <c r="U252" s="390"/>
      <c r="V252" s="19"/>
      <c r="W252" s="393"/>
      <c r="X252" s="11"/>
      <c r="Y252" s="11"/>
      <c r="Z252" s="1024"/>
      <c r="AA252" s="338"/>
      <c r="AB252" s="1003"/>
      <c r="AC252" s="1004"/>
      <c r="AD252" s="1005"/>
      <c r="AE252" s="414"/>
      <c r="AF252" s="1048"/>
      <c r="AG252" s="269"/>
      <c r="AH252" s="249"/>
      <c r="AN252" s="238"/>
    </row>
    <row r="253" spans="1:40" s="235" customFormat="1" ht="30" hidden="1" customHeight="1" x14ac:dyDescent="0.25">
      <c r="A253" s="1030"/>
      <c r="B253" s="12"/>
      <c r="C253" s="13"/>
      <c r="D253" s="13"/>
      <c r="E253" s="296"/>
      <c r="F253" s="20"/>
      <c r="G253" s="242"/>
      <c r="H253" s="20"/>
      <c r="I253" s="243"/>
      <c r="J253" s="20"/>
      <c r="K253" s="20"/>
      <c r="L253" s="415"/>
      <c r="M253" s="14"/>
      <c r="N253" s="15"/>
      <c r="O253" s="15"/>
      <c r="P253" s="16"/>
      <c r="Q253" s="17"/>
      <c r="R253" s="531"/>
      <c r="S253" s="18"/>
      <c r="T253" s="11"/>
      <c r="U253" s="390"/>
      <c r="V253" s="19"/>
      <c r="W253" s="393"/>
      <c r="X253" s="11"/>
      <c r="Y253" s="11"/>
      <c r="Z253" s="1024"/>
      <c r="AA253" s="338"/>
      <c r="AB253" s="1002"/>
      <c r="AC253" s="1002"/>
      <c r="AD253" s="1002"/>
      <c r="AE253" s="415"/>
      <c r="AF253" s="1048"/>
      <c r="AG253" s="247"/>
      <c r="AH253" s="249"/>
      <c r="AN253" s="238"/>
    </row>
    <row r="254" spans="1:40" s="235" customFormat="1" ht="30" hidden="1" customHeight="1" thickBot="1" x14ac:dyDescent="0.3">
      <c r="A254" s="1031"/>
      <c r="B254" s="31"/>
      <c r="C254" s="131"/>
      <c r="D254" s="351"/>
      <c r="E254" s="297"/>
      <c r="F254" s="132"/>
      <c r="G254" s="246"/>
      <c r="H254" s="132"/>
      <c r="I254" s="245"/>
      <c r="J254" s="132"/>
      <c r="K254" s="132"/>
      <c r="L254" s="416"/>
      <c r="M254" s="32"/>
      <c r="N254" s="352"/>
      <c r="O254" s="352"/>
      <c r="P254" s="33"/>
      <c r="Q254" s="34"/>
      <c r="R254" s="529"/>
      <c r="S254" s="35"/>
      <c r="T254" s="37"/>
      <c r="U254" s="391"/>
      <c r="V254" s="36"/>
      <c r="W254" s="394"/>
      <c r="X254" s="37"/>
      <c r="Y254" s="37"/>
      <c r="Z254" s="1025"/>
      <c r="AA254" s="339"/>
      <c r="AB254" s="1006"/>
      <c r="AC254" s="1006"/>
      <c r="AD254" s="1006"/>
      <c r="AE254" s="416"/>
      <c r="AF254" s="1049"/>
      <c r="AG254" s="248"/>
      <c r="AH254" s="249"/>
      <c r="AN254" s="238"/>
    </row>
    <row r="255" spans="1:40" s="235" customFormat="1" ht="30" hidden="1" customHeight="1" x14ac:dyDescent="0.25">
      <c r="A255" s="1029"/>
      <c r="B255" s="23"/>
      <c r="C255" s="24"/>
      <c r="D255" s="327"/>
      <c r="E255" s="295"/>
      <c r="F255" s="30"/>
      <c r="G255" s="241"/>
      <c r="H255" s="30"/>
      <c r="I255" s="244"/>
      <c r="J255" s="30"/>
      <c r="K255" s="30"/>
      <c r="L255" s="417"/>
      <c r="M255" s="25"/>
      <c r="N255" s="26"/>
      <c r="O255" s="26"/>
      <c r="P255" s="27"/>
      <c r="Q255" s="133"/>
      <c r="R255" s="527"/>
      <c r="S255" s="28"/>
      <c r="T255" s="29"/>
      <c r="U255" s="389"/>
      <c r="V255" s="134"/>
      <c r="W255" s="392"/>
      <c r="X255" s="29"/>
      <c r="Y255" s="29"/>
      <c r="Z255" s="1023"/>
      <c r="AA255" s="337"/>
      <c r="AB255" s="1007"/>
      <c r="AC255" s="1007"/>
      <c r="AD255" s="1007"/>
      <c r="AE255" s="417"/>
      <c r="AF255" s="1047"/>
      <c r="AG255" s="268"/>
      <c r="AH255" s="249"/>
      <c r="AN255" s="238"/>
    </row>
    <row r="256" spans="1:40" s="235" customFormat="1" ht="30" hidden="1" customHeight="1" x14ac:dyDescent="0.25">
      <c r="A256" s="1030"/>
      <c r="B256" s="12"/>
      <c r="C256" s="13"/>
      <c r="D256" s="13"/>
      <c r="E256" s="296"/>
      <c r="F256" s="20"/>
      <c r="G256" s="242"/>
      <c r="H256" s="20"/>
      <c r="I256" s="243"/>
      <c r="J256" s="20"/>
      <c r="K256" s="20"/>
      <c r="L256" s="414"/>
      <c r="M256" s="21"/>
      <c r="N256" s="271"/>
      <c r="O256" s="15"/>
      <c r="P256" s="16"/>
      <c r="Q256" s="17"/>
      <c r="R256" s="531"/>
      <c r="S256" s="17"/>
      <c r="T256" s="11"/>
      <c r="U256" s="390"/>
      <c r="V256" s="19"/>
      <c r="W256" s="393"/>
      <c r="X256" s="11"/>
      <c r="Y256" s="11"/>
      <c r="Z256" s="1024"/>
      <c r="AA256" s="338"/>
      <c r="AB256" s="1002"/>
      <c r="AC256" s="1002"/>
      <c r="AD256" s="1002"/>
      <c r="AE256" s="414"/>
      <c r="AF256" s="1048"/>
      <c r="AG256" s="269"/>
      <c r="AH256" s="249"/>
      <c r="AN256" s="238"/>
    </row>
    <row r="257" spans="1:40" s="235" customFormat="1" ht="30" hidden="1" customHeight="1" x14ac:dyDescent="0.25">
      <c r="A257" s="1030"/>
      <c r="B257" s="12"/>
      <c r="C257" s="13"/>
      <c r="D257" s="13"/>
      <c r="E257" s="296"/>
      <c r="F257" s="20"/>
      <c r="G257" s="242"/>
      <c r="H257" s="20"/>
      <c r="I257" s="243"/>
      <c r="J257" s="20"/>
      <c r="K257" s="20"/>
      <c r="L257" s="414"/>
      <c r="M257" s="14"/>
      <c r="N257" s="15"/>
      <c r="O257" s="15"/>
      <c r="P257" s="16"/>
      <c r="Q257" s="17"/>
      <c r="R257" s="531"/>
      <c r="S257" s="18"/>
      <c r="T257" s="11"/>
      <c r="U257" s="390"/>
      <c r="V257" s="22"/>
      <c r="W257" s="393"/>
      <c r="X257" s="11"/>
      <c r="Y257" s="11"/>
      <c r="Z257" s="1024"/>
      <c r="AA257" s="338"/>
      <c r="AB257" s="1002"/>
      <c r="AC257" s="1002"/>
      <c r="AD257" s="1002"/>
      <c r="AE257" s="415"/>
      <c r="AF257" s="1048"/>
      <c r="AG257" s="247"/>
      <c r="AH257" s="249"/>
      <c r="AN257" s="238"/>
    </row>
    <row r="258" spans="1:40" s="235" customFormat="1" ht="30" hidden="1" customHeight="1" x14ac:dyDescent="0.25">
      <c r="A258" s="1030"/>
      <c r="B258" s="12"/>
      <c r="C258" s="13"/>
      <c r="D258" s="13"/>
      <c r="E258" s="296"/>
      <c r="F258" s="20"/>
      <c r="G258" s="242"/>
      <c r="H258" s="20"/>
      <c r="I258" s="243"/>
      <c r="J258" s="20"/>
      <c r="K258" s="20"/>
      <c r="L258" s="414"/>
      <c r="M258" s="14"/>
      <c r="N258" s="15"/>
      <c r="O258" s="15"/>
      <c r="P258" s="16"/>
      <c r="Q258" s="17"/>
      <c r="R258" s="531"/>
      <c r="S258" s="18"/>
      <c r="T258" s="11"/>
      <c r="U258" s="390"/>
      <c r="V258" s="19"/>
      <c r="W258" s="393"/>
      <c r="X258" s="11"/>
      <c r="Y258" s="11"/>
      <c r="Z258" s="1024"/>
      <c r="AA258" s="338"/>
      <c r="AB258" s="1003"/>
      <c r="AC258" s="1004"/>
      <c r="AD258" s="1005"/>
      <c r="AE258" s="414"/>
      <c r="AF258" s="1048"/>
      <c r="AG258" s="269"/>
      <c r="AH258" s="249"/>
      <c r="AN258" s="238"/>
    </row>
    <row r="259" spans="1:40" s="235" customFormat="1" ht="30" hidden="1" customHeight="1" x14ac:dyDescent="0.25">
      <c r="A259" s="1030"/>
      <c r="B259" s="12"/>
      <c r="C259" s="13"/>
      <c r="D259" s="13"/>
      <c r="E259" s="296"/>
      <c r="F259" s="20"/>
      <c r="G259" s="242"/>
      <c r="H259" s="20"/>
      <c r="I259" s="243"/>
      <c r="J259" s="20"/>
      <c r="K259" s="20"/>
      <c r="L259" s="415"/>
      <c r="M259" s="14"/>
      <c r="N259" s="15"/>
      <c r="O259" s="15"/>
      <c r="P259" s="16"/>
      <c r="Q259" s="17"/>
      <c r="R259" s="531"/>
      <c r="S259" s="18"/>
      <c r="T259" s="11"/>
      <c r="U259" s="390"/>
      <c r="V259" s="19"/>
      <c r="W259" s="393"/>
      <c r="X259" s="11"/>
      <c r="Y259" s="11"/>
      <c r="Z259" s="1024"/>
      <c r="AA259" s="338"/>
      <c r="AB259" s="1002"/>
      <c r="AC259" s="1002"/>
      <c r="AD259" s="1002"/>
      <c r="AE259" s="415"/>
      <c r="AF259" s="1048"/>
      <c r="AG259" s="247"/>
      <c r="AH259" s="249"/>
      <c r="AN259" s="238"/>
    </row>
    <row r="260" spans="1:40" s="235" customFormat="1" ht="30" hidden="1" customHeight="1" thickBot="1" x14ac:dyDescent="0.3">
      <c r="A260" s="1031"/>
      <c r="B260" s="31"/>
      <c r="C260" s="131"/>
      <c r="D260" s="351"/>
      <c r="E260" s="297"/>
      <c r="F260" s="132"/>
      <c r="G260" s="246"/>
      <c r="H260" s="132"/>
      <c r="I260" s="245"/>
      <c r="J260" s="132"/>
      <c r="K260" s="132"/>
      <c r="L260" s="416"/>
      <c r="M260" s="32"/>
      <c r="N260" s="352"/>
      <c r="O260" s="352"/>
      <c r="P260" s="33"/>
      <c r="Q260" s="34"/>
      <c r="R260" s="529"/>
      <c r="S260" s="35"/>
      <c r="T260" s="37"/>
      <c r="U260" s="391"/>
      <c r="V260" s="36"/>
      <c r="W260" s="394"/>
      <c r="X260" s="37"/>
      <c r="Y260" s="37"/>
      <c r="Z260" s="1025"/>
      <c r="AA260" s="339"/>
      <c r="AB260" s="1006"/>
      <c r="AC260" s="1006"/>
      <c r="AD260" s="1006"/>
      <c r="AE260" s="416"/>
      <c r="AF260" s="1049"/>
      <c r="AG260" s="248"/>
      <c r="AH260" s="249"/>
      <c r="AN260" s="238"/>
    </row>
    <row r="261" spans="1:40" s="235" customFormat="1" ht="30" hidden="1" customHeight="1" x14ac:dyDescent="0.25">
      <c r="A261" s="1029"/>
      <c r="B261" s="23"/>
      <c r="C261" s="24"/>
      <c r="D261" s="327"/>
      <c r="E261" s="295"/>
      <c r="F261" s="30"/>
      <c r="G261" s="241"/>
      <c r="H261" s="30"/>
      <c r="I261" s="244"/>
      <c r="J261" s="30"/>
      <c r="K261" s="30"/>
      <c r="L261" s="417"/>
      <c r="M261" s="25"/>
      <c r="N261" s="26"/>
      <c r="O261" s="26"/>
      <c r="P261" s="27"/>
      <c r="Q261" s="133"/>
      <c r="R261" s="527"/>
      <c r="S261" s="28"/>
      <c r="T261" s="29"/>
      <c r="U261" s="389"/>
      <c r="V261" s="134"/>
      <c r="W261" s="392"/>
      <c r="X261" s="29"/>
      <c r="Y261" s="29"/>
      <c r="Z261" s="1023"/>
      <c r="AA261" s="337"/>
      <c r="AB261" s="1007"/>
      <c r="AC261" s="1007"/>
      <c r="AD261" s="1007"/>
      <c r="AE261" s="417"/>
      <c r="AF261" s="1047"/>
      <c r="AG261" s="268"/>
      <c r="AH261" s="249"/>
      <c r="AN261" s="238"/>
    </row>
    <row r="262" spans="1:40" s="235" customFormat="1" ht="30" hidden="1" customHeight="1" x14ac:dyDescent="0.25">
      <c r="A262" s="1030"/>
      <c r="B262" s="12"/>
      <c r="C262" s="13"/>
      <c r="D262" s="13"/>
      <c r="E262" s="296"/>
      <c r="F262" s="20"/>
      <c r="G262" s="242"/>
      <c r="H262" s="20"/>
      <c r="I262" s="243"/>
      <c r="J262" s="20"/>
      <c r="K262" s="20"/>
      <c r="L262" s="414"/>
      <c r="M262" s="21"/>
      <c r="N262" s="271"/>
      <c r="O262" s="15"/>
      <c r="P262" s="16"/>
      <c r="Q262" s="17"/>
      <c r="R262" s="531"/>
      <c r="S262" s="17"/>
      <c r="T262" s="11"/>
      <c r="U262" s="390"/>
      <c r="V262" s="19"/>
      <c r="W262" s="393"/>
      <c r="X262" s="11"/>
      <c r="Y262" s="11"/>
      <c r="Z262" s="1024"/>
      <c r="AA262" s="338"/>
      <c r="AB262" s="1002"/>
      <c r="AC262" s="1002"/>
      <c r="AD262" s="1002"/>
      <c r="AE262" s="414"/>
      <c r="AF262" s="1048"/>
      <c r="AG262" s="269"/>
      <c r="AH262" s="249"/>
      <c r="AN262" s="238"/>
    </row>
    <row r="263" spans="1:40" s="235" customFormat="1" ht="30" hidden="1" customHeight="1" x14ac:dyDescent="0.25">
      <c r="A263" s="1030"/>
      <c r="B263" s="12"/>
      <c r="C263" s="13"/>
      <c r="D263" s="13"/>
      <c r="E263" s="296"/>
      <c r="F263" s="20"/>
      <c r="G263" s="242"/>
      <c r="H263" s="20"/>
      <c r="I263" s="243"/>
      <c r="J263" s="20"/>
      <c r="K263" s="20"/>
      <c r="L263" s="414"/>
      <c r="M263" s="14"/>
      <c r="N263" s="15"/>
      <c r="O263" s="15"/>
      <c r="P263" s="16"/>
      <c r="Q263" s="17"/>
      <c r="R263" s="531"/>
      <c r="S263" s="18"/>
      <c r="T263" s="11"/>
      <c r="U263" s="390"/>
      <c r="V263" s="22"/>
      <c r="W263" s="393"/>
      <c r="X263" s="11"/>
      <c r="Y263" s="11"/>
      <c r="Z263" s="1024"/>
      <c r="AA263" s="338"/>
      <c r="AB263" s="1002"/>
      <c r="AC263" s="1002"/>
      <c r="AD263" s="1002"/>
      <c r="AE263" s="415"/>
      <c r="AF263" s="1048"/>
      <c r="AG263" s="247"/>
      <c r="AH263" s="249"/>
      <c r="AN263" s="238"/>
    </row>
    <row r="264" spans="1:40" s="235" customFormat="1" ht="30" hidden="1" customHeight="1" x14ac:dyDescent="0.25">
      <c r="A264" s="1030"/>
      <c r="B264" s="12"/>
      <c r="C264" s="13"/>
      <c r="D264" s="13"/>
      <c r="E264" s="296"/>
      <c r="F264" s="20"/>
      <c r="G264" s="242"/>
      <c r="H264" s="20"/>
      <c r="I264" s="243"/>
      <c r="J264" s="20"/>
      <c r="K264" s="20"/>
      <c r="L264" s="414"/>
      <c r="M264" s="14"/>
      <c r="N264" s="15"/>
      <c r="O264" s="15"/>
      <c r="P264" s="16"/>
      <c r="Q264" s="17"/>
      <c r="R264" s="531"/>
      <c r="S264" s="18"/>
      <c r="T264" s="11"/>
      <c r="U264" s="390"/>
      <c r="V264" s="19"/>
      <c r="W264" s="393"/>
      <c r="X264" s="11"/>
      <c r="Y264" s="11"/>
      <c r="Z264" s="1024"/>
      <c r="AA264" s="338"/>
      <c r="AB264" s="1003"/>
      <c r="AC264" s="1004"/>
      <c r="AD264" s="1005"/>
      <c r="AE264" s="414"/>
      <c r="AF264" s="1048"/>
      <c r="AG264" s="269"/>
      <c r="AH264" s="249"/>
      <c r="AN264" s="238"/>
    </row>
    <row r="265" spans="1:40" s="235" customFormat="1" ht="30" hidden="1" customHeight="1" x14ac:dyDescent="0.25">
      <c r="A265" s="1030"/>
      <c r="B265" s="12"/>
      <c r="C265" s="13"/>
      <c r="D265" s="13"/>
      <c r="E265" s="296"/>
      <c r="F265" s="20"/>
      <c r="G265" s="242"/>
      <c r="H265" s="20"/>
      <c r="I265" s="243"/>
      <c r="J265" s="20"/>
      <c r="K265" s="20"/>
      <c r="L265" s="415"/>
      <c r="M265" s="14"/>
      <c r="N265" s="15"/>
      <c r="O265" s="15"/>
      <c r="P265" s="16"/>
      <c r="Q265" s="17"/>
      <c r="R265" s="531"/>
      <c r="S265" s="18"/>
      <c r="T265" s="11"/>
      <c r="U265" s="390"/>
      <c r="V265" s="19"/>
      <c r="W265" s="393"/>
      <c r="X265" s="11"/>
      <c r="Y265" s="11"/>
      <c r="Z265" s="1024"/>
      <c r="AA265" s="338"/>
      <c r="AB265" s="1002"/>
      <c r="AC265" s="1002"/>
      <c r="AD265" s="1002"/>
      <c r="AE265" s="415"/>
      <c r="AF265" s="1048"/>
      <c r="AG265" s="247"/>
      <c r="AH265" s="249"/>
      <c r="AN265" s="238"/>
    </row>
    <row r="266" spans="1:40" s="235" customFormat="1" ht="30" hidden="1" customHeight="1" thickBot="1" x14ac:dyDescent="0.3">
      <c r="A266" s="1031"/>
      <c r="B266" s="31"/>
      <c r="C266" s="131"/>
      <c r="D266" s="351"/>
      <c r="E266" s="297"/>
      <c r="F266" s="132"/>
      <c r="G266" s="246"/>
      <c r="H266" s="132"/>
      <c r="I266" s="245"/>
      <c r="J266" s="132"/>
      <c r="K266" s="132"/>
      <c r="L266" s="416"/>
      <c r="M266" s="32"/>
      <c r="N266" s="352"/>
      <c r="O266" s="352"/>
      <c r="P266" s="33"/>
      <c r="Q266" s="34"/>
      <c r="R266" s="529"/>
      <c r="S266" s="35"/>
      <c r="T266" s="37"/>
      <c r="U266" s="391"/>
      <c r="V266" s="36"/>
      <c r="W266" s="394"/>
      <c r="X266" s="37"/>
      <c r="Y266" s="37"/>
      <c r="Z266" s="1025"/>
      <c r="AA266" s="339"/>
      <c r="AB266" s="1006"/>
      <c r="AC266" s="1006"/>
      <c r="AD266" s="1006"/>
      <c r="AE266" s="416"/>
      <c r="AF266" s="1049"/>
      <c r="AG266" s="248"/>
      <c r="AH266" s="249"/>
      <c r="AN266" s="238"/>
    </row>
    <row r="267" spans="1:40" s="235" customFormat="1" ht="30" hidden="1" customHeight="1" x14ac:dyDescent="0.25">
      <c r="A267" s="1029"/>
      <c r="B267" s="23"/>
      <c r="C267" s="24"/>
      <c r="D267" s="327"/>
      <c r="E267" s="295"/>
      <c r="F267" s="30"/>
      <c r="G267" s="241"/>
      <c r="H267" s="30"/>
      <c r="I267" s="244"/>
      <c r="J267" s="30"/>
      <c r="K267" s="30"/>
      <c r="L267" s="417"/>
      <c r="M267" s="25"/>
      <c r="N267" s="26"/>
      <c r="O267" s="26"/>
      <c r="P267" s="27"/>
      <c r="Q267" s="133"/>
      <c r="R267" s="527"/>
      <c r="S267" s="28"/>
      <c r="T267" s="29"/>
      <c r="U267" s="389"/>
      <c r="V267" s="134"/>
      <c r="W267" s="392"/>
      <c r="X267" s="29"/>
      <c r="Y267" s="29"/>
      <c r="Z267" s="1023"/>
      <c r="AA267" s="337"/>
      <c r="AB267" s="1007"/>
      <c r="AC267" s="1007"/>
      <c r="AD267" s="1007"/>
      <c r="AE267" s="417"/>
      <c r="AF267" s="1047"/>
      <c r="AG267" s="268"/>
      <c r="AH267" s="249"/>
      <c r="AN267" s="238"/>
    </row>
    <row r="268" spans="1:40" s="235" customFormat="1" ht="30" hidden="1" customHeight="1" x14ac:dyDescent="0.25">
      <c r="A268" s="1030"/>
      <c r="B268" s="12"/>
      <c r="C268" s="13"/>
      <c r="D268" s="13"/>
      <c r="E268" s="296"/>
      <c r="F268" s="20"/>
      <c r="G268" s="242"/>
      <c r="H268" s="20"/>
      <c r="I268" s="243"/>
      <c r="J268" s="20"/>
      <c r="K268" s="20"/>
      <c r="L268" s="414"/>
      <c r="M268" s="21"/>
      <c r="N268" s="271"/>
      <c r="O268" s="15"/>
      <c r="P268" s="16"/>
      <c r="Q268" s="17"/>
      <c r="R268" s="531"/>
      <c r="S268" s="17"/>
      <c r="T268" s="11"/>
      <c r="U268" s="390"/>
      <c r="V268" s="19"/>
      <c r="W268" s="393"/>
      <c r="X268" s="11"/>
      <c r="Y268" s="11"/>
      <c r="Z268" s="1024"/>
      <c r="AA268" s="338"/>
      <c r="AB268" s="1002"/>
      <c r="AC268" s="1002"/>
      <c r="AD268" s="1002"/>
      <c r="AE268" s="414"/>
      <c r="AF268" s="1048"/>
      <c r="AG268" s="269"/>
      <c r="AH268" s="249"/>
      <c r="AN268" s="238"/>
    </row>
    <row r="269" spans="1:40" s="235" customFormat="1" ht="30" hidden="1" customHeight="1" x14ac:dyDescent="0.25">
      <c r="A269" s="1030"/>
      <c r="B269" s="12"/>
      <c r="C269" s="13"/>
      <c r="D269" s="13"/>
      <c r="E269" s="296"/>
      <c r="F269" s="20"/>
      <c r="G269" s="242"/>
      <c r="H269" s="20"/>
      <c r="I269" s="243"/>
      <c r="J269" s="20"/>
      <c r="K269" s="20"/>
      <c r="L269" s="414"/>
      <c r="M269" s="14"/>
      <c r="N269" s="15"/>
      <c r="O269" s="15"/>
      <c r="P269" s="16"/>
      <c r="Q269" s="17"/>
      <c r="R269" s="531"/>
      <c r="S269" s="18"/>
      <c r="T269" s="11"/>
      <c r="U269" s="390"/>
      <c r="V269" s="22"/>
      <c r="W269" s="393"/>
      <c r="X269" s="11"/>
      <c r="Y269" s="11"/>
      <c r="Z269" s="1024"/>
      <c r="AA269" s="338"/>
      <c r="AB269" s="1002"/>
      <c r="AC269" s="1002"/>
      <c r="AD269" s="1002"/>
      <c r="AE269" s="415"/>
      <c r="AF269" s="1048"/>
      <c r="AG269" s="247"/>
      <c r="AH269" s="249"/>
      <c r="AN269" s="238"/>
    </row>
    <row r="270" spans="1:40" s="235" customFormat="1" ht="30" hidden="1" customHeight="1" x14ac:dyDescent="0.25">
      <c r="A270" s="1030"/>
      <c r="B270" s="12"/>
      <c r="C270" s="13"/>
      <c r="D270" s="13"/>
      <c r="E270" s="296"/>
      <c r="F270" s="20"/>
      <c r="G270" s="242"/>
      <c r="H270" s="20"/>
      <c r="I270" s="243"/>
      <c r="J270" s="20"/>
      <c r="K270" s="20"/>
      <c r="L270" s="414"/>
      <c r="M270" s="14"/>
      <c r="N270" s="15"/>
      <c r="O270" s="15"/>
      <c r="P270" s="16"/>
      <c r="Q270" s="17"/>
      <c r="R270" s="531"/>
      <c r="S270" s="18"/>
      <c r="T270" s="11"/>
      <c r="U270" s="390"/>
      <c r="V270" s="19"/>
      <c r="W270" s="393"/>
      <c r="X270" s="11"/>
      <c r="Y270" s="11"/>
      <c r="Z270" s="1024"/>
      <c r="AA270" s="338"/>
      <c r="AB270" s="1003"/>
      <c r="AC270" s="1004"/>
      <c r="AD270" s="1005"/>
      <c r="AE270" s="414"/>
      <c r="AF270" s="1048"/>
      <c r="AG270" s="269"/>
      <c r="AH270" s="249"/>
      <c r="AN270" s="238"/>
    </row>
    <row r="271" spans="1:40" s="235" customFormat="1" ht="30" hidden="1" customHeight="1" x14ac:dyDescent="0.25">
      <c r="A271" s="1030"/>
      <c r="B271" s="12"/>
      <c r="C271" s="13"/>
      <c r="D271" s="13"/>
      <c r="E271" s="296"/>
      <c r="F271" s="20"/>
      <c r="G271" s="242"/>
      <c r="H271" s="20"/>
      <c r="I271" s="243"/>
      <c r="J271" s="20"/>
      <c r="K271" s="20"/>
      <c r="L271" s="415"/>
      <c r="M271" s="14"/>
      <c r="N271" s="15"/>
      <c r="O271" s="15"/>
      <c r="P271" s="16"/>
      <c r="Q271" s="17"/>
      <c r="R271" s="531"/>
      <c r="S271" s="18"/>
      <c r="T271" s="11"/>
      <c r="U271" s="390"/>
      <c r="V271" s="19"/>
      <c r="W271" s="393"/>
      <c r="X271" s="11"/>
      <c r="Y271" s="11"/>
      <c r="Z271" s="1024"/>
      <c r="AA271" s="338"/>
      <c r="AB271" s="1002"/>
      <c r="AC271" s="1002"/>
      <c r="AD271" s="1002"/>
      <c r="AE271" s="415"/>
      <c r="AF271" s="1048"/>
      <c r="AG271" s="247"/>
      <c r="AH271" s="249"/>
      <c r="AN271" s="238"/>
    </row>
    <row r="272" spans="1:40" s="235" customFormat="1" ht="30" hidden="1" customHeight="1" thickBot="1" x14ac:dyDescent="0.3">
      <c r="A272" s="1031"/>
      <c r="B272" s="31"/>
      <c r="C272" s="131"/>
      <c r="D272" s="351"/>
      <c r="E272" s="297"/>
      <c r="F272" s="132"/>
      <c r="G272" s="246"/>
      <c r="H272" s="132"/>
      <c r="I272" s="245"/>
      <c r="J272" s="132"/>
      <c r="K272" s="132"/>
      <c r="L272" s="416"/>
      <c r="M272" s="32"/>
      <c r="N272" s="352"/>
      <c r="O272" s="352"/>
      <c r="P272" s="33"/>
      <c r="Q272" s="34"/>
      <c r="R272" s="529"/>
      <c r="S272" s="35"/>
      <c r="T272" s="37"/>
      <c r="U272" s="391"/>
      <c r="V272" s="36"/>
      <c r="W272" s="394"/>
      <c r="X272" s="37"/>
      <c r="Y272" s="37"/>
      <c r="Z272" s="1025"/>
      <c r="AA272" s="339"/>
      <c r="AB272" s="1006"/>
      <c r="AC272" s="1006"/>
      <c r="AD272" s="1006"/>
      <c r="AE272" s="416"/>
      <c r="AF272" s="1049"/>
      <c r="AG272" s="248"/>
      <c r="AH272" s="249"/>
      <c r="AN272" s="238"/>
    </row>
    <row r="273" spans="1:40" s="235" customFormat="1" ht="30" hidden="1" customHeight="1" x14ac:dyDescent="0.25">
      <c r="A273" s="1029"/>
      <c r="B273" s="23"/>
      <c r="C273" s="24"/>
      <c r="D273" s="327"/>
      <c r="E273" s="295"/>
      <c r="F273" s="30"/>
      <c r="G273" s="241"/>
      <c r="H273" s="30"/>
      <c r="I273" s="244"/>
      <c r="J273" s="30"/>
      <c r="K273" s="30"/>
      <c r="L273" s="417"/>
      <c r="M273" s="25"/>
      <c r="N273" s="26"/>
      <c r="O273" s="26"/>
      <c r="P273" s="27"/>
      <c r="Q273" s="133"/>
      <c r="R273" s="527"/>
      <c r="S273" s="28"/>
      <c r="T273" s="29"/>
      <c r="U273" s="389"/>
      <c r="V273" s="134"/>
      <c r="W273" s="392"/>
      <c r="X273" s="29"/>
      <c r="Y273" s="29"/>
      <c r="Z273" s="1023"/>
      <c r="AA273" s="337"/>
      <c r="AB273" s="1007"/>
      <c r="AC273" s="1007"/>
      <c r="AD273" s="1007"/>
      <c r="AE273" s="417"/>
      <c r="AF273" s="1047"/>
      <c r="AG273" s="268"/>
      <c r="AH273" s="249"/>
      <c r="AN273" s="238"/>
    </row>
    <row r="274" spans="1:40" s="235" customFormat="1" ht="30" hidden="1" customHeight="1" x14ac:dyDescent="0.25">
      <c r="A274" s="1030"/>
      <c r="B274" s="12"/>
      <c r="C274" s="13"/>
      <c r="D274" s="13"/>
      <c r="E274" s="296"/>
      <c r="F274" s="20"/>
      <c r="G274" s="242"/>
      <c r="H274" s="20"/>
      <c r="I274" s="243"/>
      <c r="J274" s="20"/>
      <c r="K274" s="20"/>
      <c r="L274" s="414"/>
      <c r="M274" s="21"/>
      <c r="N274" s="271"/>
      <c r="O274" s="15"/>
      <c r="P274" s="16"/>
      <c r="Q274" s="17"/>
      <c r="R274" s="531"/>
      <c r="S274" s="17"/>
      <c r="T274" s="11"/>
      <c r="U274" s="390"/>
      <c r="V274" s="19"/>
      <c r="W274" s="393"/>
      <c r="X274" s="11"/>
      <c r="Y274" s="11"/>
      <c r="Z274" s="1024"/>
      <c r="AA274" s="338"/>
      <c r="AB274" s="1002"/>
      <c r="AC274" s="1002"/>
      <c r="AD274" s="1002"/>
      <c r="AE274" s="414"/>
      <c r="AF274" s="1048"/>
      <c r="AG274" s="269"/>
      <c r="AH274" s="249"/>
      <c r="AN274" s="238"/>
    </row>
    <row r="275" spans="1:40" s="235" customFormat="1" ht="30" hidden="1" customHeight="1" x14ac:dyDescent="0.25">
      <c r="A275" s="1030"/>
      <c r="B275" s="12"/>
      <c r="C275" s="13"/>
      <c r="D275" s="13"/>
      <c r="E275" s="296"/>
      <c r="F275" s="20"/>
      <c r="G275" s="242"/>
      <c r="H275" s="20"/>
      <c r="I275" s="243"/>
      <c r="J275" s="20"/>
      <c r="K275" s="20"/>
      <c r="L275" s="414"/>
      <c r="M275" s="14"/>
      <c r="N275" s="15"/>
      <c r="O275" s="15"/>
      <c r="P275" s="16"/>
      <c r="Q275" s="17"/>
      <c r="R275" s="531"/>
      <c r="S275" s="18"/>
      <c r="T275" s="11"/>
      <c r="U275" s="390"/>
      <c r="V275" s="22"/>
      <c r="W275" s="393"/>
      <c r="X275" s="11"/>
      <c r="Y275" s="11"/>
      <c r="Z275" s="1024"/>
      <c r="AA275" s="338"/>
      <c r="AB275" s="1002"/>
      <c r="AC275" s="1002"/>
      <c r="AD275" s="1002"/>
      <c r="AE275" s="415"/>
      <c r="AF275" s="1048"/>
      <c r="AG275" s="247"/>
      <c r="AH275" s="249"/>
      <c r="AN275" s="238"/>
    </row>
    <row r="276" spans="1:40" s="235" customFormat="1" ht="30" hidden="1" customHeight="1" x14ac:dyDescent="0.25">
      <c r="A276" s="1030"/>
      <c r="B276" s="12"/>
      <c r="C276" s="13"/>
      <c r="D276" s="13"/>
      <c r="E276" s="296"/>
      <c r="F276" s="20"/>
      <c r="G276" s="242"/>
      <c r="H276" s="20"/>
      <c r="I276" s="243"/>
      <c r="J276" s="20"/>
      <c r="K276" s="20"/>
      <c r="L276" s="414"/>
      <c r="M276" s="14"/>
      <c r="N276" s="15"/>
      <c r="O276" s="15"/>
      <c r="P276" s="16"/>
      <c r="Q276" s="17"/>
      <c r="R276" s="531"/>
      <c r="S276" s="18"/>
      <c r="T276" s="11"/>
      <c r="U276" s="390"/>
      <c r="V276" s="19"/>
      <c r="W276" s="393"/>
      <c r="X276" s="11"/>
      <c r="Y276" s="11"/>
      <c r="Z276" s="1024"/>
      <c r="AA276" s="338"/>
      <c r="AB276" s="1003"/>
      <c r="AC276" s="1004"/>
      <c r="AD276" s="1005"/>
      <c r="AE276" s="414"/>
      <c r="AF276" s="1048"/>
      <c r="AG276" s="269"/>
      <c r="AH276" s="249"/>
      <c r="AN276" s="238"/>
    </row>
    <row r="277" spans="1:40" s="235" customFormat="1" ht="30" hidden="1" customHeight="1" x14ac:dyDescent="0.25">
      <c r="A277" s="1030"/>
      <c r="B277" s="12"/>
      <c r="C277" s="13"/>
      <c r="D277" s="13"/>
      <c r="E277" s="296"/>
      <c r="F277" s="20"/>
      <c r="G277" s="242"/>
      <c r="H277" s="20"/>
      <c r="I277" s="243"/>
      <c r="J277" s="20"/>
      <c r="K277" s="20"/>
      <c r="L277" s="415"/>
      <c r="M277" s="14"/>
      <c r="N277" s="15"/>
      <c r="O277" s="15"/>
      <c r="P277" s="16"/>
      <c r="Q277" s="17"/>
      <c r="R277" s="531"/>
      <c r="S277" s="18"/>
      <c r="T277" s="11"/>
      <c r="U277" s="390"/>
      <c r="V277" s="19"/>
      <c r="W277" s="393"/>
      <c r="X277" s="11"/>
      <c r="Y277" s="11"/>
      <c r="Z277" s="1024"/>
      <c r="AA277" s="338"/>
      <c r="AB277" s="1002"/>
      <c r="AC277" s="1002"/>
      <c r="AD277" s="1002"/>
      <c r="AE277" s="415"/>
      <c r="AF277" s="1048"/>
      <c r="AG277" s="247"/>
      <c r="AH277" s="249"/>
      <c r="AN277" s="238"/>
    </row>
    <row r="278" spans="1:40" s="235" customFormat="1" ht="30" hidden="1" customHeight="1" thickBot="1" x14ac:dyDescent="0.3">
      <c r="A278" s="1031"/>
      <c r="B278" s="31"/>
      <c r="C278" s="131"/>
      <c r="D278" s="351"/>
      <c r="E278" s="297"/>
      <c r="F278" s="132"/>
      <c r="G278" s="246"/>
      <c r="H278" s="132"/>
      <c r="I278" s="245"/>
      <c r="J278" s="132"/>
      <c r="K278" s="132"/>
      <c r="L278" s="416"/>
      <c r="M278" s="32"/>
      <c r="N278" s="352"/>
      <c r="O278" s="352"/>
      <c r="P278" s="33"/>
      <c r="Q278" s="34"/>
      <c r="R278" s="529"/>
      <c r="S278" s="35"/>
      <c r="T278" s="37"/>
      <c r="U278" s="391"/>
      <c r="V278" s="36"/>
      <c r="W278" s="394"/>
      <c r="X278" s="37"/>
      <c r="Y278" s="37"/>
      <c r="Z278" s="1025"/>
      <c r="AA278" s="339"/>
      <c r="AB278" s="1006"/>
      <c r="AC278" s="1006"/>
      <c r="AD278" s="1006"/>
      <c r="AE278" s="416"/>
      <c r="AF278" s="1049"/>
      <c r="AG278" s="248"/>
      <c r="AH278" s="249"/>
      <c r="AN278" s="238"/>
    </row>
    <row r="279" spans="1:40" s="235" customFormat="1" ht="30" hidden="1" customHeight="1" x14ac:dyDescent="0.25">
      <c r="A279" s="1029"/>
      <c r="B279" s="23"/>
      <c r="C279" s="24"/>
      <c r="D279" s="327"/>
      <c r="E279" s="295"/>
      <c r="F279" s="30"/>
      <c r="G279" s="241"/>
      <c r="H279" s="30"/>
      <c r="I279" s="244"/>
      <c r="J279" s="30"/>
      <c r="K279" s="30"/>
      <c r="L279" s="417"/>
      <c r="M279" s="25"/>
      <c r="N279" s="26"/>
      <c r="O279" s="26"/>
      <c r="P279" s="27"/>
      <c r="Q279" s="133"/>
      <c r="R279" s="527"/>
      <c r="S279" s="28"/>
      <c r="T279" s="29"/>
      <c r="U279" s="389"/>
      <c r="V279" s="134"/>
      <c r="W279" s="392"/>
      <c r="X279" s="29"/>
      <c r="Y279" s="29"/>
      <c r="Z279" s="1023"/>
      <c r="AA279" s="337"/>
      <c r="AB279" s="1007"/>
      <c r="AC279" s="1007"/>
      <c r="AD279" s="1007"/>
      <c r="AE279" s="417"/>
      <c r="AF279" s="1047"/>
      <c r="AG279" s="268"/>
      <c r="AH279" s="249"/>
      <c r="AN279" s="238"/>
    </row>
    <row r="280" spans="1:40" s="235" customFormat="1" ht="30" hidden="1" customHeight="1" x14ac:dyDescent="0.25">
      <c r="A280" s="1030"/>
      <c r="B280" s="12"/>
      <c r="C280" s="13"/>
      <c r="D280" s="13"/>
      <c r="E280" s="296"/>
      <c r="F280" s="20"/>
      <c r="G280" s="242"/>
      <c r="H280" s="20"/>
      <c r="I280" s="243"/>
      <c r="J280" s="20"/>
      <c r="K280" s="20"/>
      <c r="L280" s="414"/>
      <c r="M280" s="21"/>
      <c r="N280" s="271"/>
      <c r="O280" s="15"/>
      <c r="P280" s="16"/>
      <c r="Q280" s="17"/>
      <c r="R280" s="531"/>
      <c r="S280" s="17"/>
      <c r="T280" s="11"/>
      <c r="U280" s="390"/>
      <c r="V280" s="19"/>
      <c r="W280" s="393"/>
      <c r="X280" s="11"/>
      <c r="Y280" s="11"/>
      <c r="Z280" s="1024"/>
      <c r="AA280" s="338"/>
      <c r="AB280" s="1002"/>
      <c r="AC280" s="1002"/>
      <c r="AD280" s="1002"/>
      <c r="AE280" s="414"/>
      <c r="AF280" s="1048"/>
      <c r="AG280" s="269"/>
      <c r="AH280" s="249"/>
      <c r="AN280" s="238"/>
    </row>
    <row r="281" spans="1:40" s="235" customFormat="1" ht="30" hidden="1" customHeight="1" x14ac:dyDescent="0.25">
      <c r="A281" s="1030"/>
      <c r="B281" s="12"/>
      <c r="C281" s="13"/>
      <c r="D281" s="13"/>
      <c r="E281" s="296"/>
      <c r="F281" s="20"/>
      <c r="G281" s="242"/>
      <c r="H281" s="20"/>
      <c r="I281" s="243"/>
      <c r="J281" s="20"/>
      <c r="K281" s="20"/>
      <c r="L281" s="414"/>
      <c r="M281" s="14"/>
      <c r="N281" s="15"/>
      <c r="O281" s="15"/>
      <c r="P281" s="16"/>
      <c r="Q281" s="17"/>
      <c r="R281" s="531"/>
      <c r="S281" s="18"/>
      <c r="T281" s="11"/>
      <c r="U281" s="390"/>
      <c r="V281" s="22"/>
      <c r="W281" s="393"/>
      <c r="X281" s="11"/>
      <c r="Y281" s="11"/>
      <c r="Z281" s="1024"/>
      <c r="AA281" s="338"/>
      <c r="AB281" s="1002"/>
      <c r="AC281" s="1002"/>
      <c r="AD281" s="1002"/>
      <c r="AE281" s="415"/>
      <c r="AF281" s="1048"/>
      <c r="AG281" s="247"/>
      <c r="AH281" s="249"/>
      <c r="AN281" s="238"/>
    </row>
    <row r="282" spans="1:40" s="235" customFormat="1" ht="30" hidden="1" customHeight="1" x14ac:dyDescent="0.25">
      <c r="A282" s="1030"/>
      <c r="B282" s="12"/>
      <c r="C282" s="13"/>
      <c r="D282" s="13"/>
      <c r="E282" s="296"/>
      <c r="F282" s="20"/>
      <c r="G282" s="242"/>
      <c r="H282" s="20"/>
      <c r="I282" s="243"/>
      <c r="J282" s="20"/>
      <c r="K282" s="20"/>
      <c r="L282" s="414"/>
      <c r="M282" s="14"/>
      <c r="N282" s="15"/>
      <c r="O282" s="15"/>
      <c r="P282" s="16"/>
      <c r="Q282" s="17"/>
      <c r="R282" s="531"/>
      <c r="S282" s="18"/>
      <c r="T282" s="11"/>
      <c r="U282" s="390"/>
      <c r="V282" s="19"/>
      <c r="W282" s="393"/>
      <c r="X282" s="11"/>
      <c r="Y282" s="11"/>
      <c r="Z282" s="1024"/>
      <c r="AA282" s="338"/>
      <c r="AB282" s="1003"/>
      <c r="AC282" s="1004"/>
      <c r="AD282" s="1005"/>
      <c r="AE282" s="414"/>
      <c r="AF282" s="1048"/>
      <c r="AG282" s="269"/>
      <c r="AH282" s="249"/>
      <c r="AN282" s="238"/>
    </row>
    <row r="283" spans="1:40" s="235" customFormat="1" ht="30" hidden="1" customHeight="1" x14ac:dyDescent="0.25">
      <c r="A283" s="1030"/>
      <c r="B283" s="12"/>
      <c r="C283" s="13"/>
      <c r="D283" s="13"/>
      <c r="E283" s="296"/>
      <c r="F283" s="20"/>
      <c r="G283" s="242"/>
      <c r="H283" s="20"/>
      <c r="I283" s="243"/>
      <c r="J283" s="20"/>
      <c r="K283" s="20"/>
      <c r="L283" s="415"/>
      <c r="M283" s="14"/>
      <c r="N283" s="15"/>
      <c r="O283" s="15"/>
      <c r="P283" s="16"/>
      <c r="Q283" s="17"/>
      <c r="R283" s="531"/>
      <c r="S283" s="18"/>
      <c r="T283" s="11"/>
      <c r="U283" s="390"/>
      <c r="V283" s="19"/>
      <c r="W283" s="393"/>
      <c r="X283" s="11"/>
      <c r="Y283" s="11"/>
      <c r="Z283" s="1024"/>
      <c r="AA283" s="338"/>
      <c r="AB283" s="1002"/>
      <c r="AC283" s="1002"/>
      <c r="AD283" s="1002"/>
      <c r="AE283" s="415"/>
      <c r="AF283" s="1048"/>
      <c r="AG283" s="247"/>
      <c r="AH283" s="249"/>
      <c r="AN283" s="238"/>
    </row>
    <row r="284" spans="1:40" s="235" customFormat="1" ht="30" hidden="1" customHeight="1" thickBot="1" x14ac:dyDescent="0.3">
      <c r="A284" s="1031"/>
      <c r="B284" s="31"/>
      <c r="C284" s="131"/>
      <c r="D284" s="351"/>
      <c r="E284" s="297"/>
      <c r="F284" s="132"/>
      <c r="G284" s="246"/>
      <c r="H284" s="132"/>
      <c r="I284" s="245"/>
      <c r="J284" s="132"/>
      <c r="K284" s="132"/>
      <c r="L284" s="416"/>
      <c r="M284" s="32"/>
      <c r="N284" s="352"/>
      <c r="O284" s="352"/>
      <c r="P284" s="33"/>
      <c r="Q284" s="34"/>
      <c r="R284" s="529"/>
      <c r="S284" s="35"/>
      <c r="T284" s="37"/>
      <c r="U284" s="391"/>
      <c r="V284" s="36"/>
      <c r="W284" s="394"/>
      <c r="X284" s="37"/>
      <c r="Y284" s="37"/>
      <c r="Z284" s="1025"/>
      <c r="AA284" s="339"/>
      <c r="AB284" s="1006"/>
      <c r="AC284" s="1006"/>
      <c r="AD284" s="1006"/>
      <c r="AE284" s="416"/>
      <c r="AF284" s="1049"/>
      <c r="AG284" s="248"/>
      <c r="AH284" s="249"/>
      <c r="AN284" s="238"/>
    </row>
    <row r="285" spans="1:40" s="235" customFormat="1" ht="30" hidden="1" customHeight="1" x14ac:dyDescent="0.25">
      <c r="A285" s="1029"/>
      <c r="B285" s="23"/>
      <c r="C285" s="24"/>
      <c r="D285" s="327"/>
      <c r="E285" s="295"/>
      <c r="F285" s="30"/>
      <c r="G285" s="241"/>
      <c r="H285" s="30"/>
      <c r="I285" s="244"/>
      <c r="J285" s="30"/>
      <c r="K285" s="30"/>
      <c r="L285" s="417"/>
      <c r="M285" s="25"/>
      <c r="N285" s="26"/>
      <c r="O285" s="26"/>
      <c r="P285" s="27"/>
      <c r="Q285" s="133"/>
      <c r="R285" s="527"/>
      <c r="S285" s="28"/>
      <c r="T285" s="29"/>
      <c r="U285" s="389"/>
      <c r="V285" s="134"/>
      <c r="W285" s="392"/>
      <c r="X285" s="29"/>
      <c r="Y285" s="29"/>
      <c r="Z285" s="1023"/>
      <c r="AA285" s="337"/>
      <c r="AB285" s="1007"/>
      <c r="AC285" s="1007"/>
      <c r="AD285" s="1007"/>
      <c r="AE285" s="417"/>
      <c r="AF285" s="1047"/>
      <c r="AG285" s="268"/>
      <c r="AH285" s="249"/>
      <c r="AN285" s="238"/>
    </row>
    <row r="286" spans="1:40" s="235" customFormat="1" ht="30" hidden="1" customHeight="1" x14ac:dyDescent="0.25">
      <c r="A286" s="1030"/>
      <c r="B286" s="12"/>
      <c r="C286" s="13"/>
      <c r="D286" s="13"/>
      <c r="E286" s="296"/>
      <c r="F286" s="20"/>
      <c r="G286" s="242"/>
      <c r="H286" s="20"/>
      <c r="I286" s="243"/>
      <c r="J286" s="20"/>
      <c r="K286" s="20"/>
      <c r="L286" s="414"/>
      <c r="M286" s="21"/>
      <c r="N286" s="271"/>
      <c r="O286" s="15"/>
      <c r="P286" s="16"/>
      <c r="Q286" s="17"/>
      <c r="R286" s="531"/>
      <c r="S286" s="17"/>
      <c r="T286" s="11"/>
      <c r="U286" s="390"/>
      <c r="V286" s="19"/>
      <c r="W286" s="393"/>
      <c r="X286" s="11"/>
      <c r="Y286" s="11"/>
      <c r="Z286" s="1024"/>
      <c r="AA286" s="338"/>
      <c r="AB286" s="1002"/>
      <c r="AC286" s="1002"/>
      <c r="AD286" s="1002"/>
      <c r="AE286" s="414"/>
      <c r="AF286" s="1048"/>
      <c r="AG286" s="269"/>
      <c r="AH286" s="249"/>
      <c r="AN286" s="238"/>
    </row>
    <row r="287" spans="1:40" s="235" customFormat="1" ht="30" hidden="1" customHeight="1" x14ac:dyDescent="0.25">
      <c r="A287" s="1030"/>
      <c r="B287" s="12"/>
      <c r="C287" s="13"/>
      <c r="D287" s="13"/>
      <c r="E287" s="296"/>
      <c r="F287" s="20"/>
      <c r="G287" s="242"/>
      <c r="H287" s="20"/>
      <c r="I287" s="243"/>
      <c r="J287" s="20"/>
      <c r="K287" s="20"/>
      <c r="L287" s="414"/>
      <c r="M287" s="14"/>
      <c r="N287" s="15"/>
      <c r="O287" s="15"/>
      <c r="P287" s="16"/>
      <c r="Q287" s="17"/>
      <c r="R287" s="531"/>
      <c r="S287" s="18"/>
      <c r="T287" s="11"/>
      <c r="U287" s="390"/>
      <c r="V287" s="22"/>
      <c r="W287" s="393"/>
      <c r="X287" s="11"/>
      <c r="Y287" s="11"/>
      <c r="Z287" s="1024"/>
      <c r="AA287" s="338"/>
      <c r="AB287" s="1002"/>
      <c r="AC287" s="1002"/>
      <c r="AD287" s="1002"/>
      <c r="AE287" s="415"/>
      <c r="AF287" s="1048"/>
      <c r="AG287" s="247"/>
      <c r="AH287" s="249"/>
      <c r="AN287" s="238"/>
    </row>
    <row r="288" spans="1:40" s="235" customFormat="1" ht="30" hidden="1" customHeight="1" x14ac:dyDescent="0.25">
      <c r="A288" s="1030"/>
      <c r="B288" s="12"/>
      <c r="C288" s="13"/>
      <c r="D288" s="13"/>
      <c r="E288" s="296"/>
      <c r="F288" s="20"/>
      <c r="G288" s="242"/>
      <c r="H288" s="20"/>
      <c r="I288" s="243"/>
      <c r="J288" s="20"/>
      <c r="K288" s="20"/>
      <c r="L288" s="414"/>
      <c r="M288" s="14"/>
      <c r="N288" s="15"/>
      <c r="O288" s="15"/>
      <c r="P288" s="16"/>
      <c r="Q288" s="17"/>
      <c r="R288" s="531"/>
      <c r="S288" s="18"/>
      <c r="T288" s="11"/>
      <c r="U288" s="390"/>
      <c r="V288" s="19"/>
      <c r="W288" s="393"/>
      <c r="X288" s="11"/>
      <c r="Y288" s="11"/>
      <c r="Z288" s="1024"/>
      <c r="AA288" s="338"/>
      <c r="AB288" s="1003"/>
      <c r="AC288" s="1004"/>
      <c r="AD288" s="1005"/>
      <c r="AE288" s="414"/>
      <c r="AF288" s="1048"/>
      <c r="AG288" s="269"/>
      <c r="AH288" s="249"/>
      <c r="AN288" s="238"/>
    </row>
    <row r="289" spans="1:40" s="235" customFormat="1" ht="30" hidden="1" customHeight="1" x14ac:dyDescent="0.25">
      <c r="A289" s="1030"/>
      <c r="B289" s="12"/>
      <c r="C289" s="13"/>
      <c r="D289" s="13"/>
      <c r="E289" s="296"/>
      <c r="F289" s="20"/>
      <c r="G289" s="242"/>
      <c r="H289" s="20"/>
      <c r="I289" s="243"/>
      <c r="J289" s="20"/>
      <c r="K289" s="20"/>
      <c r="L289" s="415"/>
      <c r="M289" s="14"/>
      <c r="N289" s="15"/>
      <c r="O289" s="15"/>
      <c r="P289" s="16"/>
      <c r="Q289" s="17"/>
      <c r="R289" s="531"/>
      <c r="S289" s="18"/>
      <c r="T289" s="11"/>
      <c r="U289" s="390"/>
      <c r="V289" s="19"/>
      <c r="W289" s="393"/>
      <c r="X289" s="11"/>
      <c r="Y289" s="11"/>
      <c r="Z289" s="1024"/>
      <c r="AA289" s="338"/>
      <c r="AB289" s="1002"/>
      <c r="AC289" s="1002"/>
      <c r="AD289" s="1002"/>
      <c r="AE289" s="415"/>
      <c r="AF289" s="1048"/>
      <c r="AG289" s="247"/>
      <c r="AH289" s="249"/>
      <c r="AN289" s="238"/>
    </row>
    <row r="290" spans="1:40" s="235" customFormat="1" ht="30" hidden="1" customHeight="1" thickBot="1" x14ac:dyDescent="0.3">
      <c r="A290" s="1031"/>
      <c r="B290" s="31"/>
      <c r="C290" s="131"/>
      <c r="D290" s="351"/>
      <c r="E290" s="297"/>
      <c r="F290" s="132"/>
      <c r="G290" s="246"/>
      <c r="H290" s="132"/>
      <c r="I290" s="245"/>
      <c r="J290" s="132"/>
      <c r="K290" s="132"/>
      <c r="L290" s="416"/>
      <c r="M290" s="32"/>
      <c r="N290" s="352"/>
      <c r="O290" s="352"/>
      <c r="P290" s="33"/>
      <c r="Q290" s="34"/>
      <c r="R290" s="529"/>
      <c r="S290" s="35"/>
      <c r="T290" s="37"/>
      <c r="U290" s="391"/>
      <c r="V290" s="36"/>
      <c r="W290" s="394"/>
      <c r="X290" s="37"/>
      <c r="Y290" s="37"/>
      <c r="Z290" s="1025"/>
      <c r="AA290" s="339"/>
      <c r="AB290" s="1006"/>
      <c r="AC290" s="1006"/>
      <c r="AD290" s="1006"/>
      <c r="AE290" s="416"/>
      <c r="AF290" s="1049"/>
      <c r="AG290" s="248"/>
      <c r="AH290" s="249"/>
      <c r="AN290" s="238"/>
    </row>
    <row r="291" spans="1:40" s="235" customFormat="1" ht="30" hidden="1" customHeight="1" x14ac:dyDescent="0.25">
      <c r="A291" s="1029"/>
      <c r="B291" s="23"/>
      <c r="C291" s="24"/>
      <c r="D291" s="327"/>
      <c r="E291" s="295"/>
      <c r="F291" s="30"/>
      <c r="G291" s="241"/>
      <c r="H291" s="30"/>
      <c r="I291" s="244"/>
      <c r="J291" s="30"/>
      <c r="K291" s="30"/>
      <c r="L291" s="417"/>
      <c r="M291" s="25"/>
      <c r="N291" s="26"/>
      <c r="O291" s="26"/>
      <c r="P291" s="27"/>
      <c r="Q291" s="133"/>
      <c r="R291" s="527"/>
      <c r="S291" s="28"/>
      <c r="T291" s="29"/>
      <c r="U291" s="389"/>
      <c r="V291" s="134"/>
      <c r="W291" s="392"/>
      <c r="X291" s="29"/>
      <c r="Y291" s="29"/>
      <c r="Z291" s="1023"/>
      <c r="AA291" s="337"/>
      <c r="AB291" s="1007"/>
      <c r="AC291" s="1007"/>
      <c r="AD291" s="1007"/>
      <c r="AE291" s="417"/>
      <c r="AF291" s="1047"/>
      <c r="AG291" s="268"/>
      <c r="AH291" s="249"/>
      <c r="AN291" s="238"/>
    </row>
    <row r="292" spans="1:40" s="235" customFormat="1" ht="30" hidden="1" customHeight="1" x14ac:dyDescent="0.25">
      <c r="A292" s="1030"/>
      <c r="B292" s="12"/>
      <c r="C292" s="13"/>
      <c r="D292" s="13"/>
      <c r="E292" s="296"/>
      <c r="F292" s="20"/>
      <c r="G292" s="242"/>
      <c r="H292" s="20"/>
      <c r="I292" s="243"/>
      <c r="J292" s="20"/>
      <c r="K292" s="20"/>
      <c r="L292" s="414"/>
      <c r="M292" s="21"/>
      <c r="N292" s="271"/>
      <c r="O292" s="15"/>
      <c r="P292" s="16"/>
      <c r="Q292" s="17"/>
      <c r="R292" s="531"/>
      <c r="S292" s="17"/>
      <c r="T292" s="11"/>
      <c r="U292" s="390"/>
      <c r="V292" s="19"/>
      <c r="W292" s="393"/>
      <c r="X292" s="11"/>
      <c r="Y292" s="11"/>
      <c r="Z292" s="1024"/>
      <c r="AA292" s="338"/>
      <c r="AB292" s="1002"/>
      <c r="AC292" s="1002"/>
      <c r="AD292" s="1002"/>
      <c r="AE292" s="414"/>
      <c r="AF292" s="1048"/>
      <c r="AG292" s="269"/>
      <c r="AH292" s="249"/>
      <c r="AN292" s="238"/>
    </row>
    <row r="293" spans="1:40" s="235" customFormat="1" ht="30" hidden="1" customHeight="1" x14ac:dyDescent="0.25">
      <c r="A293" s="1030"/>
      <c r="B293" s="12"/>
      <c r="C293" s="13"/>
      <c r="D293" s="13"/>
      <c r="E293" s="296"/>
      <c r="F293" s="20"/>
      <c r="G293" s="242"/>
      <c r="H293" s="20"/>
      <c r="I293" s="243"/>
      <c r="J293" s="20"/>
      <c r="K293" s="20"/>
      <c r="L293" s="414"/>
      <c r="M293" s="14"/>
      <c r="N293" s="15"/>
      <c r="O293" s="15"/>
      <c r="P293" s="16"/>
      <c r="Q293" s="17"/>
      <c r="R293" s="531"/>
      <c r="S293" s="18"/>
      <c r="T293" s="11"/>
      <c r="U293" s="390"/>
      <c r="V293" s="22"/>
      <c r="W293" s="393"/>
      <c r="X293" s="11"/>
      <c r="Y293" s="11"/>
      <c r="Z293" s="1024"/>
      <c r="AA293" s="338"/>
      <c r="AB293" s="1002"/>
      <c r="AC293" s="1002"/>
      <c r="AD293" s="1002"/>
      <c r="AE293" s="415"/>
      <c r="AF293" s="1048"/>
      <c r="AG293" s="247"/>
      <c r="AH293" s="249"/>
      <c r="AN293" s="238"/>
    </row>
    <row r="294" spans="1:40" s="235" customFormat="1" ht="30" hidden="1" customHeight="1" x14ac:dyDescent="0.25">
      <c r="A294" s="1030"/>
      <c r="B294" s="12"/>
      <c r="C294" s="13"/>
      <c r="D294" s="13"/>
      <c r="E294" s="296"/>
      <c r="F294" s="20"/>
      <c r="G294" s="242"/>
      <c r="H294" s="20"/>
      <c r="I294" s="243"/>
      <c r="J294" s="20"/>
      <c r="K294" s="20"/>
      <c r="L294" s="414"/>
      <c r="M294" s="14"/>
      <c r="N294" s="15"/>
      <c r="O294" s="15"/>
      <c r="P294" s="16"/>
      <c r="Q294" s="17"/>
      <c r="R294" s="531"/>
      <c r="S294" s="18"/>
      <c r="T294" s="11"/>
      <c r="U294" s="390"/>
      <c r="V294" s="19"/>
      <c r="W294" s="393"/>
      <c r="X294" s="11"/>
      <c r="Y294" s="11"/>
      <c r="Z294" s="1024"/>
      <c r="AA294" s="338"/>
      <c r="AB294" s="1003"/>
      <c r="AC294" s="1004"/>
      <c r="AD294" s="1005"/>
      <c r="AE294" s="414"/>
      <c r="AF294" s="1048"/>
      <c r="AG294" s="269"/>
      <c r="AH294" s="249"/>
      <c r="AN294" s="238"/>
    </row>
    <row r="295" spans="1:40" s="235" customFormat="1" ht="30" hidden="1" customHeight="1" x14ac:dyDescent="0.25">
      <c r="A295" s="1030"/>
      <c r="B295" s="12"/>
      <c r="C295" s="13"/>
      <c r="D295" s="13"/>
      <c r="E295" s="296"/>
      <c r="F295" s="20"/>
      <c r="G295" s="242"/>
      <c r="H295" s="20"/>
      <c r="I295" s="243"/>
      <c r="J295" s="20"/>
      <c r="K295" s="20"/>
      <c r="L295" s="415"/>
      <c r="M295" s="14"/>
      <c r="N295" s="15"/>
      <c r="O295" s="15"/>
      <c r="P295" s="16"/>
      <c r="Q295" s="17"/>
      <c r="R295" s="531"/>
      <c r="S295" s="18"/>
      <c r="T295" s="11"/>
      <c r="U295" s="390"/>
      <c r="V295" s="19"/>
      <c r="W295" s="393"/>
      <c r="X295" s="11"/>
      <c r="Y295" s="11"/>
      <c r="Z295" s="1024"/>
      <c r="AA295" s="338"/>
      <c r="AB295" s="1002"/>
      <c r="AC295" s="1002"/>
      <c r="AD295" s="1002"/>
      <c r="AE295" s="415"/>
      <c r="AF295" s="1048"/>
      <c r="AG295" s="247"/>
      <c r="AH295" s="249"/>
      <c r="AN295" s="238"/>
    </row>
    <row r="296" spans="1:40" s="235" customFormat="1" ht="30" hidden="1" customHeight="1" thickBot="1" x14ac:dyDescent="0.3">
      <c r="A296" s="1031"/>
      <c r="B296" s="31"/>
      <c r="C296" s="131"/>
      <c r="D296" s="351"/>
      <c r="E296" s="297"/>
      <c r="F296" s="132"/>
      <c r="G296" s="246"/>
      <c r="H296" s="132"/>
      <c r="I296" s="245"/>
      <c r="J296" s="132"/>
      <c r="K296" s="132"/>
      <c r="L296" s="416"/>
      <c r="M296" s="32"/>
      <c r="N296" s="352"/>
      <c r="O296" s="352"/>
      <c r="P296" s="33"/>
      <c r="Q296" s="34"/>
      <c r="R296" s="529"/>
      <c r="S296" s="35"/>
      <c r="T296" s="37"/>
      <c r="U296" s="391"/>
      <c r="V296" s="36"/>
      <c r="W296" s="394"/>
      <c r="X296" s="37"/>
      <c r="Y296" s="37"/>
      <c r="Z296" s="1025"/>
      <c r="AA296" s="339"/>
      <c r="AB296" s="1006"/>
      <c r="AC296" s="1006"/>
      <c r="AD296" s="1006"/>
      <c r="AE296" s="416"/>
      <c r="AF296" s="1049"/>
      <c r="AG296" s="248"/>
      <c r="AH296" s="249"/>
      <c r="AN296" s="238"/>
    </row>
    <row r="297" spans="1:40" s="235" customFormat="1" ht="30" hidden="1" customHeight="1" x14ac:dyDescent="0.25">
      <c r="A297" s="1029"/>
      <c r="B297" s="23"/>
      <c r="C297" s="24"/>
      <c r="D297" s="327"/>
      <c r="E297" s="295"/>
      <c r="F297" s="30"/>
      <c r="G297" s="241"/>
      <c r="H297" s="30"/>
      <c r="I297" s="244"/>
      <c r="J297" s="30"/>
      <c r="K297" s="30"/>
      <c r="L297" s="417"/>
      <c r="M297" s="25"/>
      <c r="N297" s="26"/>
      <c r="O297" s="26"/>
      <c r="P297" s="27"/>
      <c r="Q297" s="133"/>
      <c r="R297" s="527"/>
      <c r="S297" s="28"/>
      <c r="T297" s="29"/>
      <c r="U297" s="389"/>
      <c r="V297" s="134"/>
      <c r="W297" s="392"/>
      <c r="X297" s="29"/>
      <c r="Y297" s="29"/>
      <c r="Z297" s="1023"/>
      <c r="AA297" s="337"/>
      <c r="AB297" s="1007"/>
      <c r="AC297" s="1007"/>
      <c r="AD297" s="1007"/>
      <c r="AE297" s="417"/>
      <c r="AF297" s="1047"/>
      <c r="AG297" s="268"/>
      <c r="AH297" s="249"/>
      <c r="AN297" s="238"/>
    </row>
    <row r="298" spans="1:40" s="235" customFormat="1" ht="30" hidden="1" customHeight="1" x14ac:dyDescent="0.25">
      <c r="A298" s="1030"/>
      <c r="B298" s="12"/>
      <c r="C298" s="13"/>
      <c r="D298" s="13"/>
      <c r="E298" s="296"/>
      <c r="F298" s="20"/>
      <c r="G298" s="242"/>
      <c r="H298" s="20"/>
      <c r="I298" s="243"/>
      <c r="J298" s="20"/>
      <c r="K298" s="20"/>
      <c r="L298" s="414"/>
      <c r="M298" s="21"/>
      <c r="N298" s="271"/>
      <c r="O298" s="15"/>
      <c r="P298" s="16"/>
      <c r="Q298" s="17"/>
      <c r="R298" s="531"/>
      <c r="S298" s="17"/>
      <c r="T298" s="11"/>
      <c r="U298" s="390"/>
      <c r="V298" s="19"/>
      <c r="W298" s="393"/>
      <c r="X298" s="11"/>
      <c r="Y298" s="11"/>
      <c r="Z298" s="1024"/>
      <c r="AA298" s="338"/>
      <c r="AB298" s="1002"/>
      <c r="AC298" s="1002"/>
      <c r="AD298" s="1002"/>
      <c r="AE298" s="414"/>
      <c r="AF298" s="1048"/>
      <c r="AG298" s="269"/>
      <c r="AH298" s="249"/>
      <c r="AN298" s="238"/>
    </row>
    <row r="299" spans="1:40" s="235" customFormat="1" ht="30" hidden="1" customHeight="1" x14ac:dyDescent="0.25">
      <c r="A299" s="1030"/>
      <c r="B299" s="12"/>
      <c r="C299" s="13"/>
      <c r="D299" s="13"/>
      <c r="E299" s="296"/>
      <c r="F299" s="20"/>
      <c r="G299" s="242"/>
      <c r="H299" s="20"/>
      <c r="I299" s="243"/>
      <c r="J299" s="20"/>
      <c r="K299" s="20"/>
      <c r="L299" s="414"/>
      <c r="M299" s="14"/>
      <c r="N299" s="15"/>
      <c r="O299" s="15"/>
      <c r="P299" s="16"/>
      <c r="Q299" s="17"/>
      <c r="R299" s="531"/>
      <c r="S299" s="18"/>
      <c r="T299" s="11"/>
      <c r="U299" s="390"/>
      <c r="V299" s="22"/>
      <c r="W299" s="393"/>
      <c r="X299" s="11"/>
      <c r="Y299" s="11"/>
      <c r="Z299" s="1024"/>
      <c r="AA299" s="338"/>
      <c r="AB299" s="1002"/>
      <c r="AC299" s="1002"/>
      <c r="AD299" s="1002"/>
      <c r="AE299" s="415"/>
      <c r="AF299" s="1048"/>
      <c r="AG299" s="247"/>
      <c r="AH299" s="249"/>
      <c r="AN299" s="238"/>
    </row>
    <row r="300" spans="1:40" s="235" customFormat="1" ht="30" hidden="1" customHeight="1" x14ac:dyDescent="0.25">
      <c r="A300" s="1030"/>
      <c r="B300" s="12"/>
      <c r="C300" s="13"/>
      <c r="D300" s="13"/>
      <c r="E300" s="296"/>
      <c r="F300" s="20"/>
      <c r="G300" s="242"/>
      <c r="H300" s="20"/>
      <c r="I300" s="243"/>
      <c r="J300" s="20"/>
      <c r="K300" s="20"/>
      <c r="L300" s="414"/>
      <c r="M300" s="14"/>
      <c r="N300" s="15"/>
      <c r="O300" s="15"/>
      <c r="P300" s="16"/>
      <c r="Q300" s="17"/>
      <c r="R300" s="531"/>
      <c r="S300" s="18"/>
      <c r="T300" s="11"/>
      <c r="U300" s="390"/>
      <c r="V300" s="19"/>
      <c r="W300" s="393"/>
      <c r="X300" s="11"/>
      <c r="Y300" s="11"/>
      <c r="Z300" s="1024"/>
      <c r="AA300" s="338"/>
      <c r="AB300" s="1003"/>
      <c r="AC300" s="1004"/>
      <c r="AD300" s="1005"/>
      <c r="AE300" s="414"/>
      <c r="AF300" s="1048"/>
      <c r="AG300" s="269"/>
      <c r="AH300" s="249"/>
      <c r="AN300" s="238"/>
    </row>
    <row r="301" spans="1:40" s="235" customFormat="1" ht="30" hidden="1" customHeight="1" x14ac:dyDescent="0.25">
      <c r="A301" s="1030"/>
      <c r="B301" s="12"/>
      <c r="C301" s="13"/>
      <c r="D301" s="13"/>
      <c r="E301" s="296"/>
      <c r="F301" s="20"/>
      <c r="G301" s="242"/>
      <c r="H301" s="20"/>
      <c r="I301" s="243"/>
      <c r="J301" s="20"/>
      <c r="K301" s="20"/>
      <c r="L301" s="415"/>
      <c r="M301" s="14"/>
      <c r="N301" s="15"/>
      <c r="O301" s="15"/>
      <c r="P301" s="16"/>
      <c r="Q301" s="17"/>
      <c r="R301" s="531"/>
      <c r="S301" s="18"/>
      <c r="T301" s="11"/>
      <c r="U301" s="390"/>
      <c r="V301" s="19"/>
      <c r="W301" s="393"/>
      <c r="X301" s="11"/>
      <c r="Y301" s="11"/>
      <c r="Z301" s="1024"/>
      <c r="AA301" s="338"/>
      <c r="AB301" s="1002"/>
      <c r="AC301" s="1002"/>
      <c r="AD301" s="1002"/>
      <c r="AE301" s="415"/>
      <c r="AF301" s="1048"/>
      <c r="AG301" s="247"/>
      <c r="AH301" s="249"/>
      <c r="AN301" s="238"/>
    </row>
    <row r="302" spans="1:40" s="235" customFormat="1" ht="30" hidden="1" customHeight="1" thickBot="1" x14ac:dyDescent="0.3">
      <c r="A302" s="1031"/>
      <c r="B302" s="31"/>
      <c r="C302" s="131"/>
      <c r="D302" s="351"/>
      <c r="E302" s="297"/>
      <c r="F302" s="132"/>
      <c r="G302" s="246"/>
      <c r="H302" s="132"/>
      <c r="I302" s="245"/>
      <c r="J302" s="132"/>
      <c r="K302" s="132"/>
      <c r="L302" s="416"/>
      <c r="M302" s="32"/>
      <c r="N302" s="352"/>
      <c r="O302" s="352"/>
      <c r="P302" s="33"/>
      <c r="Q302" s="34"/>
      <c r="R302" s="529"/>
      <c r="S302" s="35"/>
      <c r="T302" s="37"/>
      <c r="U302" s="391"/>
      <c r="V302" s="36"/>
      <c r="W302" s="394"/>
      <c r="X302" s="37"/>
      <c r="Y302" s="37"/>
      <c r="Z302" s="1025"/>
      <c r="AA302" s="339"/>
      <c r="AB302" s="1006"/>
      <c r="AC302" s="1006"/>
      <c r="AD302" s="1006"/>
      <c r="AE302" s="416"/>
      <c r="AF302" s="1049"/>
      <c r="AG302" s="248"/>
      <c r="AH302" s="249"/>
      <c r="AN302" s="238"/>
    </row>
    <row r="303" spans="1:40" s="235" customFormat="1" ht="30" hidden="1" customHeight="1" x14ac:dyDescent="0.25">
      <c r="A303" s="1029"/>
      <c r="B303" s="23"/>
      <c r="C303" s="24"/>
      <c r="D303" s="327"/>
      <c r="E303" s="295"/>
      <c r="F303" s="30"/>
      <c r="G303" s="241"/>
      <c r="H303" s="30"/>
      <c r="I303" s="244"/>
      <c r="J303" s="30"/>
      <c r="K303" s="30"/>
      <c r="L303" s="417"/>
      <c r="M303" s="25"/>
      <c r="N303" s="26"/>
      <c r="O303" s="26"/>
      <c r="P303" s="27"/>
      <c r="Q303" s="133"/>
      <c r="R303" s="527"/>
      <c r="S303" s="28"/>
      <c r="T303" s="29"/>
      <c r="U303" s="389"/>
      <c r="V303" s="134"/>
      <c r="W303" s="392"/>
      <c r="X303" s="29"/>
      <c r="Y303" s="29"/>
      <c r="Z303" s="1023"/>
      <c r="AA303" s="337"/>
      <c r="AB303" s="1007"/>
      <c r="AC303" s="1007"/>
      <c r="AD303" s="1007"/>
      <c r="AE303" s="417"/>
      <c r="AF303" s="1047"/>
      <c r="AG303" s="268"/>
      <c r="AH303" s="249"/>
      <c r="AN303" s="238"/>
    </row>
    <row r="304" spans="1:40" s="235" customFormat="1" ht="30" hidden="1" customHeight="1" x14ac:dyDescent="0.25">
      <c r="A304" s="1030"/>
      <c r="B304" s="12"/>
      <c r="C304" s="13"/>
      <c r="D304" s="13"/>
      <c r="E304" s="296"/>
      <c r="F304" s="20"/>
      <c r="G304" s="242"/>
      <c r="H304" s="20"/>
      <c r="I304" s="243"/>
      <c r="J304" s="20"/>
      <c r="K304" s="20"/>
      <c r="L304" s="414"/>
      <c r="M304" s="21"/>
      <c r="N304" s="271"/>
      <c r="O304" s="15"/>
      <c r="P304" s="16"/>
      <c r="Q304" s="17"/>
      <c r="R304" s="531"/>
      <c r="S304" s="17"/>
      <c r="T304" s="11"/>
      <c r="U304" s="390"/>
      <c r="V304" s="19"/>
      <c r="W304" s="393"/>
      <c r="X304" s="11"/>
      <c r="Y304" s="11"/>
      <c r="Z304" s="1024"/>
      <c r="AA304" s="338"/>
      <c r="AB304" s="1002"/>
      <c r="AC304" s="1002"/>
      <c r="AD304" s="1002"/>
      <c r="AE304" s="414"/>
      <c r="AF304" s="1048"/>
      <c r="AG304" s="269"/>
      <c r="AH304" s="249"/>
      <c r="AN304" s="238"/>
    </row>
    <row r="305" spans="1:40" s="235" customFormat="1" ht="30" hidden="1" customHeight="1" x14ac:dyDescent="0.25">
      <c r="A305" s="1030"/>
      <c r="B305" s="12"/>
      <c r="C305" s="13"/>
      <c r="D305" s="13"/>
      <c r="E305" s="296"/>
      <c r="F305" s="20"/>
      <c r="G305" s="242"/>
      <c r="H305" s="20"/>
      <c r="I305" s="243"/>
      <c r="J305" s="20"/>
      <c r="K305" s="20"/>
      <c r="L305" s="414"/>
      <c r="M305" s="14"/>
      <c r="N305" s="15"/>
      <c r="O305" s="15"/>
      <c r="P305" s="16"/>
      <c r="Q305" s="17"/>
      <c r="R305" s="531"/>
      <c r="S305" s="18"/>
      <c r="T305" s="11"/>
      <c r="U305" s="390"/>
      <c r="V305" s="22"/>
      <c r="W305" s="393"/>
      <c r="X305" s="11"/>
      <c r="Y305" s="11"/>
      <c r="Z305" s="1024"/>
      <c r="AA305" s="338"/>
      <c r="AB305" s="1002"/>
      <c r="AC305" s="1002"/>
      <c r="AD305" s="1002"/>
      <c r="AE305" s="415"/>
      <c r="AF305" s="1048"/>
      <c r="AG305" s="247"/>
      <c r="AH305" s="249"/>
      <c r="AN305" s="238"/>
    </row>
    <row r="306" spans="1:40" s="235" customFormat="1" ht="30" hidden="1" customHeight="1" x14ac:dyDescent="0.25">
      <c r="A306" s="1030"/>
      <c r="B306" s="12"/>
      <c r="C306" s="13"/>
      <c r="D306" s="13"/>
      <c r="E306" s="296"/>
      <c r="F306" s="20"/>
      <c r="G306" s="242"/>
      <c r="H306" s="20"/>
      <c r="I306" s="243"/>
      <c r="J306" s="20"/>
      <c r="K306" s="20"/>
      <c r="L306" s="414"/>
      <c r="M306" s="14"/>
      <c r="N306" s="15"/>
      <c r="O306" s="15"/>
      <c r="P306" s="16"/>
      <c r="Q306" s="17"/>
      <c r="R306" s="531"/>
      <c r="S306" s="18"/>
      <c r="T306" s="11"/>
      <c r="U306" s="390"/>
      <c r="V306" s="19"/>
      <c r="W306" s="393"/>
      <c r="X306" s="11"/>
      <c r="Y306" s="11"/>
      <c r="Z306" s="1024"/>
      <c r="AA306" s="338"/>
      <c r="AB306" s="1003"/>
      <c r="AC306" s="1004"/>
      <c r="AD306" s="1005"/>
      <c r="AE306" s="414"/>
      <c r="AF306" s="1048"/>
      <c r="AG306" s="269"/>
      <c r="AH306" s="249"/>
      <c r="AN306" s="238"/>
    </row>
    <row r="307" spans="1:40" s="235" customFormat="1" ht="30" hidden="1" customHeight="1" x14ac:dyDescent="0.25">
      <c r="A307" s="1030"/>
      <c r="B307" s="12"/>
      <c r="C307" s="13"/>
      <c r="D307" s="13"/>
      <c r="E307" s="296"/>
      <c r="F307" s="20"/>
      <c r="G307" s="242"/>
      <c r="H307" s="20"/>
      <c r="I307" s="243"/>
      <c r="J307" s="20"/>
      <c r="K307" s="20"/>
      <c r="L307" s="415"/>
      <c r="M307" s="14"/>
      <c r="N307" s="15"/>
      <c r="O307" s="15"/>
      <c r="P307" s="16"/>
      <c r="Q307" s="17"/>
      <c r="R307" s="531"/>
      <c r="S307" s="18"/>
      <c r="T307" s="11"/>
      <c r="U307" s="390"/>
      <c r="V307" s="19"/>
      <c r="W307" s="393"/>
      <c r="X307" s="11"/>
      <c r="Y307" s="11"/>
      <c r="Z307" s="1024"/>
      <c r="AA307" s="338"/>
      <c r="AB307" s="1002"/>
      <c r="AC307" s="1002"/>
      <c r="AD307" s="1002"/>
      <c r="AE307" s="415"/>
      <c r="AF307" s="1048"/>
      <c r="AG307" s="247"/>
      <c r="AH307" s="249"/>
      <c r="AN307" s="238"/>
    </row>
    <row r="308" spans="1:40" s="235" customFormat="1" ht="30" hidden="1" customHeight="1" thickBot="1" x14ac:dyDescent="0.3">
      <c r="A308" s="1031"/>
      <c r="B308" s="31"/>
      <c r="C308" s="131"/>
      <c r="D308" s="351"/>
      <c r="E308" s="297"/>
      <c r="F308" s="132"/>
      <c r="G308" s="246"/>
      <c r="H308" s="132"/>
      <c r="I308" s="245"/>
      <c r="J308" s="132"/>
      <c r="K308" s="132"/>
      <c r="L308" s="416"/>
      <c r="M308" s="32"/>
      <c r="N308" s="352"/>
      <c r="O308" s="352"/>
      <c r="P308" s="33"/>
      <c r="Q308" s="34"/>
      <c r="R308" s="529"/>
      <c r="S308" s="35"/>
      <c r="T308" s="37"/>
      <c r="U308" s="391"/>
      <c r="V308" s="36"/>
      <c r="W308" s="394"/>
      <c r="X308" s="37"/>
      <c r="Y308" s="37"/>
      <c r="Z308" s="1025"/>
      <c r="AA308" s="339"/>
      <c r="AB308" s="1006"/>
      <c r="AC308" s="1006"/>
      <c r="AD308" s="1006"/>
      <c r="AE308" s="416"/>
      <c r="AF308" s="1049"/>
      <c r="AG308" s="248"/>
      <c r="AH308" s="249"/>
      <c r="AN308" s="238"/>
    </row>
    <row r="309" spans="1:40" s="235" customFormat="1" ht="30" hidden="1" customHeight="1" x14ac:dyDescent="0.25">
      <c r="A309" s="1029"/>
      <c r="B309" s="23"/>
      <c r="C309" s="24"/>
      <c r="D309" s="327"/>
      <c r="E309" s="295"/>
      <c r="F309" s="30"/>
      <c r="G309" s="241"/>
      <c r="H309" s="30"/>
      <c r="I309" s="244"/>
      <c r="J309" s="30"/>
      <c r="K309" s="30"/>
      <c r="L309" s="417"/>
      <c r="M309" s="25"/>
      <c r="N309" s="26"/>
      <c r="O309" s="26"/>
      <c r="P309" s="27"/>
      <c r="Q309" s="133"/>
      <c r="R309" s="527"/>
      <c r="S309" s="28"/>
      <c r="T309" s="29"/>
      <c r="U309" s="389"/>
      <c r="V309" s="134"/>
      <c r="W309" s="392"/>
      <c r="X309" s="29"/>
      <c r="Y309" s="29"/>
      <c r="Z309" s="1023"/>
      <c r="AA309" s="337"/>
      <c r="AB309" s="1007"/>
      <c r="AC309" s="1007"/>
      <c r="AD309" s="1007"/>
      <c r="AE309" s="417"/>
      <c r="AF309" s="1047"/>
      <c r="AG309" s="268"/>
      <c r="AH309" s="249"/>
      <c r="AN309" s="238"/>
    </row>
    <row r="310" spans="1:40" s="235" customFormat="1" ht="30" hidden="1" customHeight="1" x14ac:dyDescent="0.25">
      <c r="A310" s="1030"/>
      <c r="B310" s="12"/>
      <c r="C310" s="13"/>
      <c r="D310" s="13"/>
      <c r="E310" s="296"/>
      <c r="F310" s="20"/>
      <c r="G310" s="242"/>
      <c r="H310" s="20"/>
      <c r="I310" s="243"/>
      <c r="J310" s="20"/>
      <c r="K310" s="20"/>
      <c r="L310" s="414"/>
      <c r="M310" s="21"/>
      <c r="N310" s="271"/>
      <c r="O310" s="15"/>
      <c r="P310" s="16"/>
      <c r="Q310" s="17"/>
      <c r="R310" s="531"/>
      <c r="S310" s="17"/>
      <c r="T310" s="11"/>
      <c r="U310" s="390"/>
      <c r="V310" s="19"/>
      <c r="W310" s="393"/>
      <c r="X310" s="11"/>
      <c r="Y310" s="11"/>
      <c r="Z310" s="1024"/>
      <c r="AA310" s="338"/>
      <c r="AB310" s="1002"/>
      <c r="AC310" s="1002"/>
      <c r="AD310" s="1002"/>
      <c r="AE310" s="414"/>
      <c r="AF310" s="1048"/>
      <c r="AG310" s="269"/>
      <c r="AH310" s="249"/>
      <c r="AN310" s="238"/>
    </row>
    <row r="311" spans="1:40" s="235" customFormat="1" ht="30" hidden="1" customHeight="1" x14ac:dyDescent="0.25">
      <c r="A311" s="1030"/>
      <c r="B311" s="12"/>
      <c r="C311" s="13"/>
      <c r="D311" s="13"/>
      <c r="E311" s="296"/>
      <c r="F311" s="20"/>
      <c r="G311" s="242"/>
      <c r="H311" s="20"/>
      <c r="I311" s="243"/>
      <c r="J311" s="20"/>
      <c r="K311" s="20"/>
      <c r="L311" s="414"/>
      <c r="M311" s="14"/>
      <c r="N311" s="15"/>
      <c r="O311" s="15"/>
      <c r="P311" s="16"/>
      <c r="Q311" s="17"/>
      <c r="R311" s="531"/>
      <c r="S311" s="18"/>
      <c r="T311" s="11"/>
      <c r="U311" s="390"/>
      <c r="V311" s="22"/>
      <c r="W311" s="393"/>
      <c r="X311" s="11"/>
      <c r="Y311" s="11"/>
      <c r="Z311" s="1024"/>
      <c r="AA311" s="338"/>
      <c r="AB311" s="1002"/>
      <c r="AC311" s="1002"/>
      <c r="AD311" s="1002"/>
      <c r="AE311" s="415"/>
      <c r="AF311" s="1048"/>
      <c r="AG311" s="247"/>
      <c r="AH311" s="249"/>
      <c r="AN311" s="238"/>
    </row>
    <row r="312" spans="1:40" s="235" customFormat="1" ht="30" hidden="1" customHeight="1" x14ac:dyDescent="0.25">
      <c r="A312" s="1030"/>
      <c r="B312" s="12"/>
      <c r="C312" s="13"/>
      <c r="D312" s="13"/>
      <c r="E312" s="296"/>
      <c r="F312" s="20"/>
      <c r="G312" s="242"/>
      <c r="H312" s="20"/>
      <c r="I312" s="243"/>
      <c r="J312" s="20"/>
      <c r="K312" s="20"/>
      <c r="L312" s="414"/>
      <c r="M312" s="14"/>
      <c r="N312" s="15"/>
      <c r="O312" s="15"/>
      <c r="P312" s="16"/>
      <c r="Q312" s="17"/>
      <c r="R312" s="531"/>
      <c r="S312" s="18"/>
      <c r="T312" s="11"/>
      <c r="U312" s="390"/>
      <c r="V312" s="19"/>
      <c r="W312" s="393"/>
      <c r="X312" s="11"/>
      <c r="Y312" s="11"/>
      <c r="Z312" s="1024"/>
      <c r="AA312" s="338"/>
      <c r="AB312" s="1003"/>
      <c r="AC312" s="1004"/>
      <c r="AD312" s="1005"/>
      <c r="AE312" s="414"/>
      <c r="AF312" s="1048"/>
      <c r="AG312" s="269"/>
      <c r="AH312" s="249"/>
      <c r="AN312" s="238"/>
    </row>
    <row r="313" spans="1:40" s="235" customFormat="1" ht="30" hidden="1" customHeight="1" x14ac:dyDescent="0.25">
      <c r="A313" s="1030"/>
      <c r="B313" s="12"/>
      <c r="C313" s="13"/>
      <c r="D313" s="13"/>
      <c r="E313" s="296"/>
      <c r="F313" s="20"/>
      <c r="G313" s="242"/>
      <c r="H313" s="20"/>
      <c r="I313" s="243"/>
      <c r="J313" s="20"/>
      <c r="K313" s="20"/>
      <c r="L313" s="415"/>
      <c r="M313" s="14"/>
      <c r="N313" s="15"/>
      <c r="O313" s="15"/>
      <c r="P313" s="16"/>
      <c r="Q313" s="17"/>
      <c r="R313" s="531"/>
      <c r="S313" s="18"/>
      <c r="T313" s="11"/>
      <c r="U313" s="390"/>
      <c r="V313" s="19"/>
      <c r="W313" s="393"/>
      <c r="X313" s="11"/>
      <c r="Y313" s="11"/>
      <c r="Z313" s="1024"/>
      <c r="AA313" s="338"/>
      <c r="AB313" s="1002"/>
      <c r="AC313" s="1002"/>
      <c r="AD313" s="1002"/>
      <c r="AE313" s="415"/>
      <c r="AF313" s="1048"/>
      <c r="AG313" s="247"/>
      <c r="AH313" s="249"/>
      <c r="AN313" s="238"/>
    </row>
    <row r="314" spans="1:40" s="235" customFormat="1" ht="30" hidden="1" customHeight="1" thickBot="1" x14ac:dyDescent="0.3">
      <c r="A314" s="1031"/>
      <c r="B314" s="31"/>
      <c r="C314" s="131"/>
      <c r="D314" s="351"/>
      <c r="E314" s="297"/>
      <c r="F314" s="132"/>
      <c r="G314" s="246"/>
      <c r="H314" s="132"/>
      <c r="I314" s="245"/>
      <c r="J314" s="132"/>
      <c r="K314" s="132"/>
      <c r="L314" s="416"/>
      <c r="M314" s="32"/>
      <c r="N314" s="352"/>
      <c r="O314" s="352"/>
      <c r="P314" s="33"/>
      <c r="Q314" s="34"/>
      <c r="R314" s="529"/>
      <c r="S314" s="35"/>
      <c r="T314" s="37"/>
      <c r="U314" s="391"/>
      <c r="V314" s="36"/>
      <c r="W314" s="394"/>
      <c r="X314" s="37"/>
      <c r="Y314" s="37"/>
      <c r="Z314" s="1025"/>
      <c r="AA314" s="339"/>
      <c r="AB314" s="1006"/>
      <c r="AC314" s="1006"/>
      <c r="AD314" s="1006"/>
      <c r="AE314" s="416"/>
      <c r="AF314" s="1049"/>
      <c r="AG314" s="248"/>
      <c r="AH314" s="249"/>
      <c r="AN314" s="238"/>
    </row>
    <row r="315" spans="1:40" s="235" customFormat="1" ht="30" hidden="1" customHeight="1" x14ac:dyDescent="0.25">
      <c r="A315" s="1029"/>
      <c r="B315" s="23"/>
      <c r="C315" s="24"/>
      <c r="D315" s="327"/>
      <c r="E315" s="295"/>
      <c r="F315" s="30"/>
      <c r="G315" s="241"/>
      <c r="H315" s="30"/>
      <c r="I315" s="244"/>
      <c r="J315" s="30"/>
      <c r="K315" s="30"/>
      <c r="L315" s="417"/>
      <c r="M315" s="25"/>
      <c r="N315" s="26"/>
      <c r="O315" s="26"/>
      <c r="P315" s="27"/>
      <c r="Q315" s="133"/>
      <c r="R315" s="527"/>
      <c r="S315" s="28"/>
      <c r="T315" s="29"/>
      <c r="U315" s="389"/>
      <c r="V315" s="134"/>
      <c r="W315" s="392"/>
      <c r="X315" s="29"/>
      <c r="Y315" s="29"/>
      <c r="Z315" s="1023"/>
      <c r="AA315" s="337"/>
      <c r="AB315" s="1007"/>
      <c r="AC315" s="1007"/>
      <c r="AD315" s="1007"/>
      <c r="AE315" s="417"/>
      <c r="AF315" s="1047"/>
      <c r="AG315" s="268"/>
      <c r="AH315" s="249"/>
      <c r="AN315" s="238"/>
    </row>
    <row r="316" spans="1:40" s="235" customFormat="1" ht="30" hidden="1" customHeight="1" x14ac:dyDescent="0.25">
      <c r="A316" s="1030"/>
      <c r="B316" s="12"/>
      <c r="C316" s="13"/>
      <c r="D316" s="13"/>
      <c r="E316" s="296"/>
      <c r="F316" s="20"/>
      <c r="G316" s="242"/>
      <c r="H316" s="20"/>
      <c r="I316" s="243"/>
      <c r="J316" s="20"/>
      <c r="K316" s="20"/>
      <c r="L316" s="414"/>
      <c r="M316" s="21"/>
      <c r="N316" s="271"/>
      <c r="O316" s="15"/>
      <c r="P316" s="16"/>
      <c r="Q316" s="17"/>
      <c r="R316" s="531"/>
      <c r="S316" s="17"/>
      <c r="T316" s="11"/>
      <c r="U316" s="390"/>
      <c r="V316" s="19"/>
      <c r="W316" s="393"/>
      <c r="X316" s="11"/>
      <c r="Y316" s="11"/>
      <c r="Z316" s="1024"/>
      <c r="AA316" s="338"/>
      <c r="AB316" s="1002"/>
      <c r="AC316" s="1002"/>
      <c r="AD316" s="1002"/>
      <c r="AE316" s="414"/>
      <c r="AF316" s="1048"/>
      <c r="AG316" s="269"/>
      <c r="AH316" s="249"/>
      <c r="AN316" s="238"/>
    </row>
    <row r="317" spans="1:40" s="235" customFormat="1" ht="30" hidden="1" customHeight="1" x14ac:dyDescent="0.25">
      <c r="A317" s="1030"/>
      <c r="B317" s="12"/>
      <c r="C317" s="13"/>
      <c r="D317" s="13"/>
      <c r="E317" s="296"/>
      <c r="F317" s="20"/>
      <c r="G317" s="242"/>
      <c r="H317" s="20"/>
      <c r="I317" s="243"/>
      <c r="J317" s="20"/>
      <c r="K317" s="20"/>
      <c r="L317" s="414"/>
      <c r="M317" s="14"/>
      <c r="N317" s="15"/>
      <c r="O317" s="15"/>
      <c r="P317" s="16"/>
      <c r="Q317" s="17"/>
      <c r="R317" s="531"/>
      <c r="S317" s="18"/>
      <c r="T317" s="11"/>
      <c r="U317" s="390"/>
      <c r="V317" s="22"/>
      <c r="W317" s="393"/>
      <c r="X317" s="11"/>
      <c r="Y317" s="11"/>
      <c r="Z317" s="1024"/>
      <c r="AA317" s="338"/>
      <c r="AB317" s="1002"/>
      <c r="AC317" s="1002"/>
      <c r="AD317" s="1002"/>
      <c r="AE317" s="415"/>
      <c r="AF317" s="1048"/>
      <c r="AG317" s="247"/>
      <c r="AH317" s="249"/>
      <c r="AN317" s="238"/>
    </row>
    <row r="318" spans="1:40" s="235" customFormat="1" ht="30" hidden="1" customHeight="1" x14ac:dyDescent="0.25">
      <c r="A318" s="1030"/>
      <c r="B318" s="12"/>
      <c r="C318" s="13"/>
      <c r="D318" s="13"/>
      <c r="E318" s="296"/>
      <c r="F318" s="20"/>
      <c r="G318" s="242"/>
      <c r="H318" s="20"/>
      <c r="I318" s="243"/>
      <c r="J318" s="20"/>
      <c r="K318" s="20"/>
      <c r="L318" s="414"/>
      <c r="M318" s="14"/>
      <c r="N318" s="15"/>
      <c r="O318" s="15"/>
      <c r="P318" s="16"/>
      <c r="Q318" s="17"/>
      <c r="R318" s="531"/>
      <c r="S318" s="18"/>
      <c r="T318" s="11"/>
      <c r="U318" s="390"/>
      <c r="V318" s="19"/>
      <c r="W318" s="393"/>
      <c r="X318" s="11"/>
      <c r="Y318" s="11"/>
      <c r="Z318" s="1024"/>
      <c r="AA318" s="338"/>
      <c r="AB318" s="1003"/>
      <c r="AC318" s="1004"/>
      <c r="AD318" s="1005"/>
      <c r="AE318" s="414"/>
      <c r="AF318" s="1048"/>
      <c r="AG318" s="269"/>
      <c r="AH318" s="249"/>
      <c r="AN318" s="238"/>
    </row>
    <row r="319" spans="1:40" s="235" customFormat="1" ht="30" hidden="1" customHeight="1" x14ac:dyDescent="0.25">
      <c r="A319" s="1030"/>
      <c r="B319" s="12"/>
      <c r="C319" s="13"/>
      <c r="D319" s="13"/>
      <c r="E319" s="296"/>
      <c r="F319" s="20"/>
      <c r="G319" s="242"/>
      <c r="H319" s="20"/>
      <c r="I319" s="243"/>
      <c r="J319" s="20"/>
      <c r="K319" s="20"/>
      <c r="L319" s="415"/>
      <c r="M319" s="14"/>
      <c r="N319" s="15"/>
      <c r="O319" s="15"/>
      <c r="P319" s="16"/>
      <c r="Q319" s="17"/>
      <c r="R319" s="531"/>
      <c r="S319" s="18"/>
      <c r="T319" s="11"/>
      <c r="U319" s="390"/>
      <c r="V319" s="19"/>
      <c r="W319" s="393"/>
      <c r="X319" s="11"/>
      <c r="Y319" s="11"/>
      <c r="Z319" s="1024"/>
      <c r="AA319" s="338"/>
      <c r="AB319" s="1002"/>
      <c r="AC319" s="1002"/>
      <c r="AD319" s="1002"/>
      <c r="AE319" s="415"/>
      <c r="AF319" s="1048"/>
      <c r="AG319" s="247"/>
      <c r="AH319" s="249"/>
      <c r="AN319" s="238"/>
    </row>
    <row r="320" spans="1:40" s="235" customFormat="1" ht="30" hidden="1" customHeight="1" thickBot="1" x14ac:dyDescent="0.3">
      <c r="A320" s="1031"/>
      <c r="B320" s="31"/>
      <c r="C320" s="131"/>
      <c r="D320" s="351"/>
      <c r="E320" s="297"/>
      <c r="F320" s="132"/>
      <c r="G320" s="246"/>
      <c r="H320" s="132"/>
      <c r="I320" s="245"/>
      <c r="J320" s="132"/>
      <c r="K320" s="132"/>
      <c r="L320" s="416"/>
      <c r="M320" s="32"/>
      <c r="N320" s="352"/>
      <c r="O320" s="352"/>
      <c r="P320" s="33"/>
      <c r="Q320" s="34"/>
      <c r="R320" s="529"/>
      <c r="S320" s="35"/>
      <c r="T320" s="37"/>
      <c r="U320" s="391"/>
      <c r="V320" s="36"/>
      <c r="W320" s="394"/>
      <c r="X320" s="37"/>
      <c r="Y320" s="37"/>
      <c r="Z320" s="1025"/>
      <c r="AA320" s="339"/>
      <c r="AB320" s="1006"/>
      <c r="AC320" s="1006"/>
      <c r="AD320" s="1006"/>
      <c r="AE320" s="416"/>
      <c r="AF320" s="1049"/>
      <c r="AG320" s="248"/>
      <c r="AH320" s="249"/>
      <c r="AN320" s="238"/>
    </row>
    <row r="321" spans="1:40" s="235" customFormat="1" ht="30" hidden="1" customHeight="1" x14ac:dyDescent="0.25">
      <c r="A321" s="1029"/>
      <c r="B321" s="23"/>
      <c r="C321" s="24"/>
      <c r="D321" s="327"/>
      <c r="E321" s="295"/>
      <c r="F321" s="30"/>
      <c r="G321" s="241"/>
      <c r="H321" s="30"/>
      <c r="I321" s="244"/>
      <c r="J321" s="30"/>
      <c r="K321" s="30"/>
      <c r="L321" s="417"/>
      <c r="M321" s="25"/>
      <c r="N321" s="26"/>
      <c r="O321" s="26"/>
      <c r="P321" s="27"/>
      <c r="Q321" s="133"/>
      <c r="R321" s="527"/>
      <c r="S321" s="28"/>
      <c r="T321" s="29"/>
      <c r="U321" s="389"/>
      <c r="V321" s="134"/>
      <c r="W321" s="392"/>
      <c r="X321" s="29"/>
      <c r="Y321" s="29"/>
      <c r="Z321" s="1023"/>
      <c r="AA321" s="337"/>
      <c r="AB321" s="1007"/>
      <c r="AC321" s="1007"/>
      <c r="AD321" s="1007"/>
      <c r="AE321" s="417"/>
      <c r="AF321" s="1047"/>
      <c r="AG321" s="268"/>
      <c r="AH321" s="249"/>
      <c r="AN321" s="238"/>
    </row>
    <row r="322" spans="1:40" s="235" customFormat="1" ht="30" hidden="1" customHeight="1" x14ac:dyDescent="0.25">
      <c r="A322" s="1030"/>
      <c r="B322" s="12"/>
      <c r="C322" s="13"/>
      <c r="D322" s="13"/>
      <c r="E322" s="296"/>
      <c r="F322" s="20"/>
      <c r="G322" s="242"/>
      <c r="H322" s="20"/>
      <c r="I322" s="243"/>
      <c r="J322" s="20"/>
      <c r="K322" s="20"/>
      <c r="L322" s="414"/>
      <c r="M322" s="21"/>
      <c r="N322" s="271"/>
      <c r="O322" s="15"/>
      <c r="P322" s="16"/>
      <c r="Q322" s="17"/>
      <c r="R322" s="531"/>
      <c r="S322" s="17"/>
      <c r="T322" s="11"/>
      <c r="U322" s="390"/>
      <c r="V322" s="19"/>
      <c r="W322" s="393"/>
      <c r="X322" s="11"/>
      <c r="Y322" s="11"/>
      <c r="Z322" s="1024"/>
      <c r="AA322" s="338"/>
      <c r="AB322" s="1002"/>
      <c r="AC322" s="1002"/>
      <c r="AD322" s="1002"/>
      <c r="AE322" s="414"/>
      <c r="AF322" s="1048"/>
      <c r="AG322" s="269"/>
      <c r="AH322" s="249"/>
      <c r="AN322" s="238"/>
    </row>
    <row r="323" spans="1:40" s="235" customFormat="1" ht="30" hidden="1" customHeight="1" x14ac:dyDescent="0.25">
      <c r="A323" s="1030"/>
      <c r="B323" s="12"/>
      <c r="C323" s="13"/>
      <c r="D323" s="13"/>
      <c r="E323" s="296"/>
      <c r="F323" s="20"/>
      <c r="G323" s="242"/>
      <c r="H323" s="20"/>
      <c r="I323" s="243"/>
      <c r="J323" s="20"/>
      <c r="K323" s="20"/>
      <c r="L323" s="414"/>
      <c r="M323" s="14"/>
      <c r="N323" s="15"/>
      <c r="O323" s="15"/>
      <c r="P323" s="16"/>
      <c r="Q323" s="17"/>
      <c r="R323" s="531"/>
      <c r="S323" s="18"/>
      <c r="T323" s="11"/>
      <c r="U323" s="390"/>
      <c r="V323" s="22"/>
      <c r="W323" s="393"/>
      <c r="X323" s="11"/>
      <c r="Y323" s="11"/>
      <c r="Z323" s="1024"/>
      <c r="AA323" s="338"/>
      <c r="AB323" s="1002"/>
      <c r="AC323" s="1002"/>
      <c r="AD323" s="1002"/>
      <c r="AE323" s="415"/>
      <c r="AF323" s="1048"/>
      <c r="AG323" s="247"/>
      <c r="AH323" s="249"/>
      <c r="AN323" s="238"/>
    </row>
    <row r="324" spans="1:40" s="235" customFormat="1" ht="30" hidden="1" customHeight="1" x14ac:dyDescent="0.25">
      <c r="A324" s="1030"/>
      <c r="B324" s="12"/>
      <c r="C324" s="13"/>
      <c r="D324" s="13"/>
      <c r="E324" s="296"/>
      <c r="F324" s="20"/>
      <c r="G324" s="242"/>
      <c r="H324" s="20"/>
      <c r="I324" s="243"/>
      <c r="J324" s="20"/>
      <c r="K324" s="20"/>
      <c r="L324" s="414"/>
      <c r="M324" s="14"/>
      <c r="N324" s="15"/>
      <c r="O324" s="15"/>
      <c r="P324" s="16"/>
      <c r="Q324" s="17"/>
      <c r="R324" s="531"/>
      <c r="S324" s="18"/>
      <c r="T324" s="11"/>
      <c r="U324" s="390"/>
      <c r="V324" s="19"/>
      <c r="W324" s="393"/>
      <c r="X324" s="11"/>
      <c r="Y324" s="11"/>
      <c r="Z324" s="1024"/>
      <c r="AA324" s="338"/>
      <c r="AB324" s="1003"/>
      <c r="AC324" s="1004"/>
      <c r="AD324" s="1005"/>
      <c r="AE324" s="414"/>
      <c r="AF324" s="1048"/>
      <c r="AG324" s="269"/>
      <c r="AH324" s="249"/>
      <c r="AN324" s="238"/>
    </row>
    <row r="325" spans="1:40" s="235" customFormat="1" ht="30" hidden="1" customHeight="1" x14ac:dyDescent="0.25">
      <c r="A325" s="1030"/>
      <c r="B325" s="12"/>
      <c r="C325" s="13"/>
      <c r="D325" s="13"/>
      <c r="E325" s="296"/>
      <c r="F325" s="20"/>
      <c r="G325" s="242"/>
      <c r="H325" s="20"/>
      <c r="I325" s="243"/>
      <c r="J325" s="20"/>
      <c r="K325" s="20"/>
      <c r="L325" s="415"/>
      <c r="M325" s="14"/>
      <c r="N325" s="15"/>
      <c r="O325" s="15"/>
      <c r="P325" s="16"/>
      <c r="Q325" s="17"/>
      <c r="R325" s="531"/>
      <c r="S325" s="18"/>
      <c r="T325" s="11"/>
      <c r="U325" s="390"/>
      <c r="V325" s="19"/>
      <c r="W325" s="393"/>
      <c r="X325" s="11"/>
      <c r="Y325" s="11"/>
      <c r="Z325" s="1024"/>
      <c r="AA325" s="338"/>
      <c r="AB325" s="1002"/>
      <c r="AC325" s="1002"/>
      <c r="AD325" s="1002"/>
      <c r="AE325" s="415"/>
      <c r="AF325" s="1048"/>
      <c r="AG325" s="247"/>
      <c r="AH325" s="249"/>
      <c r="AN325" s="238"/>
    </row>
    <row r="326" spans="1:40" s="235" customFormat="1" ht="30" hidden="1" customHeight="1" thickBot="1" x14ac:dyDescent="0.3">
      <c r="A326" s="1031"/>
      <c r="B326" s="31"/>
      <c r="C326" s="131"/>
      <c r="D326" s="351"/>
      <c r="E326" s="297"/>
      <c r="F326" s="132"/>
      <c r="G326" s="246"/>
      <c r="H326" s="132"/>
      <c r="I326" s="245"/>
      <c r="J326" s="132"/>
      <c r="K326" s="132"/>
      <c r="L326" s="416"/>
      <c r="M326" s="32"/>
      <c r="N326" s="352"/>
      <c r="O326" s="352"/>
      <c r="P326" s="33"/>
      <c r="Q326" s="34"/>
      <c r="R326" s="529"/>
      <c r="S326" s="35"/>
      <c r="T326" s="37"/>
      <c r="U326" s="391"/>
      <c r="V326" s="36"/>
      <c r="W326" s="394"/>
      <c r="X326" s="37"/>
      <c r="Y326" s="37"/>
      <c r="Z326" s="1025"/>
      <c r="AA326" s="339"/>
      <c r="AB326" s="1006"/>
      <c r="AC326" s="1006"/>
      <c r="AD326" s="1006"/>
      <c r="AE326" s="416"/>
      <c r="AF326" s="1049"/>
      <c r="AG326" s="248"/>
      <c r="AH326" s="249"/>
      <c r="AN326" s="238"/>
    </row>
    <row r="327" spans="1:40" s="235" customFormat="1" ht="30" hidden="1" customHeight="1" x14ac:dyDescent="0.25">
      <c r="A327" s="1029"/>
      <c r="B327" s="23"/>
      <c r="C327" s="24"/>
      <c r="D327" s="327"/>
      <c r="E327" s="295"/>
      <c r="F327" s="30"/>
      <c r="G327" s="241"/>
      <c r="H327" s="30"/>
      <c r="I327" s="244"/>
      <c r="J327" s="30"/>
      <c r="K327" s="30"/>
      <c r="L327" s="417"/>
      <c r="M327" s="25"/>
      <c r="N327" s="26"/>
      <c r="O327" s="26"/>
      <c r="P327" s="27"/>
      <c r="Q327" s="133"/>
      <c r="R327" s="527"/>
      <c r="S327" s="28"/>
      <c r="T327" s="29"/>
      <c r="U327" s="389"/>
      <c r="V327" s="134"/>
      <c r="W327" s="392"/>
      <c r="X327" s="29"/>
      <c r="Y327" s="29"/>
      <c r="Z327" s="1023"/>
      <c r="AA327" s="337"/>
      <c r="AB327" s="1007"/>
      <c r="AC327" s="1007"/>
      <c r="AD327" s="1007"/>
      <c r="AE327" s="417"/>
      <c r="AF327" s="1047"/>
      <c r="AG327" s="268"/>
      <c r="AH327" s="249"/>
      <c r="AN327" s="238"/>
    </row>
    <row r="328" spans="1:40" s="235" customFormat="1" ht="30" hidden="1" customHeight="1" x14ac:dyDescent="0.25">
      <c r="A328" s="1030"/>
      <c r="B328" s="12"/>
      <c r="C328" s="13"/>
      <c r="D328" s="13"/>
      <c r="E328" s="296"/>
      <c r="F328" s="20"/>
      <c r="G328" s="242"/>
      <c r="H328" s="20"/>
      <c r="I328" s="243"/>
      <c r="J328" s="20"/>
      <c r="K328" s="20"/>
      <c r="L328" s="414"/>
      <c r="M328" s="21"/>
      <c r="N328" s="271"/>
      <c r="O328" s="15"/>
      <c r="P328" s="16"/>
      <c r="Q328" s="17"/>
      <c r="R328" s="531"/>
      <c r="S328" s="17"/>
      <c r="T328" s="11"/>
      <c r="U328" s="390"/>
      <c r="V328" s="19"/>
      <c r="W328" s="393"/>
      <c r="X328" s="11"/>
      <c r="Y328" s="11"/>
      <c r="Z328" s="1024"/>
      <c r="AA328" s="338"/>
      <c r="AB328" s="1002"/>
      <c r="AC328" s="1002"/>
      <c r="AD328" s="1002"/>
      <c r="AE328" s="414"/>
      <c r="AF328" s="1048"/>
      <c r="AG328" s="269"/>
      <c r="AH328" s="249"/>
      <c r="AN328" s="238"/>
    </row>
    <row r="329" spans="1:40" s="235" customFormat="1" ht="30" hidden="1" customHeight="1" x14ac:dyDescent="0.25">
      <c r="A329" s="1030"/>
      <c r="B329" s="12"/>
      <c r="C329" s="13"/>
      <c r="D329" s="13"/>
      <c r="E329" s="296"/>
      <c r="F329" s="20"/>
      <c r="G329" s="242"/>
      <c r="H329" s="20"/>
      <c r="I329" s="243"/>
      <c r="J329" s="20"/>
      <c r="K329" s="20"/>
      <c r="L329" s="414"/>
      <c r="M329" s="14"/>
      <c r="N329" s="15"/>
      <c r="O329" s="15"/>
      <c r="P329" s="16"/>
      <c r="Q329" s="17"/>
      <c r="R329" s="531"/>
      <c r="S329" s="18"/>
      <c r="T329" s="11"/>
      <c r="U329" s="390"/>
      <c r="V329" s="22"/>
      <c r="W329" s="393"/>
      <c r="X329" s="11"/>
      <c r="Y329" s="11"/>
      <c r="Z329" s="1024"/>
      <c r="AA329" s="338"/>
      <c r="AB329" s="1002"/>
      <c r="AC329" s="1002"/>
      <c r="AD329" s="1002"/>
      <c r="AE329" s="415"/>
      <c r="AF329" s="1048"/>
      <c r="AG329" s="247"/>
      <c r="AH329" s="249"/>
      <c r="AN329" s="238"/>
    </row>
    <row r="330" spans="1:40" s="235" customFormat="1" ht="30" hidden="1" customHeight="1" x14ac:dyDescent="0.25">
      <c r="A330" s="1030"/>
      <c r="B330" s="12"/>
      <c r="C330" s="13"/>
      <c r="D330" s="13"/>
      <c r="E330" s="296"/>
      <c r="F330" s="20"/>
      <c r="G330" s="242"/>
      <c r="H330" s="20"/>
      <c r="I330" s="243"/>
      <c r="J330" s="20"/>
      <c r="K330" s="20"/>
      <c r="L330" s="414"/>
      <c r="M330" s="14"/>
      <c r="N330" s="15"/>
      <c r="O330" s="15"/>
      <c r="P330" s="16"/>
      <c r="Q330" s="17"/>
      <c r="R330" s="531"/>
      <c r="S330" s="18"/>
      <c r="T330" s="11"/>
      <c r="U330" s="390"/>
      <c r="V330" s="19"/>
      <c r="W330" s="393"/>
      <c r="X330" s="11"/>
      <c r="Y330" s="11"/>
      <c r="Z330" s="1024"/>
      <c r="AA330" s="338"/>
      <c r="AB330" s="1003"/>
      <c r="AC330" s="1004"/>
      <c r="AD330" s="1005"/>
      <c r="AE330" s="414"/>
      <c r="AF330" s="1048"/>
      <c r="AG330" s="269"/>
      <c r="AH330" s="249"/>
      <c r="AN330" s="238"/>
    </row>
    <row r="331" spans="1:40" s="235" customFormat="1" ht="30" hidden="1" customHeight="1" x14ac:dyDescent="0.25">
      <c r="A331" s="1030"/>
      <c r="B331" s="12"/>
      <c r="C331" s="13"/>
      <c r="D331" s="13"/>
      <c r="E331" s="296"/>
      <c r="F331" s="20"/>
      <c r="G331" s="242"/>
      <c r="H331" s="20"/>
      <c r="I331" s="243"/>
      <c r="J331" s="20"/>
      <c r="K331" s="20"/>
      <c r="L331" s="415"/>
      <c r="M331" s="14"/>
      <c r="N331" s="15"/>
      <c r="O331" s="15"/>
      <c r="P331" s="16"/>
      <c r="Q331" s="17"/>
      <c r="R331" s="531"/>
      <c r="S331" s="18"/>
      <c r="T331" s="11"/>
      <c r="U331" s="390"/>
      <c r="V331" s="19"/>
      <c r="W331" s="393"/>
      <c r="X331" s="11"/>
      <c r="Y331" s="11"/>
      <c r="Z331" s="1024"/>
      <c r="AA331" s="338"/>
      <c r="AB331" s="1002"/>
      <c r="AC331" s="1002"/>
      <c r="AD331" s="1002"/>
      <c r="AE331" s="415"/>
      <c r="AF331" s="1048"/>
      <c r="AG331" s="247"/>
      <c r="AH331" s="249"/>
      <c r="AN331" s="238"/>
    </row>
    <row r="332" spans="1:40" s="235" customFormat="1" ht="30" hidden="1" customHeight="1" thickBot="1" x14ac:dyDescent="0.3">
      <c r="A332" s="1031"/>
      <c r="B332" s="31"/>
      <c r="C332" s="131"/>
      <c r="D332" s="351"/>
      <c r="E332" s="297"/>
      <c r="F332" s="132"/>
      <c r="G332" s="246"/>
      <c r="H332" s="132"/>
      <c r="I332" s="245"/>
      <c r="J332" s="132"/>
      <c r="K332" s="132"/>
      <c r="L332" s="416"/>
      <c r="M332" s="32"/>
      <c r="N332" s="352"/>
      <c r="O332" s="352"/>
      <c r="P332" s="33"/>
      <c r="Q332" s="34"/>
      <c r="R332" s="529"/>
      <c r="S332" s="35"/>
      <c r="T332" s="37"/>
      <c r="U332" s="391"/>
      <c r="V332" s="36"/>
      <c r="W332" s="394"/>
      <c r="X332" s="37"/>
      <c r="Y332" s="37"/>
      <c r="Z332" s="1025"/>
      <c r="AA332" s="339"/>
      <c r="AB332" s="1006"/>
      <c r="AC332" s="1006"/>
      <c r="AD332" s="1006"/>
      <c r="AE332" s="416"/>
      <c r="AF332" s="1049"/>
      <c r="AG332" s="248"/>
      <c r="AH332" s="249"/>
      <c r="AN332" s="238"/>
    </row>
    <row r="333" spans="1:40" s="235" customFormat="1" ht="30" hidden="1" customHeight="1" x14ac:dyDescent="0.25">
      <c r="A333" s="1029"/>
      <c r="B333" s="23"/>
      <c r="C333" s="24"/>
      <c r="D333" s="327"/>
      <c r="E333" s="295"/>
      <c r="F333" s="30"/>
      <c r="G333" s="241"/>
      <c r="H333" s="30"/>
      <c r="I333" s="244"/>
      <c r="J333" s="30"/>
      <c r="K333" s="30"/>
      <c r="L333" s="417"/>
      <c r="M333" s="25"/>
      <c r="N333" s="26"/>
      <c r="O333" s="26"/>
      <c r="P333" s="27"/>
      <c r="Q333" s="133"/>
      <c r="R333" s="527"/>
      <c r="S333" s="28"/>
      <c r="T333" s="29"/>
      <c r="U333" s="389"/>
      <c r="V333" s="134"/>
      <c r="W333" s="392"/>
      <c r="X333" s="29"/>
      <c r="Y333" s="29"/>
      <c r="Z333" s="1023"/>
      <c r="AA333" s="337"/>
      <c r="AB333" s="1007"/>
      <c r="AC333" s="1007"/>
      <c r="AD333" s="1007"/>
      <c r="AE333" s="417"/>
      <c r="AF333" s="1047"/>
      <c r="AG333" s="268"/>
      <c r="AH333" s="249"/>
      <c r="AN333" s="238"/>
    </row>
    <row r="334" spans="1:40" s="235" customFormat="1" ht="30" hidden="1" customHeight="1" x14ac:dyDescent="0.25">
      <c r="A334" s="1030"/>
      <c r="B334" s="12"/>
      <c r="C334" s="13"/>
      <c r="D334" s="13"/>
      <c r="E334" s="296"/>
      <c r="F334" s="20"/>
      <c r="G334" s="242"/>
      <c r="H334" s="20"/>
      <c r="I334" s="243"/>
      <c r="J334" s="20"/>
      <c r="K334" s="20"/>
      <c r="L334" s="414"/>
      <c r="M334" s="21"/>
      <c r="N334" s="271"/>
      <c r="O334" s="15"/>
      <c r="P334" s="16"/>
      <c r="Q334" s="17"/>
      <c r="R334" s="531"/>
      <c r="S334" s="17"/>
      <c r="T334" s="11"/>
      <c r="U334" s="390"/>
      <c r="V334" s="19"/>
      <c r="W334" s="393"/>
      <c r="X334" s="11"/>
      <c r="Y334" s="11"/>
      <c r="Z334" s="1024"/>
      <c r="AA334" s="338"/>
      <c r="AB334" s="1002"/>
      <c r="AC334" s="1002"/>
      <c r="AD334" s="1002"/>
      <c r="AE334" s="414"/>
      <c r="AF334" s="1048"/>
      <c r="AG334" s="269"/>
      <c r="AH334" s="249"/>
      <c r="AN334" s="238"/>
    </row>
    <row r="335" spans="1:40" s="235" customFormat="1" ht="30" hidden="1" customHeight="1" x14ac:dyDescent="0.25">
      <c r="A335" s="1030"/>
      <c r="B335" s="12"/>
      <c r="C335" s="13"/>
      <c r="D335" s="13"/>
      <c r="E335" s="296"/>
      <c r="F335" s="20"/>
      <c r="G335" s="242"/>
      <c r="H335" s="20"/>
      <c r="I335" s="243"/>
      <c r="J335" s="20"/>
      <c r="K335" s="20"/>
      <c r="L335" s="414"/>
      <c r="M335" s="14"/>
      <c r="N335" s="15"/>
      <c r="O335" s="15"/>
      <c r="P335" s="16"/>
      <c r="Q335" s="17"/>
      <c r="R335" s="531"/>
      <c r="S335" s="18"/>
      <c r="T335" s="11"/>
      <c r="U335" s="390"/>
      <c r="V335" s="22"/>
      <c r="W335" s="393"/>
      <c r="X335" s="11"/>
      <c r="Y335" s="11"/>
      <c r="Z335" s="1024"/>
      <c r="AA335" s="338"/>
      <c r="AB335" s="1002"/>
      <c r="AC335" s="1002"/>
      <c r="AD335" s="1002"/>
      <c r="AE335" s="415"/>
      <c r="AF335" s="1048"/>
      <c r="AG335" s="247"/>
      <c r="AH335" s="249"/>
      <c r="AN335" s="238"/>
    </row>
    <row r="336" spans="1:40" s="235" customFormat="1" ht="30" hidden="1" customHeight="1" x14ac:dyDescent="0.25">
      <c r="A336" s="1030"/>
      <c r="B336" s="12"/>
      <c r="C336" s="13"/>
      <c r="D336" s="13"/>
      <c r="E336" s="296"/>
      <c r="F336" s="20"/>
      <c r="G336" s="242"/>
      <c r="H336" s="20"/>
      <c r="I336" s="243"/>
      <c r="J336" s="20"/>
      <c r="K336" s="20"/>
      <c r="L336" s="414"/>
      <c r="M336" s="14"/>
      <c r="N336" s="15"/>
      <c r="O336" s="15"/>
      <c r="P336" s="16"/>
      <c r="Q336" s="17"/>
      <c r="R336" s="531"/>
      <c r="S336" s="18"/>
      <c r="T336" s="11"/>
      <c r="U336" s="390"/>
      <c r="V336" s="19"/>
      <c r="W336" s="393"/>
      <c r="X336" s="11"/>
      <c r="Y336" s="11"/>
      <c r="Z336" s="1024"/>
      <c r="AA336" s="338"/>
      <c r="AB336" s="1003"/>
      <c r="AC336" s="1004"/>
      <c r="AD336" s="1005"/>
      <c r="AE336" s="414"/>
      <c r="AF336" s="1048"/>
      <c r="AG336" s="269"/>
      <c r="AH336" s="249"/>
      <c r="AN336" s="238"/>
    </row>
    <row r="337" spans="1:40" s="235" customFormat="1" ht="30" hidden="1" customHeight="1" x14ac:dyDescent="0.25">
      <c r="A337" s="1030"/>
      <c r="B337" s="12"/>
      <c r="C337" s="13"/>
      <c r="D337" s="13"/>
      <c r="E337" s="296"/>
      <c r="F337" s="20"/>
      <c r="G337" s="242"/>
      <c r="H337" s="20"/>
      <c r="I337" s="243"/>
      <c r="J337" s="20"/>
      <c r="K337" s="20"/>
      <c r="L337" s="415"/>
      <c r="M337" s="14"/>
      <c r="N337" s="15"/>
      <c r="O337" s="15"/>
      <c r="P337" s="16"/>
      <c r="Q337" s="17"/>
      <c r="R337" s="531"/>
      <c r="S337" s="18"/>
      <c r="T337" s="11"/>
      <c r="U337" s="390"/>
      <c r="V337" s="19"/>
      <c r="W337" s="393"/>
      <c r="X337" s="11"/>
      <c r="Y337" s="11"/>
      <c r="Z337" s="1024"/>
      <c r="AA337" s="338"/>
      <c r="AB337" s="1002"/>
      <c r="AC337" s="1002"/>
      <c r="AD337" s="1002"/>
      <c r="AE337" s="415"/>
      <c r="AF337" s="1048"/>
      <c r="AG337" s="247"/>
      <c r="AH337" s="249"/>
      <c r="AN337" s="238"/>
    </row>
    <row r="338" spans="1:40" s="235" customFormat="1" ht="30" hidden="1" customHeight="1" thickBot="1" x14ac:dyDescent="0.3">
      <c r="A338" s="1031"/>
      <c r="B338" s="31"/>
      <c r="C338" s="131"/>
      <c r="D338" s="351"/>
      <c r="E338" s="297"/>
      <c r="F338" s="132"/>
      <c r="G338" s="246"/>
      <c r="H338" s="132"/>
      <c r="I338" s="245"/>
      <c r="J338" s="132"/>
      <c r="K338" s="132"/>
      <c r="L338" s="416"/>
      <c r="M338" s="32"/>
      <c r="N338" s="352"/>
      <c r="O338" s="352"/>
      <c r="P338" s="33"/>
      <c r="Q338" s="34"/>
      <c r="R338" s="529"/>
      <c r="S338" s="35"/>
      <c r="T338" s="37"/>
      <c r="U338" s="391"/>
      <c r="V338" s="36"/>
      <c r="W338" s="394"/>
      <c r="X338" s="37"/>
      <c r="Y338" s="37"/>
      <c r="Z338" s="1025"/>
      <c r="AA338" s="339"/>
      <c r="AB338" s="1006"/>
      <c r="AC338" s="1006"/>
      <c r="AD338" s="1006"/>
      <c r="AE338" s="416"/>
      <c r="AF338" s="1049"/>
      <c r="AG338" s="248"/>
      <c r="AH338" s="249"/>
      <c r="AN338" s="238"/>
    </row>
    <row r="339" spans="1:40" s="235" customFormat="1" ht="30" hidden="1" customHeight="1" x14ac:dyDescent="0.25">
      <c r="A339" s="1029"/>
      <c r="B339" s="23"/>
      <c r="C339" s="24"/>
      <c r="D339" s="327"/>
      <c r="E339" s="295"/>
      <c r="F339" s="30"/>
      <c r="G339" s="241"/>
      <c r="H339" s="30"/>
      <c r="I339" s="244"/>
      <c r="J339" s="30"/>
      <c r="K339" s="30"/>
      <c r="L339" s="417"/>
      <c r="M339" s="25"/>
      <c r="N339" s="26"/>
      <c r="O339" s="26"/>
      <c r="P339" s="27"/>
      <c r="Q339" s="133"/>
      <c r="R339" s="527"/>
      <c r="S339" s="28"/>
      <c r="T339" s="29"/>
      <c r="U339" s="389"/>
      <c r="V339" s="134"/>
      <c r="W339" s="392"/>
      <c r="X339" s="29"/>
      <c r="Y339" s="29"/>
      <c r="Z339" s="1023"/>
      <c r="AA339" s="337"/>
      <c r="AB339" s="1007"/>
      <c r="AC339" s="1007"/>
      <c r="AD339" s="1007"/>
      <c r="AE339" s="417"/>
      <c r="AF339" s="1047"/>
      <c r="AG339" s="268"/>
      <c r="AH339" s="249"/>
      <c r="AN339" s="238"/>
    </row>
    <row r="340" spans="1:40" s="235" customFormat="1" ht="30" hidden="1" customHeight="1" x14ac:dyDescent="0.25">
      <c r="A340" s="1030"/>
      <c r="B340" s="12"/>
      <c r="C340" s="13"/>
      <c r="D340" s="13"/>
      <c r="E340" s="296"/>
      <c r="F340" s="20"/>
      <c r="G340" s="242"/>
      <c r="H340" s="20"/>
      <c r="I340" s="243"/>
      <c r="J340" s="20"/>
      <c r="K340" s="20"/>
      <c r="L340" s="414"/>
      <c r="M340" s="21"/>
      <c r="N340" s="271"/>
      <c r="O340" s="15"/>
      <c r="P340" s="16"/>
      <c r="Q340" s="17"/>
      <c r="R340" s="531"/>
      <c r="S340" s="17"/>
      <c r="T340" s="11"/>
      <c r="U340" s="390"/>
      <c r="V340" s="19"/>
      <c r="W340" s="393"/>
      <c r="X340" s="11"/>
      <c r="Y340" s="11"/>
      <c r="Z340" s="1024"/>
      <c r="AA340" s="338"/>
      <c r="AB340" s="1002"/>
      <c r="AC340" s="1002"/>
      <c r="AD340" s="1002"/>
      <c r="AE340" s="414"/>
      <c r="AF340" s="1048"/>
      <c r="AG340" s="269"/>
      <c r="AH340" s="249"/>
      <c r="AN340" s="238"/>
    </row>
    <row r="341" spans="1:40" s="235" customFormat="1" ht="30" hidden="1" customHeight="1" x14ac:dyDescent="0.25">
      <c r="A341" s="1030"/>
      <c r="B341" s="12"/>
      <c r="C341" s="13"/>
      <c r="D341" s="13"/>
      <c r="E341" s="296"/>
      <c r="F341" s="20"/>
      <c r="G341" s="242"/>
      <c r="H341" s="20"/>
      <c r="I341" s="243"/>
      <c r="J341" s="20"/>
      <c r="K341" s="20"/>
      <c r="L341" s="414"/>
      <c r="M341" s="14"/>
      <c r="N341" s="15"/>
      <c r="O341" s="15"/>
      <c r="P341" s="16"/>
      <c r="Q341" s="17"/>
      <c r="R341" s="531"/>
      <c r="S341" s="18"/>
      <c r="T341" s="11"/>
      <c r="U341" s="390"/>
      <c r="V341" s="22"/>
      <c r="W341" s="393"/>
      <c r="X341" s="11"/>
      <c r="Y341" s="11"/>
      <c r="Z341" s="1024"/>
      <c r="AA341" s="338"/>
      <c r="AB341" s="1002"/>
      <c r="AC341" s="1002"/>
      <c r="AD341" s="1002"/>
      <c r="AE341" s="415"/>
      <c r="AF341" s="1048"/>
      <c r="AG341" s="247"/>
      <c r="AH341" s="249"/>
      <c r="AN341" s="238"/>
    </row>
    <row r="342" spans="1:40" s="235" customFormat="1" ht="30" hidden="1" customHeight="1" x14ac:dyDescent="0.25">
      <c r="A342" s="1030"/>
      <c r="B342" s="12"/>
      <c r="C342" s="13"/>
      <c r="D342" s="13"/>
      <c r="E342" s="296"/>
      <c r="F342" s="20"/>
      <c r="G342" s="242"/>
      <c r="H342" s="20"/>
      <c r="I342" s="243"/>
      <c r="J342" s="20"/>
      <c r="K342" s="20"/>
      <c r="L342" s="414"/>
      <c r="M342" s="14"/>
      <c r="N342" s="15"/>
      <c r="O342" s="15"/>
      <c r="P342" s="16"/>
      <c r="Q342" s="17"/>
      <c r="R342" s="531"/>
      <c r="S342" s="18"/>
      <c r="T342" s="11"/>
      <c r="U342" s="390"/>
      <c r="V342" s="19"/>
      <c r="W342" s="393"/>
      <c r="X342" s="11"/>
      <c r="Y342" s="11"/>
      <c r="Z342" s="1024"/>
      <c r="AA342" s="338"/>
      <c r="AB342" s="1003"/>
      <c r="AC342" s="1004"/>
      <c r="AD342" s="1005"/>
      <c r="AE342" s="414"/>
      <c r="AF342" s="1048"/>
      <c r="AG342" s="269"/>
      <c r="AH342" s="249"/>
      <c r="AN342" s="238"/>
    </row>
    <row r="343" spans="1:40" s="235" customFormat="1" ht="30" hidden="1" customHeight="1" x14ac:dyDescent="0.25">
      <c r="A343" s="1030"/>
      <c r="B343" s="12"/>
      <c r="C343" s="13"/>
      <c r="D343" s="13"/>
      <c r="E343" s="296"/>
      <c r="F343" s="20"/>
      <c r="G343" s="242"/>
      <c r="H343" s="20"/>
      <c r="I343" s="243"/>
      <c r="J343" s="20"/>
      <c r="K343" s="20"/>
      <c r="L343" s="415"/>
      <c r="M343" s="14"/>
      <c r="N343" s="15"/>
      <c r="O343" s="15"/>
      <c r="P343" s="16"/>
      <c r="Q343" s="17"/>
      <c r="R343" s="531"/>
      <c r="S343" s="18"/>
      <c r="T343" s="11"/>
      <c r="U343" s="390"/>
      <c r="V343" s="19"/>
      <c r="W343" s="393"/>
      <c r="X343" s="11"/>
      <c r="Y343" s="11"/>
      <c r="Z343" s="1024"/>
      <c r="AA343" s="338"/>
      <c r="AB343" s="1002"/>
      <c r="AC343" s="1002"/>
      <c r="AD343" s="1002"/>
      <c r="AE343" s="415"/>
      <c r="AF343" s="1048"/>
      <c r="AG343" s="247"/>
      <c r="AH343" s="249"/>
      <c r="AN343" s="238"/>
    </row>
    <row r="344" spans="1:40" s="235" customFormat="1" ht="30" hidden="1" customHeight="1" thickBot="1" x14ac:dyDescent="0.3">
      <c r="A344" s="1031"/>
      <c r="B344" s="31"/>
      <c r="C344" s="131"/>
      <c r="D344" s="351"/>
      <c r="E344" s="297"/>
      <c r="F344" s="132"/>
      <c r="G344" s="246"/>
      <c r="H344" s="132"/>
      <c r="I344" s="245"/>
      <c r="J344" s="132"/>
      <c r="K344" s="132"/>
      <c r="L344" s="416"/>
      <c r="M344" s="32"/>
      <c r="N344" s="352"/>
      <c r="O344" s="352"/>
      <c r="P344" s="33"/>
      <c r="Q344" s="34"/>
      <c r="R344" s="529"/>
      <c r="S344" s="35"/>
      <c r="T344" s="37"/>
      <c r="U344" s="391"/>
      <c r="V344" s="36"/>
      <c r="W344" s="394"/>
      <c r="X344" s="37"/>
      <c r="Y344" s="37"/>
      <c r="Z344" s="1025"/>
      <c r="AA344" s="339"/>
      <c r="AB344" s="1006"/>
      <c r="AC344" s="1006"/>
      <c r="AD344" s="1006"/>
      <c r="AE344" s="416"/>
      <c r="AF344" s="1049"/>
      <c r="AG344" s="248"/>
      <c r="AH344" s="249"/>
      <c r="AN344" s="238"/>
    </row>
    <row r="345" spans="1:40" s="235" customFormat="1" ht="30" hidden="1" customHeight="1" x14ac:dyDescent="0.25">
      <c r="A345" s="1029"/>
      <c r="B345" s="23"/>
      <c r="C345" s="24"/>
      <c r="D345" s="327"/>
      <c r="E345" s="295"/>
      <c r="F345" s="30"/>
      <c r="G345" s="241"/>
      <c r="H345" s="30"/>
      <c r="I345" s="244"/>
      <c r="J345" s="30"/>
      <c r="K345" s="30"/>
      <c r="L345" s="417"/>
      <c r="M345" s="25"/>
      <c r="N345" s="26"/>
      <c r="O345" s="26"/>
      <c r="P345" s="27"/>
      <c r="Q345" s="133"/>
      <c r="R345" s="527"/>
      <c r="S345" s="28"/>
      <c r="T345" s="29"/>
      <c r="U345" s="389"/>
      <c r="V345" s="134"/>
      <c r="W345" s="392"/>
      <c r="X345" s="29"/>
      <c r="Y345" s="29"/>
      <c r="Z345" s="1023"/>
      <c r="AA345" s="337"/>
      <c r="AB345" s="1007"/>
      <c r="AC345" s="1007"/>
      <c r="AD345" s="1007"/>
      <c r="AE345" s="417"/>
      <c r="AF345" s="1047"/>
      <c r="AG345" s="268"/>
      <c r="AH345" s="249"/>
      <c r="AN345" s="238"/>
    </row>
    <row r="346" spans="1:40" s="235" customFormat="1" ht="30" hidden="1" customHeight="1" x14ac:dyDescent="0.25">
      <c r="A346" s="1030"/>
      <c r="B346" s="12"/>
      <c r="C346" s="13"/>
      <c r="D346" s="13"/>
      <c r="E346" s="296"/>
      <c r="F346" s="20"/>
      <c r="G346" s="242"/>
      <c r="H346" s="20"/>
      <c r="I346" s="243"/>
      <c r="J346" s="20"/>
      <c r="K346" s="20"/>
      <c r="L346" s="414"/>
      <c r="M346" s="21"/>
      <c r="N346" s="271"/>
      <c r="O346" s="15"/>
      <c r="P346" s="16"/>
      <c r="Q346" s="17"/>
      <c r="R346" s="531"/>
      <c r="S346" s="17"/>
      <c r="T346" s="11"/>
      <c r="U346" s="390"/>
      <c r="V346" s="19"/>
      <c r="W346" s="393"/>
      <c r="X346" s="11"/>
      <c r="Y346" s="11"/>
      <c r="Z346" s="1024"/>
      <c r="AA346" s="338"/>
      <c r="AB346" s="1002"/>
      <c r="AC346" s="1002"/>
      <c r="AD346" s="1002"/>
      <c r="AE346" s="414"/>
      <c r="AF346" s="1048"/>
      <c r="AG346" s="269"/>
      <c r="AH346" s="249"/>
      <c r="AN346" s="238"/>
    </row>
    <row r="347" spans="1:40" s="235" customFormat="1" ht="30" hidden="1" customHeight="1" x14ac:dyDescent="0.25">
      <c r="A347" s="1030"/>
      <c r="B347" s="12"/>
      <c r="C347" s="13"/>
      <c r="D347" s="13"/>
      <c r="E347" s="296"/>
      <c r="F347" s="20"/>
      <c r="G347" s="242"/>
      <c r="H347" s="20"/>
      <c r="I347" s="243"/>
      <c r="J347" s="20"/>
      <c r="K347" s="20"/>
      <c r="L347" s="414"/>
      <c r="M347" s="14"/>
      <c r="N347" s="15"/>
      <c r="O347" s="15"/>
      <c r="P347" s="16"/>
      <c r="Q347" s="17"/>
      <c r="R347" s="531"/>
      <c r="S347" s="18"/>
      <c r="T347" s="11"/>
      <c r="U347" s="390"/>
      <c r="V347" s="22"/>
      <c r="W347" s="393"/>
      <c r="X347" s="11"/>
      <c r="Y347" s="11"/>
      <c r="Z347" s="1024"/>
      <c r="AA347" s="338"/>
      <c r="AB347" s="1002"/>
      <c r="AC347" s="1002"/>
      <c r="AD347" s="1002"/>
      <c r="AE347" s="415"/>
      <c r="AF347" s="1048"/>
      <c r="AG347" s="247"/>
      <c r="AH347" s="249"/>
      <c r="AN347" s="238"/>
    </row>
    <row r="348" spans="1:40" s="235" customFormat="1" ht="30" hidden="1" customHeight="1" x14ac:dyDescent="0.25">
      <c r="A348" s="1030"/>
      <c r="B348" s="12"/>
      <c r="C348" s="13"/>
      <c r="D348" s="13"/>
      <c r="E348" s="296"/>
      <c r="F348" s="20"/>
      <c r="G348" s="242"/>
      <c r="H348" s="20"/>
      <c r="I348" s="243"/>
      <c r="J348" s="20"/>
      <c r="K348" s="20"/>
      <c r="L348" s="414"/>
      <c r="M348" s="14"/>
      <c r="N348" s="15"/>
      <c r="O348" s="15"/>
      <c r="P348" s="16"/>
      <c r="Q348" s="17"/>
      <c r="R348" s="531"/>
      <c r="S348" s="18"/>
      <c r="T348" s="11"/>
      <c r="U348" s="390"/>
      <c r="V348" s="19"/>
      <c r="W348" s="393"/>
      <c r="X348" s="11"/>
      <c r="Y348" s="11"/>
      <c r="Z348" s="1024"/>
      <c r="AA348" s="338"/>
      <c r="AB348" s="1003"/>
      <c r="AC348" s="1004"/>
      <c r="AD348" s="1005"/>
      <c r="AE348" s="414"/>
      <c r="AF348" s="1048"/>
      <c r="AG348" s="269"/>
      <c r="AH348" s="249"/>
      <c r="AN348" s="238"/>
    </row>
    <row r="349" spans="1:40" s="235" customFormat="1" ht="30" hidden="1" customHeight="1" x14ac:dyDescent="0.25">
      <c r="A349" s="1030"/>
      <c r="B349" s="12"/>
      <c r="C349" s="13"/>
      <c r="D349" s="13"/>
      <c r="E349" s="296"/>
      <c r="F349" s="20"/>
      <c r="G349" s="242"/>
      <c r="H349" s="20"/>
      <c r="I349" s="243"/>
      <c r="J349" s="20"/>
      <c r="K349" s="20"/>
      <c r="L349" s="415"/>
      <c r="M349" s="14"/>
      <c r="N349" s="15"/>
      <c r="O349" s="15"/>
      <c r="P349" s="16"/>
      <c r="Q349" s="17"/>
      <c r="R349" s="531"/>
      <c r="S349" s="18"/>
      <c r="T349" s="11"/>
      <c r="U349" s="390"/>
      <c r="V349" s="19"/>
      <c r="W349" s="393"/>
      <c r="X349" s="11"/>
      <c r="Y349" s="11"/>
      <c r="Z349" s="1024"/>
      <c r="AA349" s="338"/>
      <c r="AB349" s="1002"/>
      <c r="AC349" s="1002"/>
      <c r="AD349" s="1002"/>
      <c r="AE349" s="415"/>
      <c r="AF349" s="1048"/>
      <c r="AG349" s="247"/>
      <c r="AH349" s="249"/>
      <c r="AN349" s="238"/>
    </row>
    <row r="350" spans="1:40" s="235" customFormat="1" ht="30" hidden="1" customHeight="1" thickBot="1" x14ac:dyDescent="0.3">
      <c r="A350" s="1031"/>
      <c r="B350" s="31"/>
      <c r="C350" s="131"/>
      <c r="D350" s="351"/>
      <c r="E350" s="297"/>
      <c r="F350" s="132"/>
      <c r="G350" s="246"/>
      <c r="H350" s="132"/>
      <c r="I350" s="245"/>
      <c r="J350" s="132"/>
      <c r="K350" s="132"/>
      <c r="L350" s="416"/>
      <c r="M350" s="32"/>
      <c r="N350" s="352"/>
      <c r="O350" s="352"/>
      <c r="P350" s="33"/>
      <c r="Q350" s="34"/>
      <c r="R350" s="529"/>
      <c r="S350" s="35"/>
      <c r="T350" s="37"/>
      <c r="U350" s="391"/>
      <c r="V350" s="36"/>
      <c r="W350" s="394"/>
      <c r="X350" s="37"/>
      <c r="Y350" s="37"/>
      <c r="Z350" s="1025"/>
      <c r="AA350" s="339"/>
      <c r="AB350" s="1006"/>
      <c r="AC350" s="1006"/>
      <c r="AD350" s="1006"/>
      <c r="AE350" s="416"/>
      <c r="AF350" s="1049"/>
      <c r="AG350" s="248"/>
      <c r="AH350" s="249"/>
      <c r="AN350" s="238"/>
    </row>
    <row r="351" spans="1:40" s="235" customFormat="1" ht="30" hidden="1" customHeight="1" x14ac:dyDescent="0.25">
      <c r="A351" s="1029"/>
      <c r="B351" s="23"/>
      <c r="C351" s="24"/>
      <c r="D351" s="327"/>
      <c r="E351" s="295"/>
      <c r="F351" s="30"/>
      <c r="G351" s="241"/>
      <c r="H351" s="30"/>
      <c r="I351" s="244"/>
      <c r="J351" s="30"/>
      <c r="K351" s="30"/>
      <c r="L351" s="417"/>
      <c r="M351" s="25"/>
      <c r="N351" s="26"/>
      <c r="O351" s="26"/>
      <c r="P351" s="27"/>
      <c r="Q351" s="133"/>
      <c r="R351" s="527"/>
      <c r="S351" s="28"/>
      <c r="T351" s="29"/>
      <c r="U351" s="389"/>
      <c r="V351" s="134"/>
      <c r="W351" s="392"/>
      <c r="X351" s="29"/>
      <c r="Y351" s="29"/>
      <c r="Z351" s="1023"/>
      <c r="AA351" s="337"/>
      <c r="AB351" s="1007"/>
      <c r="AC351" s="1007"/>
      <c r="AD351" s="1007"/>
      <c r="AE351" s="417"/>
      <c r="AF351" s="1047"/>
      <c r="AG351" s="268"/>
      <c r="AH351" s="249"/>
      <c r="AN351" s="238"/>
    </row>
    <row r="352" spans="1:40" s="235" customFormat="1" ht="30" hidden="1" customHeight="1" x14ac:dyDescent="0.25">
      <c r="A352" s="1030"/>
      <c r="B352" s="12"/>
      <c r="C352" s="13"/>
      <c r="D352" s="13"/>
      <c r="E352" s="296"/>
      <c r="F352" s="20"/>
      <c r="G352" s="242"/>
      <c r="H352" s="20"/>
      <c r="I352" s="243"/>
      <c r="J352" s="20"/>
      <c r="K352" s="20"/>
      <c r="L352" s="414"/>
      <c r="M352" s="21"/>
      <c r="N352" s="271"/>
      <c r="O352" s="15"/>
      <c r="P352" s="16"/>
      <c r="Q352" s="17"/>
      <c r="R352" s="531"/>
      <c r="S352" s="17"/>
      <c r="T352" s="11"/>
      <c r="U352" s="390"/>
      <c r="V352" s="19"/>
      <c r="W352" s="393"/>
      <c r="X352" s="11"/>
      <c r="Y352" s="11"/>
      <c r="Z352" s="1024"/>
      <c r="AA352" s="338"/>
      <c r="AB352" s="1002"/>
      <c r="AC352" s="1002"/>
      <c r="AD352" s="1002"/>
      <c r="AE352" s="414"/>
      <c r="AF352" s="1048"/>
      <c r="AG352" s="269"/>
      <c r="AH352" s="249"/>
      <c r="AN352" s="238"/>
    </row>
    <row r="353" spans="1:40" s="235" customFormat="1" ht="30" hidden="1" customHeight="1" x14ac:dyDescent="0.25">
      <c r="A353" s="1030"/>
      <c r="B353" s="12"/>
      <c r="C353" s="13"/>
      <c r="D353" s="13"/>
      <c r="E353" s="296"/>
      <c r="F353" s="20"/>
      <c r="G353" s="242"/>
      <c r="H353" s="20"/>
      <c r="I353" s="243"/>
      <c r="J353" s="20"/>
      <c r="K353" s="20"/>
      <c r="L353" s="414"/>
      <c r="M353" s="14"/>
      <c r="N353" s="15"/>
      <c r="O353" s="15"/>
      <c r="P353" s="16"/>
      <c r="Q353" s="17"/>
      <c r="R353" s="531"/>
      <c r="S353" s="18"/>
      <c r="T353" s="11"/>
      <c r="U353" s="390"/>
      <c r="V353" s="22"/>
      <c r="W353" s="393"/>
      <c r="X353" s="11"/>
      <c r="Y353" s="11"/>
      <c r="Z353" s="1024"/>
      <c r="AA353" s="338"/>
      <c r="AB353" s="1002"/>
      <c r="AC353" s="1002"/>
      <c r="AD353" s="1002"/>
      <c r="AE353" s="415"/>
      <c r="AF353" s="1048"/>
      <c r="AG353" s="247"/>
      <c r="AH353" s="249"/>
      <c r="AN353" s="238"/>
    </row>
    <row r="354" spans="1:40" s="235" customFormat="1" ht="30" hidden="1" customHeight="1" x14ac:dyDescent="0.25">
      <c r="A354" s="1030"/>
      <c r="B354" s="12"/>
      <c r="C354" s="13"/>
      <c r="D354" s="13"/>
      <c r="E354" s="296"/>
      <c r="F354" s="20"/>
      <c r="G354" s="242"/>
      <c r="H354" s="20"/>
      <c r="I354" s="243"/>
      <c r="J354" s="20"/>
      <c r="K354" s="20"/>
      <c r="L354" s="414"/>
      <c r="M354" s="14"/>
      <c r="N354" s="15"/>
      <c r="O354" s="15"/>
      <c r="P354" s="16"/>
      <c r="Q354" s="17"/>
      <c r="R354" s="531"/>
      <c r="S354" s="18"/>
      <c r="T354" s="11"/>
      <c r="U354" s="390"/>
      <c r="V354" s="19"/>
      <c r="W354" s="393"/>
      <c r="X354" s="11"/>
      <c r="Y354" s="11"/>
      <c r="Z354" s="1024"/>
      <c r="AA354" s="338"/>
      <c r="AB354" s="1003"/>
      <c r="AC354" s="1004"/>
      <c r="AD354" s="1005"/>
      <c r="AE354" s="414"/>
      <c r="AF354" s="1048"/>
      <c r="AG354" s="269"/>
      <c r="AH354" s="249"/>
      <c r="AN354" s="238"/>
    </row>
    <row r="355" spans="1:40" s="235" customFormat="1" ht="30" hidden="1" customHeight="1" x14ac:dyDescent="0.25">
      <c r="A355" s="1030"/>
      <c r="B355" s="12"/>
      <c r="C355" s="13"/>
      <c r="D355" s="13"/>
      <c r="E355" s="296"/>
      <c r="F355" s="20"/>
      <c r="G355" s="242"/>
      <c r="H355" s="20"/>
      <c r="I355" s="243"/>
      <c r="J355" s="20"/>
      <c r="K355" s="20"/>
      <c r="L355" s="415"/>
      <c r="M355" s="14"/>
      <c r="N355" s="15"/>
      <c r="O355" s="15"/>
      <c r="P355" s="16"/>
      <c r="Q355" s="17"/>
      <c r="R355" s="531"/>
      <c r="S355" s="18"/>
      <c r="T355" s="11"/>
      <c r="U355" s="390"/>
      <c r="V355" s="19"/>
      <c r="W355" s="393"/>
      <c r="X355" s="11"/>
      <c r="Y355" s="11"/>
      <c r="Z355" s="1024"/>
      <c r="AA355" s="338"/>
      <c r="AB355" s="1002"/>
      <c r="AC355" s="1002"/>
      <c r="AD355" s="1002"/>
      <c r="AE355" s="415"/>
      <c r="AF355" s="1048"/>
      <c r="AG355" s="247"/>
      <c r="AH355" s="249"/>
      <c r="AN355" s="238"/>
    </row>
    <row r="356" spans="1:40" s="235" customFormat="1" ht="30" hidden="1" customHeight="1" thickBot="1" x14ac:dyDescent="0.3">
      <c r="A356" s="1031"/>
      <c r="B356" s="31"/>
      <c r="C356" s="131"/>
      <c r="D356" s="351"/>
      <c r="E356" s="297"/>
      <c r="F356" s="132"/>
      <c r="G356" s="246"/>
      <c r="H356" s="132"/>
      <c r="I356" s="245"/>
      <c r="J356" s="132"/>
      <c r="K356" s="132"/>
      <c r="L356" s="416"/>
      <c r="M356" s="32"/>
      <c r="N356" s="352"/>
      <c r="O356" s="352"/>
      <c r="P356" s="33"/>
      <c r="Q356" s="34"/>
      <c r="R356" s="529"/>
      <c r="S356" s="35"/>
      <c r="T356" s="37"/>
      <c r="U356" s="391"/>
      <c r="V356" s="36"/>
      <c r="W356" s="394"/>
      <c r="X356" s="37"/>
      <c r="Y356" s="37"/>
      <c r="Z356" s="1025"/>
      <c r="AA356" s="339"/>
      <c r="AB356" s="1006"/>
      <c r="AC356" s="1006"/>
      <c r="AD356" s="1006"/>
      <c r="AE356" s="416"/>
      <c r="AF356" s="1049"/>
      <c r="AG356" s="248"/>
      <c r="AH356" s="249"/>
      <c r="AN356" s="238"/>
    </row>
    <row r="357" spans="1:40" s="235" customFormat="1" ht="30" hidden="1" customHeight="1" x14ac:dyDescent="0.25">
      <c r="A357" s="1029"/>
      <c r="B357" s="23"/>
      <c r="C357" s="24"/>
      <c r="D357" s="327"/>
      <c r="E357" s="295"/>
      <c r="F357" s="30"/>
      <c r="G357" s="241"/>
      <c r="H357" s="30"/>
      <c r="I357" s="244"/>
      <c r="J357" s="30"/>
      <c r="K357" s="30"/>
      <c r="L357" s="417"/>
      <c r="M357" s="25"/>
      <c r="N357" s="26"/>
      <c r="O357" s="26"/>
      <c r="P357" s="27"/>
      <c r="Q357" s="133"/>
      <c r="R357" s="527"/>
      <c r="S357" s="28"/>
      <c r="T357" s="29"/>
      <c r="U357" s="389"/>
      <c r="V357" s="134"/>
      <c r="W357" s="392"/>
      <c r="X357" s="29"/>
      <c r="Y357" s="29"/>
      <c r="Z357" s="1023"/>
      <c r="AA357" s="337"/>
      <c r="AB357" s="1007"/>
      <c r="AC357" s="1007"/>
      <c r="AD357" s="1007"/>
      <c r="AE357" s="417"/>
      <c r="AF357" s="1047"/>
      <c r="AG357" s="268"/>
      <c r="AH357" s="249"/>
      <c r="AN357" s="238"/>
    </row>
    <row r="358" spans="1:40" s="235" customFormat="1" ht="30" hidden="1" customHeight="1" x14ac:dyDescent="0.25">
      <c r="A358" s="1030"/>
      <c r="B358" s="12"/>
      <c r="C358" s="13"/>
      <c r="D358" s="13"/>
      <c r="E358" s="296"/>
      <c r="F358" s="20"/>
      <c r="G358" s="242"/>
      <c r="H358" s="20"/>
      <c r="I358" s="243"/>
      <c r="J358" s="20"/>
      <c r="K358" s="20"/>
      <c r="L358" s="414"/>
      <c r="M358" s="21"/>
      <c r="N358" s="271"/>
      <c r="O358" s="15"/>
      <c r="P358" s="16"/>
      <c r="Q358" s="17"/>
      <c r="R358" s="531"/>
      <c r="S358" s="17"/>
      <c r="T358" s="11"/>
      <c r="U358" s="390"/>
      <c r="V358" s="19"/>
      <c r="W358" s="393"/>
      <c r="X358" s="11"/>
      <c r="Y358" s="11"/>
      <c r="Z358" s="1024"/>
      <c r="AA358" s="338"/>
      <c r="AB358" s="1002"/>
      <c r="AC358" s="1002"/>
      <c r="AD358" s="1002"/>
      <c r="AE358" s="414"/>
      <c r="AF358" s="1048"/>
      <c r="AG358" s="269"/>
      <c r="AH358" s="249"/>
      <c r="AN358" s="238"/>
    </row>
    <row r="359" spans="1:40" s="235" customFormat="1" ht="30" hidden="1" customHeight="1" x14ac:dyDescent="0.25">
      <c r="A359" s="1030"/>
      <c r="B359" s="12"/>
      <c r="C359" s="13"/>
      <c r="D359" s="13"/>
      <c r="E359" s="296"/>
      <c r="F359" s="20"/>
      <c r="G359" s="242"/>
      <c r="H359" s="20"/>
      <c r="I359" s="243"/>
      <c r="J359" s="20"/>
      <c r="K359" s="20"/>
      <c r="L359" s="414"/>
      <c r="M359" s="14"/>
      <c r="N359" s="15"/>
      <c r="O359" s="15"/>
      <c r="P359" s="16"/>
      <c r="Q359" s="17"/>
      <c r="R359" s="531"/>
      <c r="S359" s="18"/>
      <c r="T359" s="11"/>
      <c r="U359" s="390"/>
      <c r="V359" s="22"/>
      <c r="W359" s="393"/>
      <c r="X359" s="11"/>
      <c r="Y359" s="11"/>
      <c r="Z359" s="1024"/>
      <c r="AA359" s="338"/>
      <c r="AB359" s="1002"/>
      <c r="AC359" s="1002"/>
      <c r="AD359" s="1002"/>
      <c r="AE359" s="415"/>
      <c r="AF359" s="1048"/>
      <c r="AG359" s="247"/>
      <c r="AH359" s="249"/>
      <c r="AN359" s="238"/>
    </row>
    <row r="360" spans="1:40" s="235" customFormat="1" ht="30" hidden="1" customHeight="1" x14ac:dyDescent="0.25">
      <c r="A360" s="1030"/>
      <c r="B360" s="12"/>
      <c r="C360" s="13"/>
      <c r="D360" s="13"/>
      <c r="E360" s="296"/>
      <c r="F360" s="20"/>
      <c r="G360" s="242"/>
      <c r="H360" s="20"/>
      <c r="I360" s="243"/>
      <c r="J360" s="20"/>
      <c r="K360" s="20"/>
      <c r="L360" s="414"/>
      <c r="M360" s="14"/>
      <c r="N360" s="15"/>
      <c r="O360" s="15"/>
      <c r="P360" s="16"/>
      <c r="Q360" s="17"/>
      <c r="R360" s="531"/>
      <c r="S360" s="18"/>
      <c r="T360" s="11"/>
      <c r="U360" s="390"/>
      <c r="V360" s="19"/>
      <c r="W360" s="393"/>
      <c r="X360" s="11"/>
      <c r="Y360" s="11"/>
      <c r="Z360" s="1024"/>
      <c r="AA360" s="338"/>
      <c r="AB360" s="1003"/>
      <c r="AC360" s="1004"/>
      <c r="AD360" s="1005"/>
      <c r="AE360" s="414"/>
      <c r="AF360" s="1048"/>
      <c r="AG360" s="269"/>
      <c r="AH360" s="249"/>
      <c r="AN360" s="238"/>
    </row>
    <row r="361" spans="1:40" s="235" customFormat="1" ht="30" hidden="1" customHeight="1" x14ac:dyDescent="0.25">
      <c r="A361" s="1030"/>
      <c r="B361" s="12"/>
      <c r="C361" s="13"/>
      <c r="D361" s="13"/>
      <c r="E361" s="296"/>
      <c r="F361" s="20"/>
      <c r="G361" s="242"/>
      <c r="H361" s="20"/>
      <c r="I361" s="243"/>
      <c r="J361" s="20"/>
      <c r="K361" s="20"/>
      <c r="L361" s="415"/>
      <c r="M361" s="14"/>
      <c r="N361" s="15"/>
      <c r="O361" s="15"/>
      <c r="P361" s="16"/>
      <c r="Q361" s="17"/>
      <c r="R361" s="531"/>
      <c r="S361" s="18"/>
      <c r="T361" s="11"/>
      <c r="U361" s="390"/>
      <c r="V361" s="19"/>
      <c r="W361" s="393"/>
      <c r="X361" s="11"/>
      <c r="Y361" s="11"/>
      <c r="Z361" s="1024"/>
      <c r="AA361" s="338"/>
      <c r="AB361" s="1002"/>
      <c r="AC361" s="1002"/>
      <c r="AD361" s="1002"/>
      <c r="AE361" s="415"/>
      <c r="AF361" s="1048"/>
      <c r="AG361" s="247"/>
      <c r="AH361" s="249"/>
      <c r="AN361" s="238"/>
    </row>
    <row r="362" spans="1:40" s="235" customFormat="1" ht="30" hidden="1" customHeight="1" thickBot="1" x14ac:dyDescent="0.3">
      <c r="A362" s="1031"/>
      <c r="B362" s="31"/>
      <c r="C362" s="131"/>
      <c r="D362" s="351"/>
      <c r="E362" s="297"/>
      <c r="F362" s="132"/>
      <c r="G362" s="246"/>
      <c r="H362" s="132"/>
      <c r="I362" s="245"/>
      <c r="J362" s="132"/>
      <c r="K362" s="132"/>
      <c r="L362" s="416"/>
      <c r="M362" s="32"/>
      <c r="N362" s="352"/>
      <c r="O362" s="352"/>
      <c r="P362" s="33"/>
      <c r="Q362" s="34"/>
      <c r="R362" s="529"/>
      <c r="S362" s="35"/>
      <c r="T362" s="37"/>
      <c r="U362" s="391"/>
      <c r="V362" s="36"/>
      <c r="W362" s="394"/>
      <c r="X362" s="37"/>
      <c r="Y362" s="37"/>
      <c r="Z362" s="1025"/>
      <c r="AA362" s="339"/>
      <c r="AB362" s="1006"/>
      <c r="AC362" s="1006"/>
      <c r="AD362" s="1006"/>
      <c r="AE362" s="416"/>
      <c r="AF362" s="1049"/>
      <c r="AG362" s="248"/>
      <c r="AH362" s="249"/>
      <c r="AN362" s="238"/>
    </row>
    <row r="363" spans="1:40" s="235" customFormat="1" ht="30" hidden="1" customHeight="1" x14ac:dyDescent="0.25">
      <c r="A363" s="1029"/>
      <c r="B363" s="23"/>
      <c r="C363" s="24"/>
      <c r="D363" s="327"/>
      <c r="E363" s="295"/>
      <c r="F363" s="30"/>
      <c r="G363" s="241"/>
      <c r="H363" s="30"/>
      <c r="I363" s="244"/>
      <c r="J363" s="30"/>
      <c r="K363" s="30"/>
      <c r="L363" s="417"/>
      <c r="M363" s="25"/>
      <c r="N363" s="26"/>
      <c r="O363" s="26"/>
      <c r="P363" s="27"/>
      <c r="Q363" s="133"/>
      <c r="R363" s="527"/>
      <c r="S363" s="28"/>
      <c r="T363" s="29"/>
      <c r="U363" s="389"/>
      <c r="V363" s="134"/>
      <c r="W363" s="392"/>
      <c r="X363" s="29"/>
      <c r="Y363" s="29"/>
      <c r="Z363" s="1023"/>
      <c r="AA363" s="337"/>
      <c r="AB363" s="1007"/>
      <c r="AC363" s="1007"/>
      <c r="AD363" s="1007"/>
      <c r="AE363" s="417"/>
      <c r="AF363" s="1047"/>
      <c r="AG363" s="268"/>
      <c r="AH363" s="249"/>
      <c r="AN363" s="238"/>
    </row>
    <row r="364" spans="1:40" ht="30" hidden="1" customHeight="1" x14ac:dyDescent="0.25">
      <c r="A364" s="1030"/>
      <c r="B364" s="12"/>
      <c r="C364" s="13"/>
      <c r="D364" s="13"/>
      <c r="E364" s="296"/>
      <c r="F364" s="20"/>
      <c r="G364" s="242"/>
      <c r="H364" s="20"/>
      <c r="I364" s="243"/>
      <c r="J364" s="20"/>
      <c r="K364" s="20"/>
      <c r="L364" s="414"/>
      <c r="M364" s="21"/>
      <c r="N364" s="271"/>
      <c r="O364" s="15"/>
      <c r="P364" s="16"/>
      <c r="Q364" s="17"/>
      <c r="R364" s="531"/>
      <c r="S364" s="17"/>
      <c r="T364" s="11"/>
      <c r="U364" s="390"/>
      <c r="V364" s="19"/>
      <c r="W364" s="393"/>
      <c r="X364" s="11"/>
      <c r="Y364" s="11"/>
      <c r="Z364" s="1024"/>
      <c r="AA364" s="338"/>
      <c r="AB364" s="1002"/>
      <c r="AC364" s="1002"/>
      <c r="AD364" s="1002"/>
      <c r="AE364" s="414"/>
      <c r="AF364" s="1048"/>
      <c r="AG364" s="269"/>
      <c r="AH364" s="251"/>
    </row>
    <row r="365" spans="1:40" ht="30" hidden="1" customHeight="1" x14ac:dyDescent="0.25">
      <c r="A365" s="1030"/>
      <c r="B365" s="12"/>
      <c r="C365" s="13"/>
      <c r="D365" s="13"/>
      <c r="E365" s="296"/>
      <c r="F365" s="20"/>
      <c r="G365" s="242"/>
      <c r="H365" s="20"/>
      <c r="I365" s="243"/>
      <c r="J365" s="20"/>
      <c r="K365" s="20"/>
      <c r="L365" s="414"/>
      <c r="M365" s="14"/>
      <c r="N365" s="15"/>
      <c r="O365" s="15"/>
      <c r="P365" s="16"/>
      <c r="Q365" s="17"/>
      <c r="R365" s="531"/>
      <c r="S365" s="18"/>
      <c r="T365" s="11"/>
      <c r="U365" s="390"/>
      <c r="V365" s="22"/>
      <c r="W365" s="393"/>
      <c r="X365" s="11"/>
      <c r="Y365" s="11"/>
      <c r="Z365" s="1024"/>
      <c r="AA365" s="338"/>
      <c r="AB365" s="1002"/>
      <c r="AC365" s="1002"/>
      <c r="AD365" s="1002"/>
      <c r="AE365" s="415"/>
      <c r="AF365" s="1048"/>
      <c r="AG365" s="247"/>
      <c r="AH365" s="251"/>
    </row>
    <row r="366" spans="1:40" ht="30" hidden="1" customHeight="1" x14ac:dyDescent="0.25">
      <c r="A366" s="1030"/>
      <c r="B366" s="12"/>
      <c r="C366" s="13"/>
      <c r="D366" s="13"/>
      <c r="E366" s="296"/>
      <c r="F366" s="20"/>
      <c r="G366" s="242"/>
      <c r="H366" s="20"/>
      <c r="I366" s="243"/>
      <c r="J366" s="20"/>
      <c r="K366" s="20"/>
      <c r="L366" s="414"/>
      <c r="M366" s="14"/>
      <c r="N366" s="15"/>
      <c r="O366" s="15"/>
      <c r="P366" s="16"/>
      <c r="Q366" s="17"/>
      <c r="R366" s="531"/>
      <c r="S366" s="18"/>
      <c r="T366" s="11"/>
      <c r="U366" s="390"/>
      <c r="V366" s="19"/>
      <c r="W366" s="393"/>
      <c r="X366" s="11"/>
      <c r="Y366" s="11"/>
      <c r="Z366" s="1024"/>
      <c r="AA366" s="338"/>
      <c r="AB366" s="1003"/>
      <c r="AC366" s="1004"/>
      <c r="AD366" s="1005"/>
      <c r="AE366" s="414"/>
      <c r="AF366" s="1048"/>
      <c r="AG366" s="269"/>
      <c r="AH366" s="251"/>
    </row>
    <row r="367" spans="1:40" ht="30" hidden="1" customHeight="1" x14ac:dyDescent="0.25">
      <c r="A367" s="1030"/>
      <c r="B367" s="12"/>
      <c r="C367" s="13"/>
      <c r="D367" s="13"/>
      <c r="E367" s="296"/>
      <c r="F367" s="20"/>
      <c r="G367" s="242"/>
      <c r="H367" s="20"/>
      <c r="I367" s="243"/>
      <c r="J367" s="20"/>
      <c r="K367" s="20"/>
      <c r="L367" s="415"/>
      <c r="M367" s="14"/>
      <c r="N367" s="15"/>
      <c r="O367" s="15"/>
      <c r="P367" s="16"/>
      <c r="Q367" s="17"/>
      <c r="R367" s="531"/>
      <c r="S367" s="18"/>
      <c r="T367" s="11"/>
      <c r="U367" s="390"/>
      <c r="V367" s="19"/>
      <c r="W367" s="393"/>
      <c r="X367" s="11"/>
      <c r="Y367" s="11"/>
      <c r="Z367" s="1024"/>
      <c r="AA367" s="338"/>
      <c r="AB367" s="1002"/>
      <c r="AC367" s="1002"/>
      <c r="AD367" s="1002"/>
      <c r="AE367" s="415"/>
      <c r="AF367" s="1048"/>
      <c r="AG367" s="247"/>
      <c r="AH367" s="251"/>
    </row>
    <row r="368" spans="1:40" ht="30" hidden="1" customHeight="1" thickBot="1" x14ac:dyDescent="0.3">
      <c r="A368" s="1031"/>
      <c r="B368" s="31"/>
      <c r="C368" s="131"/>
      <c r="D368" s="351"/>
      <c r="E368" s="297"/>
      <c r="F368" s="132"/>
      <c r="G368" s="246"/>
      <c r="H368" s="132"/>
      <c r="I368" s="245"/>
      <c r="J368" s="132"/>
      <c r="K368" s="132"/>
      <c r="L368" s="416"/>
      <c r="M368" s="32"/>
      <c r="N368" s="352"/>
      <c r="O368" s="352"/>
      <c r="P368" s="33"/>
      <c r="Q368" s="34"/>
      <c r="R368" s="529"/>
      <c r="S368" s="35"/>
      <c r="T368" s="37"/>
      <c r="U368" s="391"/>
      <c r="V368" s="36"/>
      <c r="W368" s="394"/>
      <c r="X368" s="37"/>
      <c r="Y368" s="37"/>
      <c r="Z368" s="1025"/>
      <c r="AA368" s="339"/>
      <c r="AB368" s="1006"/>
      <c r="AC368" s="1006"/>
      <c r="AD368" s="1006"/>
      <c r="AE368" s="416"/>
      <c r="AF368" s="1049"/>
      <c r="AG368" s="248"/>
      <c r="AH368" s="251"/>
    </row>
    <row r="369" spans="1:34" ht="30" hidden="1" customHeight="1" x14ac:dyDescent="0.25">
      <c r="A369" s="1029"/>
      <c r="B369" s="23"/>
      <c r="C369" s="24"/>
      <c r="D369" s="327"/>
      <c r="E369" s="295"/>
      <c r="F369" s="30"/>
      <c r="G369" s="241"/>
      <c r="H369" s="30"/>
      <c r="I369" s="244"/>
      <c r="J369" s="30"/>
      <c r="K369" s="30"/>
      <c r="L369" s="417"/>
      <c r="M369" s="25"/>
      <c r="N369" s="26"/>
      <c r="O369" s="26"/>
      <c r="P369" s="27"/>
      <c r="Q369" s="133"/>
      <c r="R369" s="527"/>
      <c r="S369" s="28"/>
      <c r="T369" s="29"/>
      <c r="U369" s="389"/>
      <c r="V369" s="134"/>
      <c r="W369" s="392"/>
      <c r="X369" s="29"/>
      <c r="Y369" s="29"/>
      <c r="Z369" s="1023"/>
      <c r="AA369" s="337"/>
      <c r="AB369" s="1007"/>
      <c r="AC369" s="1007"/>
      <c r="AD369" s="1007"/>
      <c r="AE369" s="417"/>
      <c r="AF369" s="1047"/>
      <c r="AG369" s="268"/>
      <c r="AH369" s="251"/>
    </row>
    <row r="370" spans="1:34" ht="30" hidden="1" customHeight="1" x14ac:dyDescent="0.25">
      <c r="A370" s="1030"/>
      <c r="B370" s="12"/>
      <c r="C370" s="13"/>
      <c r="D370" s="13"/>
      <c r="E370" s="296"/>
      <c r="F370" s="20"/>
      <c r="G370" s="242"/>
      <c r="H370" s="20"/>
      <c r="I370" s="243"/>
      <c r="J370" s="20"/>
      <c r="K370" s="20"/>
      <c r="L370" s="414"/>
      <c r="M370" s="21"/>
      <c r="N370" s="271"/>
      <c r="O370" s="15"/>
      <c r="P370" s="16"/>
      <c r="Q370" s="17"/>
      <c r="R370" s="531"/>
      <c r="S370" s="17"/>
      <c r="T370" s="11"/>
      <c r="U370" s="390"/>
      <c r="V370" s="19"/>
      <c r="W370" s="393"/>
      <c r="X370" s="11"/>
      <c r="Y370" s="11"/>
      <c r="Z370" s="1024"/>
      <c r="AA370" s="338"/>
      <c r="AB370" s="1002"/>
      <c r="AC370" s="1002"/>
      <c r="AD370" s="1002"/>
      <c r="AE370" s="414"/>
      <c r="AF370" s="1048"/>
      <c r="AG370" s="269"/>
      <c r="AH370" s="251"/>
    </row>
    <row r="371" spans="1:34" ht="30" hidden="1" customHeight="1" x14ac:dyDescent="0.25">
      <c r="A371" s="1030"/>
      <c r="B371" s="12"/>
      <c r="C371" s="13"/>
      <c r="D371" s="13"/>
      <c r="E371" s="296"/>
      <c r="F371" s="20"/>
      <c r="G371" s="242"/>
      <c r="H371" s="20"/>
      <c r="I371" s="243"/>
      <c r="J371" s="20"/>
      <c r="K371" s="20"/>
      <c r="L371" s="414"/>
      <c r="M371" s="14"/>
      <c r="N371" s="15"/>
      <c r="O371" s="15"/>
      <c r="P371" s="16"/>
      <c r="Q371" s="17"/>
      <c r="R371" s="531"/>
      <c r="S371" s="18"/>
      <c r="T371" s="11"/>
      <c r="U371" s="390"/>
      <c r="V371" s="22"/>
      <c r="W371" s="393"/>
      <c r="X371" s="11"/>
      <c r="Y371" s="11"/>
      <c r="Z371" s="1024"/>
      <c r="AA371" s="338"/>
      <c r="AB371" s="1002"/>
      <c r="AC371" s="1002"/>
      <c r="AD371" s="1002"/>
      <c r="AE371" s="415"/>
      <c r="AF371" s="1048"/>
      <c r="AG371" s="247"/>
      <c r="AH371" s="251"/>
    </row>
    <row r="372" spans="1:34" ht="30" hidden="1" customHeight="1" x14ac:dyDescent="0.25">
      <c r="A372" s="1030"/>
      <c r="B372" s="12"/>
      <c r="C372" s="13"/>
      <c r="D372" s="13"/>
      <c r="E372" s="296"/>
      <c r="F372" s="20"/>
      <c r="G372" s="242"/>
      <c r="H372" s="20"/>
      <c r="I372" s="243"/>
      <c r="J372" s="20"/>
      <c r="K372" s="20"/>
      <c r="L372" s="414"/>
      <c r="M372" s="14"/>
      <c r="N372" s="15"/>
      <c r="O372" s="15"/>
      <c r="P372" s="16"/>
      <c r="Q372" s="17"/>
      <c r="R372" s="531"/>
      <c r="S372" s="18"/>
      <c r="T372" s="11"/>
      <c r="U372" s="390"/>
      <c r="V372" s="19"/>
      <c r="W372" s="393"/>
      <c r="X372" s="11"/>
      <c r="Y372" s="11"/>
      <c r="Z372" s="1024"/>
      <c r="AA372" s="338"/>
      <c r="AB372" s="1003"/>
      <c r="AC372" s="1004"/>
      <c r="AD372" s="1005"/>
      <c r="AE372" s="414"/>
      <c r="AF372" s="1048"/>
      <c r="AG372" s="269"/>
      <c r="AH372" s="251"/>
    </row>
    <row r="373" spans="1:34" ht="30" hidden="1" customHeight="1" x14ac:dyDescent="0.25">
      <c r="A373" s="1030"/>
      <c r="B373" s="12"/>
      <c r="C373" s="13"/>
      <c r="D373" s="13"/>
      <c r="E373" s="296"/>
      <c r="F373" s="20"/>
      <c r="G373" s="242"/>
      <c r="H373" s="20"/>
      <c r="I373" s="243"/>
      <c r="J373" s="20"/>
      <c r="K373" s="20"/>
      <c r="L373" s="415"/>
      <c r="M373" s="14"/>
      <c r="N373" s="15"/>
      <c r="O373" s="15"/>
      <c r="P373" s="16"/>
      <c r="Q373" s="17"/>
      <c r="R373" s="531"/>
      <c r="S373" s="18"/>
      <c r="T373" s="11"/>
      <c r="U373" s="390"/>
      <c r="V373" s="19"/>
      <c r="W373" s="393"/>
      <c r="X373" s="11"/>
      <c r="Y373" s="11"/>
      <c r="Z373" s="1024"/>
      <c r="AA373" s="338"/>
      <c r="AB373" s="1002"/>
      <c r="AC373" s="1002"/>
      <c r="AD373" s="1002"/>
      <c r="AE373" s="415"/>
      <c r="AF373" s="1048"/>
      <c r="AG373" s="247"/>
      <c r="AH373" s="251"/>
    </row>
    <row r="374" spans="1:34" ht="0.75" customHeight="1" thickBot="1" x14ac:dyDescent="0.3">
      <c r="A374" s="1031"/>
      <c r="B374" s="31"/>
      <c r="C374" s="131"/>
      <c r="D374" s="41"/>
      <c r="E374" s="297"/>
      <c r="F374" s="132"/>
      <c r="G374" s="246"/>
      <c r="H374" s="132"/>
      <c r="I374" s="245"/>
      <c r="J374" s="132"/>
      <c r="K374" s="132"/>
      <c r="L374" s="416"/>
      <c r="M374" s="32"/>
      <c r="N374" s="352"/>
      <c r="O374" s="352"/>
      <c r="P374" s="33"/>
      <c r="Q374" s="34"/>
      <c r="R374" s="529"/>
      <c r="S374" s="35"/>
      <c r="T374" s="37"/>
      <c r="U374" s="391"/>
      <c r="V374" s="36"/>
      <c r="W374" s="394"/>
      <c r="X374" s="37"/>
      <c r="Y374" s="37"/>
      <c r="Z374" s="1025"/>
      <c r="AA374" s="339"/>
      <c r="AB374" s="1006"/>
      <c r="AC374" s="1006"/>
      <c r="AD374" s="1006"/>
      <c r="AE374" s="416"/>
      <c r="AF374" s="1049"/>
      <c r="AG374" s="248"/>
      <c r="AH374" s="251"/>
    </row>
    <row r="375" spans="1:34" x14ac:dyDescent="0.25">
      <c r="A375" s="366"/>
      <c r="B375" s="367"/>
      <c r="C375" s="368"/>
      <c r="E375" s="369"/>
      <c r="F375" s="369"/>
      <c r="G375" s="370"/>
      <c r="H375" s="369"/>
      <c r="I375" s="371"/>
      <c r="J375" s="369"/>
      <c r="L375" s="372"/>
      <c r="Z375" s="367"/>
      <c r="AA375" s="380"/>
      <c r="AB375" s="367"/>
      <c r="AC375" s="381"/>
      <c r="AD375" s="381"/>
    </row>
    <row r="376" spans="1:34" x14ac:dyDescent="0.25"/>
    <row r="377" spans="1:34" x14ac:dyDescent="0.25"/>
    <row r="378" spans="1:34" x14ac:dyDescent="0.25"/>
    <row r="379" spans="1:34" x14ac:dyDescent="0.25"/>
    <row r="380" spans="1:34" x14ac:dyDescent="0.25"/>
    <row r="381" spans="1:34" x14ac:dyDescent="0.25"/>
    <row r="382" spans="1:34" x14ac:dyDescent="0.25"/>
    <row r="383" spans="1:34" x14ac:dyDescent="0.25"/>
    <row r="384" spans="1:3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sheetData>
  <mergeCells count="633">
    <mergeCell ref="AF201:AF206"/>
    <mergeCell ref="AF207:AF212"/>
    <mergeCell ref="AF351:AF356"/>
    <mergeCell ref="AF357:AF362"/>
    <mergeCell ref="AF363:AF368"/>
    <mergeCell ref="AF369:AF374"/>
    <mergeCell ref="AF213:AF218"/>
    <mergeCell ref="AF219:AF224"/>
    <mergeCell ref="AF225:AF230"/>
    <mergeCell ref="AF231:AF236"/>
    <mergeCell ref="AF237:AF242"/>
    <mergeCell ref="AF243:AF248"/>
    <mergeCell ref="AF249:AF254"/>
    <mergeCell ref="AF255:AF260"/>
    <mergeCell ref="AF261:AF266"/>
    <mergeCell ref="AF267:AF272"/>
    <mergeCell ref="AF273:AF278"/>
    <mergeCell ref="AF279:AF284"/>
    <mergeCell ref="AF285:AF290"/>
    <mergeCell ref="AF291:AF296"/>
    <mergeCell ref="AF297:AF302"/>
    <mergeCell ref="AF303:AF308"/>
    <mergeCell ref="AF309:AF314"/>
    <mergeCell ref="AF315:AF320"/>
    <mergeCell ref="AF321:AF326"/>
    <mergeCell ref="AF327:AF332"/>
    <mergeCell ref="AF345:AF350"/>
    <mergeCell ref="AF21:AF26"/>
    <mergeCell ref="AF27:AF32"/>
    <mergeCell ref="AF33:AF38"/>
    <mergeCell ref="AF39:AF44"/>
    <mergeCell ref="AF45:AF50"/>
    <mergeCell ref="AF51:AF56"/>
    <mergeCell ref="AF57:AF62"/>
    <mergeCell ref="AF333:AF338"/>
    <mergeCell ref="AF339:AF344"/>
    <mergeCell ref="AF63:AF68"/>
    <mergeCell ref="AF69:AF74"/>
    <mergeCell ref="AF75:AF80"/>
    <mergeCell ref="AF81:AF86"/>
    <mergeCell ref="AF87:AF92"/>
    <mergeCell ref="AF93:AF98"/>
    <mergeCell ref="AF99:AF104"/>
    <mergeCell ref="AF105:AF110"/>
    <mergeCell ref="AF111:AF116"/>
    <mergeCell ref="AF117:AF122"/>
    <mergeCell ref="AF123:AF128"/>
    <mergeCell ref="AF129:AF134"/>
    <mergeCell ref="AF135:AF140"/>
    <mergeCell ref="AF141:AF146"/>
    <mergeCell ref="AF147:AF152"/>
    <mergeCell ref="AF153:AF158"/>
    <mergeCell ref="AF159:AF164"/>
    <mergeCell ref="AF165:AF170"/>
    <mergeCell ref="AF171:AF176"/>
    <mergeCell ref="AF177:AF182"/>
    <mergeCell ref="AF183:AF188"/>
    <mergeCell ref="AF189:AF194"/>
    <mergeCell ref="AF195:AF200"/>
    <mergeCell ref="A351:A356"/>
    <mergeCell ref="Z351:Z356"/>
    <mergeCell ref="AB351:AD351"/>
    <mergeCell ref="AB352:AD352"/>
    <mergeCell ref="AB353:AD353"/>
    <mergeCell ref="AB354:AD354"/>
    <mergeCell ref="AB363:AD363"/>
    <mergeCell ref="AB355:AD355"/>
    <mergeCell ref="AB356:AD356"/>
    <mergeCell ref="AB325:AD325"/>
    <mergeCell ref="AB326:AD326"/>
    <mergeCell ref="AB335:AD335"/>
    <mergeCell ref="AB336:AD336"/>
    <mergeCell ref="AB359:AD359"/>
    <mergeCell ref="AB360:AD360"/>
    <mergeCell ref="AB361:AD361"/>
    <mergeCell ref="AB362:AD362"/>
    <mergeCell ref="AB332:AD332"/>
    <mergeCell ref="A327:A332"/>
    <mergeCell ref="Z327:Z332"/>
    <mergeCell ref="AB327:AD327"/>
    <mergeCell ref="AB328:AD328"/>
    <mergeCell ref="AB372:AD372"/>
    <mergeCell ref="AB345:AD345"/>
    <mergeCell ref="AB346:AD346"/>
    <mergeCell ref="AB347:AD347"/>
    <mergeCell ref="AB348:AD348"/>
    <mergeCell ref="AB349:AD349"/>
    <mergeCell ref="AB350:AD350"/>
    <mergeCell ref="A339:A344"/>
    <mergeCell ref="Z339:Z344"/>
    <mergeCell ref="AB339:AD339"/>
    <mergeCell ref="AB340:AD340"/>
    <mergeCell ref="AB341:AD341"/>
    <mergeCell ref="AB342:AD342"/>
    <mergeCell ref="AB343:AD343"/>
    <mergeCell ref="AB344:AD344"/>
    <mergeCell ref="A369:A374"/>
    <mergeCell ref="Z363:Z368"/>
    <mergeCell ref="Z369:Z374"/>
    <mergeCell ref="A357:A362"/>
    <mergeCell ref="Z357:Z362"/>
    <mergeCell ref="AB357:AD357"/>
    <mergeCell ref="AB358:AD358"/>
    <mergeCell ref="AB373:AD373"/>
    <mergeCell ref="AB374:AD374"/>
    <mergeCell ref="AB369:AD369"/>
    <mergeCell ref="AB370:AD370"/>
    <mergeCell ref="A345:A350"/>
    <mergeCell ref="Z345:Z350"/>
    <mergeCell ref="A363:A368"/>
    <mergeCell ref="A333:A338"/>
    <mergeCell ref="Z333:Z338"/>
    <mergeCell ref="AB333:AD333"/>
    <mergeCell ref="AB337:AD337"/>
    <mergeCell ref="AB338:AD338"/>
    <mergeCell ref="AB334:AD334"/>
    <mergeCell ref="AB329:AD329"/>
    <mergeCell ref="AB330:AD330"/>
    <mergeCell ref="AB331:AD331"/>
    <mergeCell ref="AB320:AD320"/>
    <mergeCell ref="A321:A326"/>
    <mergeCell ref="Z321:Z326"/>
    <mergeCell ref="AB321:AD321"/>
    <mergeCell ref="AB322:AD322"/>
    <mergeCell ref="AB323:AD323"/>
    <mergeCell ref="AB324:AD324"/>
    <mergeCell ref="AB314:AD314"/>
    <mergeCell ref="A315:A320"/>
    <mergeCell ref="Z315:Z320"/>
    <mergeCell ref="AB315:AD315"/>
    <mergeCell ref="AB316:AD316"/>
    <mergeCell ref="AB317:AD317"/>
    <mergeCell ref="AB318:AD318"/>
    <mergeCell ref="A309:A314"/>
    <mergeCell ref="Z309:Z314"/>
    <mergeCell ref="AB309:AD309"/>
    <mergeCell ref="AB312:AD312"/>
    <mergeCell ref="AB310:AD310"/>
    <mergeCell ref="AB311:AD311"/>
    <mergeCell ref="AB319:AD319"/>
    <mergeCell ref="A303:A308"/>
    <mergeCell ref="Z303:Z308"/>
    <mergeCell ref="AB303:AD303"/>
    <mergeCell ref="AB304:AD304"/>
    <mergeCell ref="AB305:AD305"/>
    <mergeCell ref="AB306:AD306"/>
    <mergeCell ref="AB307:AD307"/>
    <mergeCell ref="AB308:AD308"/>
    <mergeCell ref="AB313:AD313"/>
    <mergeCell ref="AB298:AD298"/>
    <mergeCell ref="AB299:AD299"/>
    <mergeCell ref="AB300:AD300"/>
    <mergeCell ref="AB288:AD288"/>
    <mergeCell ref="A291:A296"/>
    <mergeCell ref="Z291:Z296"/>
    <mergeCell ref="AB291:AD291"/>
    <mergeCell ref="AB292:AD292"/>
    <mergeCell ref="AB293:AD293"/>
    <mergeCell ref="A297:A302"/>
    <mergeCell ref="Z297:Z302"/>
    <mergeCell ref="AB297:AD297"/>
    <mergeCell ref="AB301:AD301"/>
    <mergeCell ref="AB302:AD302"/>
    <mergeCell ref="A285:A290"/>
    <mergeCell ref="Z285:Z290"/>
    <mergeCell ref="AB285:AD285"/>
    <mergeCell ref="AB286:AD286"/>
    <mergeCell ref="AB294:AD294"/>
    <mergeCell ref="AB295:AD295"/>
    <mergeCell ref="AB287:AD287"/>
    <mergeCell ref="AB296:AD296"/>
    <mergeCell ref="AB289:AD289"/>
    <mergeCell ref="AB290:AD290"/>
    <mergeCell ref="AB278:AD278"/>
    <mergeCell ref="A279:A284"/>
    <mergeCell ref="Z279:Z284"/>
    <mergeCell ref="AB279:AD279"/>
    <mergeCell ref="AB280:AD280"/>
    <mergeCell ref="AB281:AD281"/>
    <mergeCell ref="AB282:AD282"/>
    <mergeCell ref="A273:A278"/>
    <mergeCell ref="Z273:Z278"/>
    <mergeCell ref="AB273:AD273"/>
    <mergeCell ref="AB276:AD276"/>
    <mergeCell ref="AB274:AD274"/>
    <mergeCell ref="AB275:AD275"/>
    <mergeCell ref="AB283:AD283"/>
    <mergeCell ref="AB284:AD284"/>
    <mergeCell ref="A267:A272"/>
    <mergeCell ref="Z267:Z272"/>
    <mergeCell ref="AB267:AD267"/>
    <mergeCell ref="AB268:AD268"/>
    <mergeCell ref="AB269:AD269"/>
    <mergeCell ref="AB270:AD270"/>
    <mergeCell ref="AB271:AD271"/>
    <mergeCell ref="AB272:AD272"/>
    <mergeCell ref="AB277:AD277"/>
    <mergeCell ref="AB262:AD262"/>
    <mergeCell ref="AB263:AD263"/>
    <mergeCell ref="AB264:AD264"/>
    <mergeCell ref="AB252:AD252"/>
    <mergeCell ref="A255:A260"/>
    <mergeCell ref="Z255:Z260"/>
    <mergeCell ref="AB255:AD255"/>
    <mergeCell ref="AB256:AD256"/>
    <mergeCell ref="AB257:AD257"/>
    <mergeCell ref="A261:A266"/>
    <mergeCell ref="Z261:Z266"/>
    <mergeCell ref="AB261:AD261"/>
    <mergeCell ref="AB265:AD265"/>
    <mergeCell ref="AB266:AD266"/>
    <mergeCell ref="A249:A254"/>
    <mergeCell ref="Z249:Z254"/>
    <mergeCell ref="AB249:AD249"/>
    <mergeCell ref="AB250:AD250"/>
    <mergeCell ref="AB258:AD258"/>
    <mergeCell ref="AB259:AD259"/>
    <mergeCell ref="AB251:AD251"/>
    <mergeCell ref="AB260:AD260"/>
    <mergeCell ref="AB253:AD253"/>
    <mergeCell ref="AB254:AD254"/>
    <mergeCell ref="AB242:AD242"/>
    <mergeCell ref="A243:A248"/>
    <mergeCell ref="Z243:Z248"/>
    <mergeCell ref="AB243:AD243"/>
    <mergeCell ref="AB244:AD244"/>
    <mergeCell ref="AB245:AD245"/>
    <mergeCell ref="AB246:AD246"/>
    <mergeCell ref="A237:A242"/>
    <mergeCell ref="Z237:Z242"/>
    <mergeCell ref="AB237:AD237"/>
    <mergeCell ref="AB240:AD240"/>
    <mergeCell ref="AB238:AD238"/>
    <mergeCell ref="AB239:AD239"/>
    <mergeCell ref="AB247:AD247"/>
    <mergeCell ref="AB248:AD248"/>
    <mergeCell ref="A231:A236"/>
    <mergeCell ref="Z231:Z236"/>
    <mergeCell ref="AB231:AD231"/>
    <mergeCell ref="AB232:AD232"/>
    <mergeCell ref="AB233:AD233"/>
    <mergeCell ref="AB234:AD234"/>
    <mergeCell ref="AB235:AD235"/>
    <mergeCell ref="AB236:AD236"/>
    <mergeCell ref="AB241:AD241"/>
    <mergeCell ref="AB228:AD228"/>
    <mergeCell ref="AB216:AD216"/>
    <mergeCell ref="A219:A224"/>
    <mergeCell ref="Z219:Z224"/>
    <mergeCell ref="AB219:AD219"/>
    <mergeCell ref="AB220:AD220"/>
    <mergeCell ref="AB221:AD221"/>
    <mergeCell ref="A225:A230"/>
    <mergeCell ref="Z225:Z230"/>
    <mergeCell ref="AB225:AD225"/>
    <mergeCell ref="AB229:AD229"/>
    <mergeCell ref="AB230:AD230"/>
    <mergeCell ref="A213:A218"/>
    <mergeCell ref="Z213:Z218"/>
    <mergeCell ref="AB213:AD213"/>
    <mergeCell ref="AB214:AD214"/>
    <mergeCell ref="AB222:AD222"/>
    <mergeCell ref="AB223:AD223"/>
    <mergeCell ref="AB215:AD215"/>
    <mergeCell ref="AB224:AD224"/>
    <mergeCell ref="AB217:AD217"/>
    <mergeCell ref="AB218:AD218"/>
    <mergeCell ref="A207:A212"/>
    <mergeCell ref="Z207:Z212"/>
    <mergeCell ref="AB207:AD207"/>
    <mergeCell ref="AB208:AD208"/>
    <mergeCell ref="AB209:AD209"/>
    <mergeCell ref="AB210:AD210"/>
    <mergeCell ref="A201:A206"/>
    <mergeCell ref="Z201:Z206"/>
    <mergeCell ref="AB201:AD201"/>
    <mergeCell ref="AB204:AD204"/>
    <mergeCell ref="AB202:AD202"/>
    <mergeCell ref="AB203:AD203"/>
    <mergeCell ref="AB211:AD211"/>
    <mergeCell ref="AB212:AD212"/>
    <mergeCell ref="A189:A194"/>
    <mergeCell ref="Z189:Z194"/>
    <mergeCell ref="AB189:AD189"/>
    <mergeCell ref="AB193:AD193"/>
    <mergeCell ref="AB194:AD194"/>
    <mergeCell ref="A195:A200"/>
    <mergeCell ref="Z195:Z200"/>
    <mergeCell ref="AB195:AD195"/>
    <mergeCell ref="AB196:AD196"/>
    <mergeCell ref="AB197:AD197"/>
    <mergeCell ref="AB198:AD198"/>
    <mergeCell ref="AB199:AD199"/>
    <mergeCell ref="AB200:AD200"/>
    <mergeCell ref="A177:A182"/>
    <mergeCell ref="Z177:Z182"/>
    <mergeCell ref="AB177:AD177"/>
    <mergeCell ref="AB178:AD178"/>
    <mergeCell ref="AB186:AD186"/>
    <mergeCell ref="AB187:AD187"/>
    <mergeCell ref="AB179:AD179"/>
    <mergeCell ref="AB188:AD188"/>
    <mergeCell ref="AB181:AD181"/>
    <mergeCell ref="AB182:AD182"/>
    <mergeCell ref="AB180:AD180"/>
    <mergeCell ref="A183:A188"/>
    <mergeCell ref="Z183:Z188"/>
    <mergeCell ref="AB183:AD183"/>
    <mergeCell ref="AB184:AD184"/>
    <mergeCell ref="AB185:AD185"/>
    <mergeCell ref="A171:A176"/>
    <mergeCell ref="Z171:Z176"/>
    <mergeCell ref="AB171:AD171"/>
    <mergeCell ref="AB172:AD172"/>
    <mergeCell ref="AB173:AD173"/>
    <mergeCell ref="AB174:AD174"/>
    <mergeCell ref="A165:A170"/>
    <mergeCell ref="Z165:Z170"/>
    <mergeCell ref="AB165:AD165"/>
    <mergeCell ref="AB168:AD168"/>
    <mergeCell ref="AB166:AD166"/>
    <mergeCell ref="AB167:AD167"/>
    <mergeCell ref="AB175:AD175"/>
    <mergeCell ref="AB176:AD176"/>
    <mergeCell ref="A153:A158"/>
    <mergeCell ref="Z153:Z158"/>
    <mergeCell ref="AB153:AD153"/>
    <mergeCell ref="AB157:AD157"/>
    <mergeCell ref="AB158:AD158"/>
    <mergeCell ref="A159:A164"/>
    <mergeCell ref="Z159:Z164"/>
    <mergeCell ref="AB159:AD159"/>
    <mergeCell ref="AB160:AD160"/>
    <mergeCell ref="AB161:AD161"/>
    <mergeCell ref="AB162:AD162"/>
    <mergeCell ref="AB163:AD163"/>
    <mergeCell ref="AB164:AD164"/>
    <mergeCell ref="A141:A146"/>
    <mergeCell ref="Z141:Z146"/>
    <mergeCell ref="AB141:AD141"/>
    <mergeCell ref="AB142:AD142"/>
    <mergeCell ref="AB150:AD150"/>
    <mergeCell ref="AB151:AD151"/>
    <mergeCell ref="AB143:AD143"/>
    <mergeCell ref="AB152:AD152"/>
    <mergeCell ref="AB145:AD145"/>
    <mergeCell ref="AB146:AD146"/>
    <mergeCell ref="AB144:AD144"/>
    <mergeCell ref="A147:A152"/>
    <mergeCell ref="Z147:Z152"/>
    <mergeCell ref="AB147:AD147"/>
    <mergeCell ref="AB148:AD148"/>
    <mergeCell ref="AB149:AD149"/>
    <mergeCell ref="K141:K143"/>
    <mergeCell ref="A135:A140"/>
    <mergeCell ref="Z135:Z140"/>
    <mergeCell ref="AB135:AD135"/>
    <mergeCell ref="AB136:AD136"/>
    <mergeCell ref="AB137:AD137"/>
    <mergeCell ref="AB138:AD138"/>
    <mergeCell ref="A129:A134"/>
    <mergeCell ref="Z129:Z134"/>
    <mergeCell ref="AB129:AD129"/>
    <mergeCell ref="AB132:AD132"/>
    <mergeCell ref="AB130:AD130"/>
    <mergeCell ref="AB131:AD131"/>
    <mergeCell ref="AB139:AD139"/>
    <mergeCell ref="AB140:AD140"/>
    <mergeCell ref="K129:K131"/>
    <mergeCell ref="K132:K134"/>
    <mergeCell ref="K135:K137"/>
    <mergeCell ref="K138:K140"/>
    <mergeCell ref="A123:A128"/>
    <mergeCell ref="Z123:Z128"/>
    <mergeCell ref="AB123:AD123"/>
    <mergeCell ref="AB124:AD124"/>
    <mergeCell ref="AB125:AD125"/>
    <mergeCell ref="AB126:AD126"/>
    <mergeCell ref="AB127:AD127"/>
    <mergeCell ref="AB128:AD128"/>
    <mergeCell ref="AB120:AD120"/>
    <mergeCell ref="A117:A122"/>
    <mergeCell ref="Z117:Z122"/>
    <mergeCell ref="AB117:AD117"/>
    <mergeCell ref="AB121:AD121"/>
    <mergeCell ref="AB122:AD122"/>
    <mergeCell ref="K117:K119"/>
    <mergeCell ref="K120:K122"/>
    <mergeCell ref="K123:K125"/>
    <mergeCell ref="K126:K128"/>
    <mergeCell ref="A111:A116"/>
    <mergeCell ref="Z111:Z116"/>
    <mergeCell ref="AB111:AD111"/>
    <mergeCell ref="AB112:AD112"/>
    <mergeCell ref="AB113:AD113"/>
    <mergeCell ref="A105:A110"/>
    <mergeCell ref="Z105:Z110"/>
    <mergeCell ref="AB105:AD105"/>
    <mergeCell ref="AB106:AD106"/>
    <mergeCell ref="AB114:AD114"/>
    <mergeCell ref="AB115:AD115"/>
    <mergeCell ref="AB116:AD116"/>
    <mergeCell ref="AB108:AD108"/>
    <mergeCell ref="AB107:AD107"/>
    <mergeCell ref="K105:K107"/>
    <mergeCell ref="K108:K110"/>
    <mergeCell ref="K111:K113"/>
    <mergeCell ref="K114:K116"/>
    <mergeCell ref="A99:A104"/>
    <mergeCell ref="Z99:Z104"/>
    <mergeCell ref="AB99:AD99"/>
    <mergeCell ref="AB100:AD100"/>
    <mergeCell ref="AB101:AD101"/>
    <mergeCell ref="AB102:AD102"/>
    <mergeCell ref="A93:A98"/>
    <mergeCell ref="Z93:Z98"/>
    <mergeCell ref="AB93:AD93"/>
    <mergeCell ref="AB94:AD94"/>
    <mergeCell ref="AB95:AD95"/>
    <mergeCell ref="AB96:AD96"/>
    <mergeCell ref="AB97:AD97"/>
    <mergeCell ref="AB103:AD103"/>
    <mergeCell ref="AB104:AD104"/>
    <mergeCell ref="K99:K101"/>
    <mergeCell ref="K102:K104"/>
    <mergeCell ref="A87:A92"/>
    <mergeCell ref="Z87:Z92"/>
    <mergeCell ref="AB87:AD87"/>
    <mergeCell ref="AB88:AD88"/>
    <mergeCell ref="AB89:AD89"/>
    <mergeCell ref="AB90:AD90"/>
    <mergeCell ref="AB91:AD91"/>
    <mergeCell ref="AB92:AD92"/>
    <mergeCell ref="A81:A86"/>
    <mergeCell ref="Z81:Z86"/>
    <mergeCell ref="AB81:AD81"/>
    <mergeCell ref="AB85:AD85"/>
    <mergeCell ref="AB86:AD86"/>
    <mergeCell ref="AB82:AD82"/>
    <mergeCell ref="AB83:AD83"/>
    <mergeCell ref="AB84:AD84"/>
    <mergeCell ref="K84:K86"/>
    <mergeCell ref="K87:K89"/>
    <mergeCell ref="U1:U2"/>
    <mergeCell ref="AB5:AD5"/>
    <mergeCell ref="AB9:AD9"/>
    <mergeCell ref="AB10:AD10"/>
    <mergeCell ref="AB6:AD6"/>
    <mergeCell ref="AB7:AD7"/>
    <mergeCell ref="V1:V2"/>
    <mergeCell ref="Z9:Z14"/>
    <mergeCell ref="Z3:Z8"/>
    <mergeCell ref="AB4:AD4"/>
    <mergeCell ref="O1:O2"/>
    <mergeCell ref="P1:P2"/>
    <mergeCell ref="Q1:Q2"/>
    <mergeCell ref="R1:R2"/>
    <mergeCell ref="S1:S2"/>
    <mergeCell ref="T1:T2"/>
    <mergeCell ref="H1:H2"/>
    <mergeCell ref="E1:E2"/>
    <mergeCell ref="A3:A8"/>
    <mergeCell ref="J1:J2"/>
    <mergeCell ref="G1:G2"/>
    <mergeCell ref="A1:A2"/>
    <mergeCell ref="B1:B2"/>
    <mergeCell ref="D1:D2"/>
    <mergeCell ref="F1:F2"/>
    <mergeCell ref="I1:I2"/>
    <mergeCell ref="C1:C2"/>
    <mergeCell ref="M1:M2"/>
    <mergeCell ref="L1:L2"/>
    <mergeCell ref="N1:N2"/>
    <mergeCell ref="K1:K2"/>
    <mergeCell ref="K3:K5"/>
    <mergeCell ref="AE1:AE2"/>
    <mergeCell ref="AG1:AG2"/>
    <mergeCell ref="W1:W2"/>
    <mergeCell ref="X1:X2"/>
    <mergeCell ref="Y1:Y2"/>
    <mergeCell ref="AB1:AD1"/>
    <mergeCell ref="AA1:AA2"/>
    <mergeCell ref="Z1:Z2"/>
    <mergeCell ref="AF1:AF2"/>
    <mergeCell ref="AF3:AF8"/>
    <mergeCell ref="AB19:AD19"/>
    <mergeCell ref="AB20:AD20"/>
    <mergeCell ref="AB3:AD3"/>
    <mergeCell ref="AB8:AD8"/>
    <mergeCell ref="AB15:AD15"/>
    <mergeCell ref="AB16:AD16"/>
    <mergeCell ref="AB17:AD17"/>
    <mergeCell ref="AB18:AD18"/>
    <mergeCell ref="AB12:AD12"/>
    <mergeCell ref="AB13:AD13"/>
    <mergeCell ref="AF9:AF14"/>
    <mergeCell ref="AF15:AF20"/>
    <mergeCell ref="AB28:AD28"/>
    <mergeCell ref="AB29:AD29"/>
    <mergeCell ref="AB23:AD23"/>
    <mergeCell ref="AB11:AD11"/>
    <mergeCell ref="AB14:AD14"/>
    <mergeCell ref="A33:A38"/>
    <mergeCell ref="A39:A44"/>
    <mergeCell ref="A45:A50"/>
    <mergeCell ref="Z51:Z56"/>
    <mergeCell ref="AB38:AD38"/>
    <mergeCell ref="AB24:AD24"/>
    <mergeCell ref="AB25:AD25"/>
    <mergeCell ref="AB26:AD26"/>
    <mergeCell ref="AB27:AD27"/>
    <mergeCell ref="AB41:AD41"/>
    <mergeCell ref="AB42:AD42"/>
    <mergeCell ref="AB36:AD36"/>
    <mergeCell ref="AB37:AD37"/>
    <mergeCell ref="AB48:AD48"/>
    <mergeCell ref="AB39:AD39"/>
    <mergeCell ref="AB40:AD40"/>
    <mergeCell ref="Z15:Z20"/>
    <mergeCell ref="AB30:AD30"/>
    <mergeCell ref="AB31:AD31"/>
    <mergeCell ref="Z33:Z38"/>
    <mergeCell ref="Z39:Z44"/>
    <mergeCell ref="Z45:Z50"/>
    <mergeCell ref="A63:A68"/>
    <mergeCell ref="A51:A56"/>
    <mergeCell ref="A57:A62"/>
    <mergeCell ref="A9:A14"/>
    <mergeCell ref="A15:A20"/>
    <mergeCell ref="A21:A26"/>
    <mergeCell ref="A27:A32"/>
    <mergeCell ref="Z21:Z26"/>
    <mergeCell ref="Z27:Z32"/>
    <mergeCell ref="K9:K11"/>
    <mergeCell ref="K12:K14"/>
    <mergeCell ref="K15:K17"/>
    <mergeCell ref="K18:K20"/>
    <mergeCell ref="K21:K23"/>
    <mergeCell ref="K24:K26"/>
    <mergeCell ref="K27:K29"/>
    <mergeCell ref="K33:K35"/>
    <mergeCell ref="K36:K38"/>
    <mergeCell ref="AB34:AD34"/>
    <mergeCell ref="AB35:AD35"/>
    <mergeCell ref="AB68:AD68"/>
    <mergeCell ref="AB63:AD63"/>
    <mergeCell ref="AB64:AD64"/>
    <mergeCell ref="AB65:AD65"/>
    <mergeCell ref="AB66:AD66"/>
    <mergeCell ref="AB67:AD67"/>
    <mergeCell ref="AB50:AD50"/>
    <mergeCell ref="AB51:AD51"/>
    <mergeCell ref="AB52:AD52"/>
    <mergeCell ref="AB60:AD60"/>
    <mergeCell ref="AB61:AD61"/>
    <mergeCell ref="AB62:AD62"/>
    <mergeCell ref="AB53:AD53"/>
    <mergeCell ref="AB54:AD54"/>
    <mergeCell ref="AB55:AD55"/>
    <mergeCell ref="AB56:AD56"/>
    <mergeCell ref="AB57:AD57"/>
    <mergeCell ref="AB21:AD21"/>
    <mergeCell ref="AB22:AD22"/>
    <mergeCell ref="AB49:AD49"/>
    <mergeCell ref="AB58:AD58"/>
    <mergeCell ref="AB59:AD59"/>
    <mergeCell ref="A69:A74"/>
    <mergeCell ref="A75:A80"/>
    <mergeCell ref="Z69:Z74"/>
    <mergeCell ref="Z75:Z80"/>
    <mergeCell ref="AB80:AD80"/>
    <mergeCell ref="AB78:AD78"/>
    <mergeCell ref="AB79:AD79"/>
    <mergeCell ref="AB73:AD73"/>
    <mergeCell ref="AB74:AD74"/>
    <mergeCell ref="AB75:AD75"/>
    <mergeCell ref="AB76:AD76"/>
    <mergeCell ref="AB77:AD77"/>
    <mergeCell ref="AB43:AD43"/>
    <mergeCell ref="AB44:AD44"/>
    <mergeCell ref="AB45:AD45"/>
    <mergeCell ref="AB46:AD46"/>
    <mergeCell ref="AB47:AD47"/>
    <mergeCell ref="AB32:AD32"/>
    <mergeCell ref="AB33:AD33"/>
    <mergeCell ref="AB69:AD69"/>
    <mergeCell ref="AB70:AD70"/>
    <mergeCell ref="AB72:AD72"/>
    <mergeCell ref="AB98:AD98"/>
    <mergeCell ref="K39:K41"/>
    <mergeCell ref="K42:K44"/>
    <mergeCell ref="K45:K47"/>
    <mergeCell ref="K48:K50"/>
    <mergeCell ref="K51:K53"/>
    <mergeCell ref="K57:K59"/>
    <mergeCell ref="K60:K62"/>
    <mergeCell ref="K63:K65"/>
    <mergeCell ref="K66:K68"/>
    <mergeCell ref="K69:K71"/>
    <mergeCell ref="K72:K74"/>
    <mergeCell ref="K75:K77"/>
    <mergeCell ref="K78:K80"/>
    <mergeCell ref="K81:K83"/>
    <mergeCell ref="K90:K92"/>
    <mergeCell ref="K93:K95"/>
    <mergeCell ref="K96:K98"/>
    <mergeCell ref="AB71:AD71"/>
    <mergeCell ref="Z57:Z62"/>
    <mergeCell ref="Z63:Z68"/>
    <mergeCell ref="AB371:AD371"/>
    <mergeCell ref="AB364:AD364"/>
    <mergeCell ref="AB365:AD365"/>
    <mergeCell ref="AB366:AD366"/>
    <mergeCell ref="AB367:AD367"/>
    <mergeCell ref="AB368:AD368"/>
    <mergeCell ref="AB109:AD109"/>
    <mergeCell ref="AB110:AD110"/>
    <mergeCell ref="AB118:AD118"/>
    <mergeCell ref="AB119:AD119"/>
    <mergeCell ref="AB133:AD133"/>
    <mergeCell ref="AB134:AD134"/>
    <mergeCell ref="AB154:AD154"/>
    <mergeCell ref="AB155:AD155"/>
    <mergeCell ref="AB156:AD156"/>
    <mergeCell ref="AB169:AD169"/>
    <mergeCell ref="AB170:AD170"/>
    <mergeCell ref="AB190:AD190"/>
    <mergeCell ref="AB191:AD191"/>
    <mergeCell ref="AB192:AD192"/>
    <mergeCell ref="AB205:AD205"/>
    <mergeCell ref="AB206:AD206"/>
    <mergeCell ref="AB226:AD226"/>
    <mergeCell ref="AB227:AD227"/>
  </mergeCells>
  <conditionalFormatting sqref="Z3:Z4">
    <cfRule type="containsText" dxfId="83" priority="121" operator="containsText" text="NO">
      <formula>NOT(ISERROR(SEARCH("NO",Z3)))</formula>
    </cfRule>
  </conditionalFormatting>
  <conditionalFormatting sqref="L375">
    <cfRule type="containsText" dxfId="82" priority="115" operator="containsText" text="NO">
      <formula>NOT(ISERROR(SEARCH("NO",L375)))</formula>
    </cfRule>
  </conditionalFormatting>
  <conditionalFormatting sqref="T3:T8">
    <cfRule type="cellIs" dxfId="81" priority="101" operator="equal">
      <formula>"INGRESAR TASA"</formula>
    </cfRule>
  </conditionalFormatting>
  <conditionalFormatting sqref="U3:U8">
    <cfRule type="cellIs" dxfId="80" priority="100" operator="equal">
      <formula>"INGRESAR TASA USD"</formula>
    </cfRule>
  </conditionalFormatting>
  <conditionalFormatting sqref="Z81 Z87 Z93 Z99 Z105 Z111 Z117 Z123 Z129 Z135 Z141 Z147 Z153 Z159 Z165 Z171 Z177 Z183 Z189 Z195 Z201 Z207 Z213 Z219 Z225 Z231 Z237 Z243 Z249 Z255 Z261 Z267 Z273 Z279 Z285 Z291 Z297 Z303 Z309 Z315 Z321 Z327 Z333 Z339 Z345 Z351 Z357 Z363 Z369 AE105 AE111 AE117 AE123 AE129 AE135 AE141 AE147:AF147 AE153:AF153 AE159:AF159 AE165:AF165 AE171:AF171 AE177:AF177 AE183:AF183 AE189:AF189 AE195:AF195 AE201:AF201 AE207:AF207 AE213:AF213 AE219:AF219 AE225:AF225 AE231:AF231 AE237:AF237 AE243:AF243 AE249:AF249 AE255:AF255 AE261:AF261 AE267:AF267 AE273:AF273 AE279:AF279 AE285:AF285 AE291:AF291 AE297:AF297 AE303:AF303 AE309:AF309 AE315:AF315 AE321:AF321 AE327:AF327 AE333:AF333 AE339:AF339 AE345:AF345 AE351:AF351 AE357:AF357 AE363:AF363 AE369:AF369 L81:L374">
    <cfRule type="containsText" dxfId="79" priority="95" operator="containsText" text="NO">
      <formula>NOT(ISERROR(SEARCH("NO",L81)))</formula>
    </cfRule>
  </conditionalFormatting>
  <conditionalFormatting sqref="AE106:AE110 AE112:AE116 AE118:AE122 AE124:AE128 AE130:AE134 AE136:AE140 AE142:AE146 AE148:AE152 AE154:AE158 AE160:AE164 AE166:AE170 AE172:AE176 AE178:AE182 AE184:AE188 AE190:AE194 AE196:AE200 AE202:AE206 AE208:AE212 AE214:AE218 AE220:AE224 AE226:AE230 AE232:AE236 AE238:AE242 AE244:AE248 AE250:AE254 AE256:AE260 AE262:AE266 AE268:AE272 AE274:AE278 AE280:AE284 AE286:AE290 AE292:AE296 AE298:AE302 AE304:AE308 AE310:AE314 AE316:AE320 AE322:AE326 AE328:AE332 AE334:AE338 AE340:AE344 AE346:AE350 AE352:AE356 AE358:AE362 AE364:AE368 AE370:AE374">
    <cfRule type="containsText" dxfId="78" priority="94" operator="containsText" text="NO">
      <formula>NOT(ISERROR(SEARCH("NO",AE106)))</formula>
    </cfRule>
  </conditionalFormatting>
  <conditionalFormatting sqref="J144:K374 J81:J143">
    <cfRule type="cellIs" dxfId="77" priority="93" operator="equal">
      <formula>"NO"</formula>
    </cfRule>
  </conditionalFormatting>
  <conditionalFormatting sqref="T54:T56 T81:T374">
    <cfRule type="cellIs" dxfId="76" priority="92" operator="equal">
      <formula>"INGRESAR TASA"</formula>
    </cfRule>
  </conditionalFormatting>
  <conditionalFormatting sqref="U54:U56 U81:U374">
    <cfRule type="cellIs" dxfId="75" priority="91" operator="equal">
      <formula>"INGRESAR TASA USD"</formula>
    </cfRule>
  </conditionalFormatting>
  <conditionalFormatting sqref="AF147:AF374">
    <cfRule type="cellIs" dxfId="74" priority="89" operator="equal">
      <formula>"PENDIENTE"</formula>
    </cfRule>
    <cfRule type="cellIs" dxfId="73" priority="90" operator="equal">
      <formula>"NO HÁBIL"</formula>
    </cfRule>
  </conditionalFormatting>
  <conditionalFormatting sqref="T57:T62">
    <cfRule type="cellIs" dxfId="72" priority="85" operator="equal">
      <formula>"INGRESAR TASA"</formula>
    </cfRule>
  </conditionalFormatting>
  <conditionalFormatting sqref="U57:U62">
    <cfRule type="cellIs" dxfId="71" priority="84" operator="equal">
      <formula>"INGRESAR TASA USD"</formula>
    </cfRule>
  </conditionalFormatting>
  <conditionalFormatting sqref="L72:L80 Z63 Z69 Z75 AE75">
    <cfRule type="containsText" dxfId="70" priority="81" operator="containsText" text="NO">
      <formula>NOT(ISERROR(SEARCH("NO",L63)))</formula>
    </cfRule>
  </conditionalFormatting>
  <conditionalFormatting sqref="AE76:AE80">
    <cfRule type="containsText" dxfId="69" priority="80" operator="containsText" text="NO">
      <formula>NOT(ISERROR(SEARCH("NO",AE76)))</formula>
    </cfRule>
  </conditionalFormatting>
  <conditionalFormatting sqref="J72:J80">
    <cfRule type="cellIs" dxfId="68" priority="79" operator="equal">
      <formula>"NO"</formula>
    </cfRule>
  </conditionalFormatting>
  <conditionalFormatting sqref="T63:T80">
    <cfRule type="cellIs" dxfId="67" priority="78" operator="equal">
      <formula>"INGRESAR TASA"</formula>
    </cfRule>
  </conditionalFormatting>
  <conditionalFormatting sqref="U63:U80">
    <cfRule type="cellIs" dxfId="66" priority="77" operator="equal">
      <formula>"INGRESAR TASA USD"</formula>
    </cfRule>
  </conditionalFormatting>
  <conditionalFormatting sqref="L24:L26 Z9 Z15 Z21 Z27 AE21:AF21">
    <cfRule type="containsText" dxfId="65" priority="74" operator="containsText" text="NO">
      <formula>NOT(ISERROR(SEARCH("NO",L9)))</formula>
    </cfRule>
  </conditionalFormatting>
  <conditionalFormatting sqref="AE22:AE26">
    <cfRule type="containsText" dxfId="64" priority="73" operator="containsText" text="NO">
      <formula>NOT(ISERROR(SEARCH("NO",AE22)))</formula>
    </cfRule>
  </conditionalFormatting>
  <conditionalFormatting sqref="J24:J26">
    <cfRule type="cellIs" dxfId="63" priority="72" operator="equal">
      <formula>"NO"</formula>
    </cfRule>
  </conditionalFormatting>
  <conditionalFormatting sqref="T9:T32">
    <cfRule type="cellIs" dxfId="62" priority="71" operator="equal">
      <formula>"INGRESAR TASA"</formula>
    </cfRule>
  </conditionalFormatting>
  <conditionalFormatting sqref="U9:U32">
    <cfRule type="cellIs" dxfId="61" priority="70" operator="equal">
      <formula>"INGRESAR TASA USD"</formula>
    </cfRule>
  </conditionalFormatting>
  <conditionalFormatting sqref="AF21:AF26">
    <cfRule type="cellIs" dxfId="60" priority="68" operator="equal">
      <formula>"PENDIENTE"</formula>
    </cfRule>
    <cfRule type="cellIs" dxfId="59" priority="69" operator="equal">
      <formula>"NO HÁBIL"</formula>
    </cfRule>
  </conditionalFormatting>
  <conditionalFormatting sqref="L48:L50 Z33 Z39 Z45 Z51">
    <cfRule type="containsText" dxfId="58" priority="67" operator="containsText" text="NO">
      <formula>NOT(ISERROR(SEARCH("NO",L33)))</formula>
    </cfRule>
  </conditionalFormatting>
  <conditionalFormatting sqref="J48:J50">
    <cfRule type="cellIs" dxfId="57" priority="65" operator="equal">
      <formula>"NO"</formula>
    </cfRule>
  </conditionalFormatting>
  <conditionalFormatting sqref="T33:T53">
    <cfRule type="cellIs" dxfId="56" priority="64" operator="equal">
      <formula>"INGRESAR TASA"</formula>
    </cfRule>
  </conditionalFormatting>
  <conditionalFormatting sqref="U33:U53">
    <cfRule type="cellIs" dxfId="55" priority="63" operator="equal">
      <formula>"INGRESAR TASA USD"</formula>
    </cfRule>
  </conditionalFormatting>
  <conditionalFormatting sqref="AE81 AE87 AE93 AE99">
    <cfRule type="containsText" dxfId="54" priority="60" operator="containsText" text="NO">
      <formula>NOT(ISERROR(SEARCH("NO",AE81)))</formula>
    </cfRule>
  </conditionalFormatting>
  <conditionalFormatting sqref="AE82:AE86 AE88:AE92 AE94:AE98 AE100:AE104">
    <cfRule type="containsText" dxfId="53" priority="59" operator="containsText" text="NO">
      <formula>NOT(ISERROR(SEARCH("NO",AE82)))</formula>
    </cfRule>
  </conditionalFormatting>
  <conditionalFormatting sqref="Z57">
    <cfRule type="containsText" dxfId="52" priority="58" operator="containsText" text="NO">
      <formula>NOT(ISERROR(SEARCH("NO",Z57)))</formula>
    </cfRule>
  </conditionalFormatting>
  <conditionalFormatting sqref="AF75:AF76 AF81:AF82 AF87:AF88 AF93:AF94 AF99:AF100 AF105:AF106 AF111:AF112 AF117:AF118 AF123:AF124 AF129:AF130 AF135:AF136 AF141:AF142">
    <cfRule type="containsText" dxfId="51" priority="45" operator="containsText" text="NO">
      <formula>NOT(ISERROR(SEARCH("NO",AF75)))</formula>
    </cfRule>
  </conditionalFormatting>
  <conditionalFormatting sqref="AF75:AF146">
    <cfRule type="cellIs" dxfId="50" priority="43" operator="equal">
      <formula>"PENDIENTE"</formula>
    </cfRule>
    <cfRule type="cellIs" dxfId="49" priority="44" operator="equal">
      <formula>"NO HÁBIL"</formula>
    </cfRule>
  </conditionalFormatting>
  <conditionalFormatting sqref="K24 K48 K72 K75 K78 K81 K84 K87 K90 K93 K96 K99 K102 K105 K108 K111 K114 K117 K120 K123 K126 K129 K132 K135 K138 K141">
    <cfRule type="cellIs" dxfId="48" priority="42" operator="equal">
      <formula>"NO"</formula>
    </cfRule>
  </conditionalFormatting>
  <conditionalFormatting sqref="L3:L8">
    <cfRule type="containsText" dxfId="47" priority="41" operator="containsText" text="NO">
      <formula>NOT(ISERROR(SEARCH("NO",L3)))</formula>
    </cfRule>
  </conditionalFormatting>
  <conditionalFormatting sqref="J3:K3 J6:K8 J4:J5">
    <cfRule type="cellIs" dxfId="46" priority="40" operator="equal">
      <formula>"NO"</formula>
    </cfRule>
  </conditionalFormatting>
  <conditionalFormatting sqref="L9:L23">
    <cfRule type="containsText" dxfId="45" priority="39" operator="containsText" text="NO">
      <formula>NOT(ISERROR(SEARCH("NO",L9)))</formula>
    </cfRule>
  </conditionalFormatting>
  <conditionalFormatting sqref="J9:J23">
    <cfRule type="cellIs" dxfId="44" priority="38" operator="equal">
      <formula>"NO"</formula>
    </cfRule>
  </conditionalFormatting>
  <conditionalFormatting sqref="K9 K12 K15 K18 K21">
    <cfRule type="cellIs" dxfId="43" priority="37" operator="equal">
      <formula>"NO"</formula>
    </cfRule>
  </conditionalFormatting>
  <conditionalFormatting sqref="AE3:AF4 AE5:AE8">
    <cfRule type="containsText" dxfId="42" priority="36" operator="containsText" text="NO">
      <formula>NOT(ISERROR(SEARCH("NO",AE3)))</formula>
    </cfRule>
  </conditionalFormatting>
  <conditionalFormatting sqref="AF3:AF8">
    <cfRule type="cellIs" dxfId="41" priority="34" operator="equal">
      <formula>"PENDIENTE"</formula>
    </cfRule>
    <cfRule type="cellIs" dxfId="40" priority="35" operator="equal">
      <formula>"NO HÁBIL"</formula>
    </cfRule>
  </conditionalFormatting>
  <conditionalFormatting sqref="AE9:AF9 AE15:AF15">
    <cfRule type="containsText" dxfId="39" priority="33" operator="containsText" text="NO">
      <formula>NOT(ISERROR(SEARCH("NO",AE9)))</formula>
    </cfRule>
  </conditionalFormatting>
  <conditionalFormatting sqref="AE10:AE14 AE16:AE20">
    <cfRule type="containsText" dxfId="38" priority="32" operator="containsText" text="NO">
      <formula>NOT(ISERROR(SEARCH("NO",AE10)))</formula>
    </cfRule>
  </conditionalFormatting>
  <conditionalFormatting sqref="AF9:AF20">
    <cfRule type="cellIs" dxfId="37" priority="30" operator="equal">
      <formula>"PENDIENTE"</formula>
    </cfRule>
    <cfRule type="cellIs" dxfId="36" priority="31" operator="equal">
      <formula>"NO HÁBIL"</formula>
    </cfRule>
  </conditionalFormatting>
  <conditionalFormatting sqref="L51:L56">
    <cfRule type="containsText" dxfId="35" priority="29" operator="containsText" text="NO">
      <formula>NOT(ISERROR(SEARCH("NO",L51)))</formula>
    </cfRule>
  </conditionalFormatting>
  <conditionalFormatting sqref="J51:K51 J54:K56 J52:J53">
    <cfRule type="cellIs" dxfId="34" priority="28" operator="equal">
      <formula>"NO"</formula>
    </cfRule>
  </conditionalFormatting>
  <conditionalFormatting sqref="L57:L71">
    <cfRule type="containsText" dxfId="33" priority="27" operator="containsText" text="NO">
      <formula>NOT(ISERROR(SEARCH("NO",L57)))</formula>
    </cfRule>
  </conditionalFormatting>
  <conditionalFormatting sqref="J57:J71">
    <cfRule type="cellIs" dxfId="32" priority="26" operator="equal">
      <formula>"NO"</formula>
    </cfRule>
  </conditionalFormatting>
  <conditionalFormatting sqref="K57 K60 K63 K66 K69">
    <cfRule type="cellIs" dxfId="31" priority="25" operator="equal">
      <formula>"NO"</formula>
    </cfRule>
  </conditionalFormatting>
  <conditionalFormatting sqref="AE51:AF52 AE53:AE56">
    <cfRule type="containsText" dxfId="30" priority="24" operator="containsText" text="NO">
      <formula>NOT(ISERROR(SEARCH("NO",AE51)))</formula>
    </cfRule>
  </conditionalFormatting>
  <conditionalFormatting sqref="AF51:AF56">
    <cfRule type="cellIs" dxfId="29" priority="22" operator="equal">
      <formula>"PENDIENTE"</formula>
    </cfRule>
    <cfRule type="cellIs" dxfId="28" priority="23" operator="equal">
      <formula>"NO HÁBIL"</formula>
    </cfRule>
  </conditionalFormatting>
  <conditionalFormatting sqref="AE57:AF57 AE69:AF69">
    <cfRule type="containsText" dxfId="27" priority="21" operator="containsText" text="NO">
      <formula>NOT(ISERROR(SEARCH("NO",AE57)))</formula>
    </cfRule>
  </conditionalFormatting>
  <conditionalFormatting sqref="AE58:AE62 AE66:AE68 AE70:AE74">
    <cfRule type="containsText" dxfId="26" priority="20" operator="containsText" text="NO">
      <formula>NOT(ISERROR(SEARCH("NO",AE58)))</formula>
    </cfRule>
  </conditionalFormatting>
  <conditionalFormatting sqref="AF57:AF62 AF69:AF74">
    <cfRule type="cellIs" dxfId="25" priority="18" operator="equal">
      <formula>"PENDIENTE"</formula>
    </cfRule>
    <cfRule type="cellIs" dxfId="24" priority="19" operator="equal">
      <formula>"NO HÁBIL"</formula>
    </cfRule>
  </conditionalFormatting>
  <conditionalFormatting sqref="L27:L32">
    <cfRule type="containsText" dxfId="23" priority="17" operator="containsText" text="NO">
      <formula>NOT(ISERROR(SEARCH("NO",L27)))</formula>
    </cfRule>
  </conditionalFormatting>
  <conditionalFormatting sqref="J27:K27 J30:K32 J28:J29">
    <cfRule type="cellIs" dxfId="22" priority="16" operator="equal">
      <formula>"NO"</formula>
    </cfRule>
  </conditionalFormatting>
  <conditionalFormatting sqref="L33:L47">
    <cfRule type="containsText" dxfId="21" priority="15" operator="containsText" text="NO">
      <formula>NOT(ISERROR(SEARCH("NO",L33)))</formula>
    </cfRule>
  </conditionalFormatting>
  <conditionalFormatting sqref="J33:J47">
    <cfRule type="cellIs" dxfId="20" priority="14" operator="equal">
      <formula>"NO"</formula>
    </cfRule>
  </conditionalFormatting>
  <conditionalFormatting sqref="K33 K36 K39 K42 K45">
    <cfRule type="cellIs" dxfId="19" priority="13" operator="equal">
      <formula>"NO"</formula>
    </cfRule>
  </conditionalFormatting>
  <conditionalFormatting sqref="AE27:AF28 AE29:AE32">
    <cfRule type="containsText" dxfId="18" priority="12" operator="containsText" text="NO">
      <formula>NOT(ISERROR(SEARCH("NO",AE27)))</formula>
    </cfRule>
  </conditionalFormatting>
  <conditionalFormatting sqref="AF27:AF32">
    <cfRule type="cellIs" dxfId="17" priority="10" operator="equal">
      <formula>"PENDIENTE"</formula>
    </cfRule>
    <cfRule type="cellIs" dxfId="16" priority="11" operator="equal">
      <formula>"NO HÁBIL"</formula>
    </cfRule>
  </conditionalFormatting>
  <conditionalFormatting sqref="AE33:AF33 AE39:AF39 AE45:AF45">
    <cfRule type="containsText" dxfId="15" priority="9" operator="containsText" text="NO">
      <formula>NOT(ISERROR(SEARCH("NO",AE33)))</formula>
    </cfRule>
  </conditionalFormatting>
  <conditionalFormatting sqref="AE34:AE38 AE40:AE44 AE46:AE50">
    <cfRule type="containsText" dxfId="14" priority="8" operator="containsText" text="NO">
      <formula>NOT(ISERROR(SEARCH("NO",AE34)))</formula>
    </cfRule>
  </conditionalFormatting>
  <conditionalFormatting sqref="AF33:AF50">
    <cfRule type="cellIs" dxfId="13" priority="6" operator="equal">
      <formula>"PENDIENTE"</formula>
    </cfRule>
    <cfRule type="cellIs" dxfId="12" priority="7" operator="equal">
      <formula>"NO HÁBIL"</formula>
    </cfRule>
  </conditionalFormatting>
  <conditionalFormatting sqref="AE63">
    <cfRule type="containsText" dxfId="11" priority="5" operator="containsText" text="NO">
      <formula>NOT(ISERROR(SEARCH("NO",AE63)))</formula>
    </cfRule>
  </conditionalFormatting>
  <conditionalFormatting sqref="AE64:AE65">
    <cfRule type="containsText" dxfId="10" priority="4" operator="containsText" text="NO">
      <formula>NOT(ISERROR(SEARCH("NO",AE64)))</formula>
    </cfRule>
  </conditionalFormatting>
  <conditionalFormatting sqref="AF63">
    <cfRule type="containsText" dxfId="9" priority="3" operator="containsText" text="NO">
      <formula>NOT(ISERROR(SEARCH("NO",AF63)))</formula>
    </cfRule>
  </conditionalFormatting>
  <conditionalFormatting sqref="AF63:AF68">
    <cfRule type="cellIs" dxfId="8" priority="1" operator="equal">
      <formula>"PENDIENTE"</formula>
    </cfRule>
    <cfRule type="cellIs" dxfId="7" priority="2" operator="equal">
      <formula>"NO HÁBIL"</formula>
    </cfRule>
  </conditionalFormatting>
  <dataValidations count="2">
    <dataValidation type="list" allowBlank="1" showInputMessage="1" showErrorMessage="1" sqref="AF3:AF374">
      <formula1>$AI$2:$AK$2</formula1>
    </dataValidation>
    <dataValidation type="list" allowBlank="1" showInputMessage="1" showErrorMessage="1" sqref="L3:L1048576">
      <formula1>$AI$1:$AJ$1</formula1>
    </dataValidation>
  </dataValidations>
  <pageMargins left="0.75" right="0.75" top="1" bottom="1" header="0.5" footer="0.5"/>
  <pageSetup orientation="portrait" horizontalDpi="4294967292" verticalDpi="429496729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1">
    <tabColor theme="3"/>
  </sheetPr>
  <dimension ref="A1:T110"/>
  <sheetViews>
    <sheetView zoomScale="85" zoomScaleNormal="85" zoomScalePageLayoutView="125" workbookViewId="0">
      <pane xSplit="5" ySplit="2" topLeftCell="F3" activePane="bottomRight" state="frozen"/>
      <selection pane="topRight" activeCell="F1" sqref="F1"/>
      <selection pane="bottomLeft" activeCell="A3" sqref="A3"/>
      <selection pane="bottomRight" activeCell="D27" sqref="D27"/>
    </sheetView>
  </sheetViews>
  <sheetFormatPr baseColWidth="10" defaultRowHeight="11.25" x14ac:dyDescent="0.2"/>
  <cols>
    <col min="1" max="1" width="7.75" style="3" customWidth="1"/>
    <col min="2" max="2" width="25.125" style="3" customWidth="1"/>
    <col min="3" max="3" width="9.875" style="3" customWidth="1"/>
    <col min="4" max="4" width="41.125" style="4" customWidth="1"/>
    <col min="5" max="5" width="10.625" style="6" customWidth="1"/>
    <col min="6" max="6" width="13.75" style="127" customWidth="1"/>
    <col min="7" max="7" width="16" style="128" customWidth="1"/>
    <col min="8" max="8" width="4.625" style="129" customWidth="1"/>
    <col min="9" max="9" width="13.5" style="127" customWidth="1"/>
    <col min="10" max="10" width="14" style="128" customWidth="1"/>
    <col min="11" max="11" width="13" style="128" customWidth="1"/>
    <col min="12" max="12" width="16.5" style="128" customWidth="1"/>
    <col min="13" max="13" width="13.625" style="40" customWidth="1"/>
    <col min="14" max="14" width="12.875" style="130" customWidth="1"/>
    <col min="15" max="15" width="10.5" style="217" customWidth="1"/>
    <col min="16" max="17" width="17.125" style="264" customWidth="1"/>
    <col min="18" max="18" width="2.625" style="264" customWidth="1"/>
    <col min="19" max="19" width="17.125" style="264" customWidth="1"/>
    <col min="20" max="20" width="15.875" style="217" customWidth="1"/>
    <col min="21" max="22" width="14.875" style="217" customWidth="1"/>
    <col min="23" max="26" width="11.375" style="217" bestFit="1" customWidth="1"/>
    <col min="27" max="27" width="3.5" style="217" customWidth="1"/>
    <col min="28" max="28" width="10.5" style="217" bestFit="1" customWidth="1"/>
    <col min="29" max="29" width="30.875" style="217" bestFit="1" customWidth="1"/>
    <col min="30" max="30" width="38.875" style="217" customWidth="1"/>
    <col min="31" max="31" width="15.875" style="217" customWidth="1"/>
    <col min="32" max="33" width="14.875" style="217" customWidth="1"/>
    <col min="34" max="37" width="11.375" style="217" bestFit="1" customWidth="1"/>
    <col min="38" max="38" width="4.625" style="217" customWidth="1"/>
    <col min="39" max="39" width="9.125" style="217" customWidth="1"/>
    <col min="40" max="40" width="30.875" style="217" bestFit="1" customWidth="1"/>
    <col min="41" max="41" width="38.875" style="217" customWidth="1"/>
    <col min="42" max="42" width="15.875" style="217" customWidth="1"/>
    <col min="43" max="43" width="14.875" style="217" customWidth="1"/>
    <col min="44" max="44" width="15" style="217" customWidth="1"/>
    <col min="45" max="48" width="11.375" style="217" bestFit="1" customWidth="1"/>
    <col min="49" max="49" width="4.125" style="217" customWidth="1"/>
    <col min="50" max="50" width="10.5" style="217" bestFit="1" customWidth="1"/>
    <col min="51" max="51" width="30.875" style="217" bestFit="1" customWidth="1"/>
    <col min="52" max="52" width="38.875" style="217" customWidth="1"/>
    <col min="53" max="53" width="15.875" style="217" customWidth="1"/>
    <col min="54" max="55" width="14.875" style="217" customWidth="1"/>
    <col min="56" max="59" width="11.375" style="217" bestFit="1" customWidth="1"/>
    <col min="60" max="60" width="3.875" style="217" customWidth="1"/>
    <col min="61" max="61" width="10.5" style="217" bestFit="1" customWidth="1"/>
    <col min="62" max="62" width="30.875" style="217" bestFit="1" customWidth="1"/>
    <col min="63" max="63" width="38.875" style="217" customWidth="1"/>
    <col min="64" max="64" width="15.875" style="217" customWidth="1"/>
    <col min="65" max="66" width="14.875" style="217" customWidth="1"/>
    <col min="67" max="70" width="11.375" style="217" bestFit="1" customWidth="1"/>
    <col min="71" max="16384" width="11" style="217"/>
  </cols>
  <sheetData>
    <row r="1" spans="1:20" ht="35.25" customHeight="1" x14ac:dyDescent="0.2">
      <c r="A1" s="1106" t="s">
        <v>27</v>
      </c>
      <c r="B1" s="1106" t="s">
        <v>28</v>
      </c>
      <c r="C1" s="1106" t="s">
        <v>40</v>
      </c>
      <c r="D1" s="1106" t="s">
        <v>29</v>
      </c>
      <c r="E1" s="1108" t="s">
        <v>37</v>
      </c>
      <c r="F1" s="1110" t="s">
        <v>5</v>
      </c>
      <c r="G1" s="1097" t="s">
        <v>4</v>
      </c>
      <c r="H1" s="1099" t="s">
        <v>2</v>
      </c>
      <c r="I1" s="1103" t="s">
        <v>1</v>
      </c>
      <c r="J1" s="1105" t="s">
        <v>0</v>
      </c>
      <c r="K1" s="1105" t="s">
        <v>56</v>
      </c>
      <c r="L1" s="1082" t="s">
        <v>134</v>
      </c>
      <c r="M1" s="1082" t="s">
        <v>57</v>
      </c>
      <c r="N1" s="1082" t="s">
        <v>58</v>
      </c>
      <c r="P1" s="264" t="e">
        <f>0.25*(PARAMETROS!F8+(4*PARAMETROS!#REF!))</f>
        <v>#REF!</v>
      </c>
    </row>
    <row r="2" spans="1:20" ht="22.5" customHeight="1" thickBot="1" x14ac:dyDescent="0.25">
      <c r="A2" s="1107"/>
      <c r="B2" s="1107"/>
      <c r="C2" s="1107"/>
      <c r="D2" s="1107"/>
      <c r="E2" s="1109"/>
      <c r="F2" s="1097"/>
      <c r="G2" s="1098"/>
      <c r="H2" s="1100"/>
      <c r="I2" s="1104"/>
      <c r="J2" s="1083"/>
      <c r="K2" s="1083"/>
      <c r="L2" s="1083"/>
      <c r="M2" s="1083"/>
      <c r="N2" s="1083"/>
      <c r="P2" s="264" t="s">
        <v>131</v>
      </c>
      <c r="Q2" s="264" t="s">
        <v>133</v>
      </c>
      <c r="S2" s="264" t="s">
        <v>132</v>
      </c>
      <c r="T2" s="264" t="s">
        <v>133</v>
      </c>
    </row>
    <row r="3" spans="1:20" s="263" customFormat="1" ht="12" customHeight="1" x14ac:dyDescent="0.2">
      <c r="A3" s="1084" t="s">
        <v>112</v>
      </c>
      <c r="B3" s="1087" t="s">
        <v>117</v>
      </c>
      <c r="C3" s="42" t="s">
        <v>44</v>
      </c>
      <c r="D3" s="43" t="s">
        <v>41</v>
      </c>
      <c r="E3" s="44">
        <v>0.51</v>
      </c>
      <c r="F3" s="45"/>
      <c r="G3" s="45" t="s">
        <v>9</v>
      </c>
      <c r="H3" s="1101"/>
      <c r="I3" s="46">
        <v>8743.5463166595619</v>
      </c>
      <c r="J3" s="47">
        <v>0</v>
      </c>
      <c r="K3" s="47">
        <f>+I3+J3</f>
        <v>8743.5463166595619</v>
      </c>
      <c r="L3" s="48"/>
      <c r="M3" s="49" t="str">
        <f t="shared" ref="M3:M67" si="0">+IF(G3="ACREDITA",IF(L3="SI","CUMPLE","NO CUMPLE"),"")</f>
        <v/>
      </c>
      <c r="N3" s="1090" t="s">
        <v>60</v>
      </c>
      <c r="P3" s="264">
        <f>SUMIF('EXP GEN.'!$D$3:$D$29,'DESEMPATE 1'!D3,'EXP GEN.'!$Y$3:$Y$29)</f>
        <v>0</v>
      </c>
      <c r="Q3" s="264">
        <f>P3-I3</f>
        <v>-8743.5463166595619</v>
      </c>
      <c r="R3" s="264"/>
      <c r="S3" s="264" t="e">
        <f>SUMIF(#REF!,'DESEMPATE 1'!D3,#REF!)</f>
        <v>#REF!</v>
      </c>
      <c r="T3" s="264" t="e">
        <f>+J3-S3</f>
        <v>#REF!</v>
      </c>
    </row>
    <row r="4" spans="1:20" s="263" customFormat="1" ht="12" customHeight="1" x14ac:dyDescent="0.2">
      <c r="A4" s="1085"/>
      <c r="B4" s="1088"/>
      <c r="C4" s="39" t="s">
        <v>45</v>
      </c>
      <c r="D4" s="2" t="s">
        <v>38</v>
      </c>
      <c r="E4" s="9">
        <v>0.25</v>
      </c>
      <c r="F4" s="50"/>
      <c r="G4" s="261" t="s">
        <v>59</v>
      </c>
      <c r="H4" s="1101"/>
      <c r="I4" s="51">
        <v>3628.2174213965645</v>
      </c>
      <c r="J4" s="52">
        <v>6707.635623248043</v>
      </c>
      <c r="K4" s="52">
        <f t="shared" ref="K4:K68" si="1">+I4+J4</f>
        <v>10335.853044644608</v>
      </c>
      <c r="L4" s="53" t="e">
        <f>0.25*(PARAMETROS!F8+(4*PARAMETROS!#REF!))</f>
        <v>#REF!</v>
      </c>
      <c r="M4" s="54" t="e">
        <f t="shared" si="0"/>
        <v>#REF!</v>
      </c>
      <c r="N4" s="1091"/>
      <c r="P4" s="264">
        <f>SUMIF('EXP GEN.'!$D$3:$D$29,'DESEMPATE 1'!D4,'EXP GEN.'!$Y$3:$Y$29)</f>
        <v>0</v>
      </c>
      <c r="Q4" s="264">
        <f t="shared" ref="Q4:Q14" si="2">P4-I4</f>
        <v>-3628.2174213965645</v>
      </c>
      <c r="R4" s="264"/>
      <c r="S4" s="264" t="e">
        <f>SUMIF(#REF!,'DESEMPATE 1'!D4,#REF!)</f>
        <v>#REF!</v>
      </c>
      <c r="T4" s="264" t="e">
        <f t="shared" ref="T4:T14" si="3">+J4-S4</f>
        <v>#REF!</v>
      </c>
    </row>
    <row r="5" spans="1:20" s="263" customFormat="1" ht="12" customHeight="1" thickBot="1" x14ac:dyDescent="0.25">
      <c r="A5" s="1086"/>
      <c r="B5" s="1089"/>
      <c r="C5" s="55" t="s">
        <v>46</v>
      </c>
      <c r="D5" s="56" t="s">
        <v>39</v>
      </c>
      <c r="E5" s="57">
        <v>0.24</v>
      </c>
      <c r="F5" s="58"/>
      <c r="G5" s="58" t="s">
        <v>9</v>
      </c>
      <c r="H5" s="1101"/>
      <c r="I5" s="59">
        <v>5205.213368510902</v>
      </c>
      <c r="J5" s="60">
        <v>9591.6356284627909</v>
      </c>
      <c r="K5" s="60">
        <f t="shared" si="1"/>
        <v>14796.848996973693</v>
      </c>
      <c r="L5" s="61"/>
      <c r="M5" s="62" t="str">
        <f t="shared" si="0"/>
        <v/>
      </c>
      <c r="N5" s="1092"/>
      <c r="P5" s="264">
        <f>SUMIF('EXP GEN.'!$D$3:$D$29,'DESEMPATE 1'!D5,'EXP GEN.'!$Y$3:$Y$29)</f>
        <v>0</v>
      </c>
      <c r="Q5" s="264">
        <f t="shared" si="2"/>
        <v>-5205.213368510902</v>
      </c>
      <c r="R5" s="264"/>
      <c r="S5" s="264" t="e">
        <f>SUMIF(#REF!,'DESEMPATE 1'!D5,#REF!)</f>
        <v>#REF!</v>
      </c>
      <c r="T5" s="264" t="e">
        <f t="shared" si="3"/>
        <v>#REF!</v>
      </c>
    </row>
    <row r="6" spans="1:20" s="263" customFormat="1" ht="12" customHeight="1" x14ac:dyDescent="0.2">
      <c r="A6" s="1093" t="s">
        <v>113</v>
      </c>
      <c r="B6" s="1087" t="s">
        <v>119</v>
      </c>
      <c r="C6" s="42" t="s">
        <v>47</v>
      </c>
      <c r="D6" s="43" t="s">
        <v>120</v>
      </c>
      <c r="E6" s="44">
        <v>0.7</v>
      </c>
      <c r="F6" s="45"/>
      <c r="G6" s="45" t="s">
        <v>9</v>
      </c>
      <c r="H6" s="1101"/>
      <c r="I6" s="46">
        <v>22175.999248024022</v>
      </c>
      <c r="J6" s="47">
        <v>15569.407529104887</v>
      </c>
      <c r="K6" s="47">
        <f t="shared" si="1"/>
        <v>37745.406777128912</v>
      </c>
      <c r="L6" s="48"/>
      <c r="M6" s="49" t="str">
        <f t="shared" si="0"/>
        <v/>
      </c>
      <c r="N6" s="1095" t="s">
        <v>64</v>
      </c>
      <c r="P6" s="264">
        <f>SUMIF('EXP GEN.'!$D$3:$D$29,'DESEMPATE 1'!D6,'EXP GEN.'!$Y$3:$Y$29)</f>
        <v>0</v>
      </c>
      <c r="Q6" s="264">
        <f t="shared" si="2"/>
        <v>-22175.999248024022</v>
      </c>
      <c r="R6" s="264"/>
      <c r="S6" s="264" t="e">
        <f>SUMIF(#REF!,'DESEMPATE 1'!D6,#REF!)</f>
        <v>#REF!</v>
      </c>
      <c r="T6" s="264" t="e">
        <f t="shared" si="3"/>
        <v>#REF!</v>
      </c>
    </row>
    <row r="7" spans="1:20" s="263" customFormat="1" ht="23.25" thickBot="1" x14ac:dyDescent="0.25">
      <c r="A7" s="1094"/>
      <c r="B7" s="1089"/>
      <c r="C7" s="55" t="s">
        <v>51</v>
      </c>
      <c r="D7" s="56" t="s">
        <v>121</v>
      </c>
      <c r="E7" s="57">
        <v>0.3</v>
      </c>
      <c r="F7" s="58"/>
      <c r="G7" s="262" t="s">
        <v>59</v>
      </c>
      <c r="H7" s="1101"/>
      <c r="I7" s="59">
        <v>4326.2347368506498</v>
      </c>
      <c r="J7" s="60">
        <v>4326.2347368506498</v>
      </c>
      <c r="K7" s="60">
        <f t="shared" si="1"/>
        <v>8652.4694737012996</v>
      </c>
      <c r="L7" s="61" t="str">
        <f>+IF((K7/SUM(K6:K7))&gt;=0.25,"SI","NO")</f>
        <v>NO</v>
      </c>
      <c r="M7" s="62" t="str">
        <f t="shared" si="0"/>
        <v>NO CUMPLE</v>
      </c>
      <c r="N7" s="1096"/>
      <c r="P7" s="264">
        <f>SUMIF('EXP GEN.'!$D$3:$D$29,'DESEMPATE 1'!D7,'EXP GEN.'!$Y$3:$Y$29)</f>
        <v>0</v>
      </c>
      <c r="Q7" s="264">
        <f t="shared" si="2"/>
        <v>-4326.2347368506498</v>
      </c>
      <c r="R7" s="264"/>
      <c r="S7" s="264" t="e">
        <f>SUMIF(#REF!,'DESEMPATE 1'!D7,#REF!)</f>
        <v>#REF!</v>
      </c>
      <c r="T7" s="264" t="e">
        <f t="shared" si="3"/>
        <v>#REF!</v>
      </c>
    </row>
    <row r="8" spans="1:20" s="263" customFormat="1" ht="12" customHeight="1" x14ac:dyDescent="0.2">
      <c r="A8" s="1084" t="s">
        <v>114</v>
      </c>
      <c r="B8" s="1087" t="s">
        <v>122</v>
      </c>
      <c r="C8" s="42" t="s">
        <v>48</v>
      </c>
      <c r="D8" s="43" t="s">
        <v>123</v>
      </c>
      <c r="E8" s="44">
        <v>0.7</v>
      </c>
      <c r="F8" s="45"/>
      <c r="G8" s="266" t="s">
        <v>59</v>
      </c>
      <c r="H8" s="1101"/>
      <c r="I8" s="46">
        <v>48088.846592716647</v>
      </c>
      <c r="J8" s="47">
        <v>48668.649605856874</v>
      </c>
      <c r="K8" s="47">
        <f t="shared" si="1"/>
        <v>96757.496198573528</v>
      </c>
      <c r="L8" s="48" t="str">
        <f>+IF((K8/SUM(K8:K9))&gt;=0.25,"SI","NO")</f>
        <v>SI</v>
      </c>
      <c r="M8" s="49" t="str">
        <f t="shared" si="0"/>
        <v>CUMPLE</v>
      </c>
      <c r="N8" s="1111" t="s">
        <v>60</v>
      </c>
      <c r="P8" s="264">
        <f>SUMIF('EXP GEN.'!$D$3:$D$29,'DESEMPATE 1'!D8,'EXP GEN.'!$Y$3:$Y$29)</f>
        <v>0</v>
      </c>
      <c r="Q8" s="264">
        <f t="shared" si="2"/>
        <v>-48088.846592716647</v>
      </c>
      <c r="R8" s="264"/>
      <c r="S8" s="264" t="e">
        <f>SUMIF(#REF!,'DESEMPATE 1'!D8,#REF!)</f>
        <v>#REF!</v>
      </c>
      <c r="T8" s="264" t="e">
        <f t="shared" si="3"/>
        <v>#REF!</v>
      </c>
    </row>
    <row r="9" spans="1:20" s="263" customFormat="1" ht="12" customHeight="1" thickBot="1" x14ac:dyDescent="0.25">
      <c r="A9" s="1086"/>
      <c r="B9" s="1089"/>
      <c r="C9" s="55" t="s">
        <v>52</v>
      </c>
      <c r="D9" s="56" t="s">
        <v>124</v>
      </c>
      <c r="E9" s="57">
        <v>0.3</v>
      </c>
      <c r="F9" s="58"/>
      <c r="G9" s="58" t="s">
        <v>9</v>
      </c>
      <c r="H9" s="1101"/>
      <c r="I9" s="59">
        <v>25963.65607504479</v>
      </c>
      <c r="J9" s="60">
        <v>14181.149720297217</v>
      </c>
      <c r="K9" s="60">
        <f t="shared" si="1"/>
        <v>40144.805795342007</v>
      </c>
      <c r="L9" s="61"/>
      <c r="M9" s="62" t="str">
        <f t="shared" si="0"/>
        <v/>
      </c>
      <c r="N9" s="1112"/>
      <c r="P9" s="264">
        <f>SUMIF('EXP GEN.'!$D$3:$D$29,'DESEMPATE 1'!D9,'EXP GEN.'!$Y$3:$Y$29)</f>
        <v>0</v>
      </c>
      <c r="Q9" s="264">
        <f t="shared" si="2"/>
        <v>-25963.65607504479</v>
      </c>
      <c r="R9" s="264"/>
      <c r="S9" s="264" t="e">
        <f>SUMIF(#REF!,'DESEMPATE 1'!D9,#REF!)</f>
        <v>#REF!</v>
      </c>
      <c r="T9" s="264" t="e">
        <f t="shared" si="3"/>
        <v>#REF!</v>
      </c>
    </row>
    <row r="10" spans="1:20" s="263" customFormat="1" ht="12" customHeight="1" x14ac:dyDescent="0.2">
      <c r="A10" s="1093" t="s">
        <v>115</v>
      </c>
      <c r="B10" s="1087" t="s">
        <v>125</v>
      </c>
      <c r="C10" s="42" t="s">
        <v>49</v>
      </c>
      <c r="D10" s="43" t="s">
        <v>42</v>
      </c>
      <c r="E10" s="44">
        <v>0.51</v>
      </c>
      <c r="F10" s="45"/>
      <c r="G10" s="45" t="s">
        <v>9</v>
      </c>
      <c r="H10" s="1101"/>
      <c r="I10" s="46">
        <v>9378.5925087995602</v>
      </c>
      <c r="J10" s="47">
        <v>5321.5956342663276</v>
      </c>
      <c r="K10" s="47">
        <f t="shared" si="1"/>
        <v>14700.188143065887</v>
      </c>
      <c r="L10" s="48"/>
      <c r="M10" s="49" t="str">
        <f t="shared" si="0"/>
        <v/>
      </c>
      <c r="N10" s="1095" t="s">
        <v>64</v>
      </c>
      <c r="P10" s="264">
        <f>SUMIF('EXP GEN.'!$D$3:$D$29,'DESEMPATE 1'!D10,'EXP GEN.'!$Y$3:$Y$29)</f>
        <v>0</v>
      </c>
      <c r="Q10" s="264">
        <f t="shared" si="2"/>
        <v>-9378.5925087995602</v>
      </c>
      <c r="R10" s="264"/>
      <c r="S10" s="264" t="e">
        <f>SUMIF(#REF!,'DESEMPATE 1'!D10,#REF!)</f>
        <v>#REF!</v>
      </c>
      <c r="T10" s="264" t="e">
        <f t="shared" si="3"/>
        <v>#REF!</v>
      </c>
    </row>
    <row r="11" spans="1:20" s="263" customFormat="1" ht="12" customHeight="1" x14ac:dyDescent="0.2">
      <c r="A11" s="1113"/>
      <c r="B11" s="965"/>
      <c r="C11" s="253" t="s">
        <v>53</v>
      </c>
      <c r="D11" s="254" t="s">
        <v>43</v>
      </c>
      <c r="E11" s="255">
        <v>0.25</v>
      </c>
      <c r="F11" s="256"/>
      <c r="G11" s="267" t="s">
        <v>59</v>
      </c>
      <c r="H11" s="1101"/>
      <c r="I11" s="257">
        <v>5584.2182583377453</v>
      </c>
      <c r="J11" s="258">
        <v>5584.2182583377453</v>
      </c>
      <c r="K11" s="258">
        <f t="shared" si="1"/>
        <v>11168.436516675491</v>
      </c>
      <c r="L11" s="259" t="str">
        <f>+IF((K11/SUM(K10:K12))&gt;=0.25,"SI","NO")</f>
        <v>NO</v>
      </c>
      <c r="M11" s="260" t="str">
        <f t="shared" si="0"/>
        <v>NO CUMPLE</v>
      </c>
      <c r="N11" s="1114"/>
      <c r="P11" s="264">
        <f>SUMIF('EXP GEN.'!$D$3:$D$29,'DESEMPATE 1'!D11,'EXP GEN.'!$Y$3:$Y$29)</f>
        <v>0</v>
      </c>
      <c r="Q11" s="264">
        <f t="shared" si="2"/>
        <v>-5584.2182583377453</v>
      </c>
      <c r="R11" s="264"/>
      <c r="S11" s="264" t="e">
        <f>SUMIF(#REF!,'DESEMPATE 1'!D11,#REF!)</f>
        <v>#REF!</v>
      </c>
      <c r="T11" s="264" t="e">
        <f t="shared" si="3"/>
        <v>#REF!</v>
      </c>
    </row>
    <row r="12" spans="1:20" s="263" customFormat="1" ht="12" customHeight="1" thickBot="1" x14ac:dyDescent="0.25">
      <c r="A12" s="1094"/>
      <c r="B12" s="1089"/>
      <c r="C12" s="55" t="s">
        <v>126</v>
      </c>
      <c r="D12" s="56" t="s">
        <v>127</v>
      </c>
      <c r="E12" s="57">
        <v>0.24</v>
      </c>
      <c r="F12" s="58"/>
      <c r="G12" s="58" t="s">
        <v>9</v>
      </c>
      <c r="H12" s="1101"/>
      <c r="I12" s="59">
        <v>18756.884109567782</v>
      </c>
      <c r="J12" s="60">
        <v>18756.884109567782</v>
      </c>
      <c r="K12" s="60">
        <f t="shared" si="1"/>
        <v>37513.768219135563</v>
      </c>
      <c r="L12" s="61"/>
      <c r="M12" s="62" t="str">
        <f t="shared" si="0"/>
        <v/>
      </c>
      <c r="N12" s="1096"/>
      <c r="P12" s="264">
        <f>SUMIF('EXP GEN.'!$D$3:$D$29,'DESEMPATE 1'!D12,'EXP GEN.'!$Y$3:$Y$29)</f>
        <v>0</v>
      </c>
      <c r="Q12" s="264">
        <f t="shared" si="2"/>
        <v>-18756.884109567782</v>
      </c>
      <c r="R12" s="264"/>
      <c r="S12" s="264" t="e">
        <f>SUMIF(#REF!,'DESEMPATE 1'!D12,#REF!)</f>
        <v>#REF!</v>
      </c>
      <c r="T12" s="264" t="e">
        <f t="shared" si="3"/>
        <v>#REF!</v>
      </c>
    </row>
    <row r="13" spans="1:20" s="263" customFormat="1" ht="12" customHeight="1" x14ac:dyDescent="0.2">
      <c r="A13" s="1093" t="s">
        <v>116</v>
      </c>
      <c r="B13" s="1087" t="s">
        <v>128</v>
      </c>
      <c r="C13" s="42" t="s">
        <v>50</v>
      </c>
      <c r="D13" s="43" t="s">
        <v>129</v>
      </c>
      <c r="E13" s="44">
        <v>0.51</v>
      </c>
      <c r="F13" s="45"/>
      <c r="G13" s="266" t="s">
        <v>59</v>
      </c>
      <c r="H13" s="1101"/>
      <c r="I13" s="46">
        <v>37734.435344684171</v>
      </c>
      <c r="J13" s="47">
        <v>63814.147325471749</v>
      </c>
      <c r="K13" s="47">
        <f t="shared" si="1"/>
        <v>101548.58267015591</v>
      </c>
      <c r="L13" s="48" t="str">
        <f>+IF((K13/SUM(K13:K14))&gt;=0.25,"SI","NO")</f>
        <v>SI</v>
      </c>
      <c r="M13" s="49" t="str">
        <f t="shared" si="0"/>
        <v>CUMPLE</v>
      </c>
      <c r="N13" s="1095" t="s">
        <v>60</v>
      </c>
      <c r="P13" s="264">
        <f>SUMIF('EXP GEN.'!$D$3:$D$29,'DESEMPATE 1'!D13,'EXP GEN.'!$Y$3:$Y$29)</f>
        <v>0</v>
      </c>
      <c r="Q13" s="264">
        <f t="shared" si="2"/>
        <v>-37734.435344684171</v>
      </c>
      <c r="R13" s="264"/>
      <c r="S13" s="264" t="e">
        <f>SUMIF(#REF!,'DESEMPATE 1'!D13,#REF!)</f>
        <v>#REF!</v>
      </c>
      <c r="T13" s="264" t="e">
        <f t="shared" si="3"/>
        <v>#REF!</v>
      </c>
    </row>
    <row r="14" spans="1:20" s="263" customFormat="1" ht="12" customHeight="1" thickBot="1" x14ac:dyDescent="0.25">
      <c r="A14" s="1094"/>
      <c r="B14" s="1089"/>
      <c r="C14" s="55" t="s">
        <v>54</v>
      </c>
      <c r="D14" s="56" t="s">
        <v>130</v>
      </c>
      <c r="E14" s="57">
        <v>0.49</v>
      </c>
      <c r="F14" s="58"/>
      <c r="G14" s="58" t="s">
        <v>9</v>
      </c>
      <c r="H14" s="1101"/>
      <c r="I14" s="59">
        <v>6306.283418141792</v>
      </c>
      <c r="J14" s="60">
        <v>6679.8005052059279</v>
      </c>
      <c r="K14" s="60">
        <v>6679.8005052059279</v>
      </c>
      <c r="L14" s="61"/>
      <c r="M14" s="62" t="str">
        <f t="shared" si="0"/>
        <v/>
      </c>
      <c r="N14" s="1096"/>
      <c r="P14" s="264">
        <f>SUMIF('EXP GEN.'!$D$3:$D$29,'DESEMPATE 1'!D14,'EXP GEN.'!$Y$3:$Y$29)</f>
        <v>0</v>
      </c>
      <c r="Q14" s="264">
        <f t="shared" si="2"/>
        <v>-6306.283418141792</v>
      </c>
      <c r="R14" s="264"/>
      <c r="S14" s="264" t="e">
        <f>SUMIF(#REF!,'DESEMPATE 1'!D14,#REF!)</f>
        <v>#REF!</v>
      </c>
      <c r="T14" s="264" t="e">
        <f t="shared" si="3"/>
        <v>#REF!</v>
      </c>
    </row>
    <row r="15" spans="1:20" s="263" customFormat="1" ht="12" customHeight="1" x14ac:dyDescent="0.2">
      <c r="A15" s="1093"/>
      <c r="B15" s="1087"/>
      <c r="C15" s="42"/>
      <c r="D15" s="43"/>
      <c r="E15" s="44"/>
      <c r="F15" s="45"/>
      <c r="G15" s="45"/>
      <c r="H15" s="1101"/>
      <c r="I15" s="46"/>
      <c r="J15" s="47"/>
      <c r="K15" s="47">
        <f t="shared" si="1"/>
        <v>0</v>
      </c>
      <c r="L15" s="48" t="s">
        <v>8</v>
      </c>
      <c r="M15" s="49" t="str">
        <f t="shared" si="0"/>
        <v/>
      </c>
      <c r="N15" s="1095" t="s">
        <v>60</v>
      </c>
      <c r="P15" s="264"/>
      <c r="Q15" s="264"/>
      <c r="R15" s="264"/>
      <c r="S15" s="264"/>
      <c r="T15" s="264"/>
    </row>
    <row r="16" spans="1:20" s="263" customFormat="1" ht="27" customHeight="1" thickBot="1" x14ac:dyDescent="0.25">
      <c r="A16" s="1094"/>
      <c r="B16" s="1089"/>
      <c r="C16" s="55"/>
      <c r="D16" s="56"/>
      <c r="E16" s="57"/>
      <c r="F16" s="58"/>
      <c r="G16" s="58"/>
      <c r="H16" s="1101"/>
      <c r="I16" s="59"/>
      <c r="J16" s="60"/>
      <c r="K16" s="60">
        <f t="shared" si="1"/>
        <v>0</v>
      </c>
      <c r="L16" s="61" t="s">
        <v>8</v>
      </c>
      <c r="M16" s="62" t="str">
        <f t="shared" si="0"/>
        <v/>
      </c>
      <c r="N16" s="1096"/>
      <c r="P16" s="264"/>
      <c r="Q16" s="264"/>
      <c r="R16" s="264"/>
      <c r="S16" s="264"/>
    </row>
    <row r="17" spans="1:19" s="263" customFormat="1" ht="12" customHeight="1" x14ac:dyDescent="0.2">
      <c r="A17" s="1093"/>
      <c r="B17" s="1087"/>
      <c r="C17" s="42"/>
      <c r="D17" s="43"/>
      <c r="E17" s="44"/>
      <c r="F17" s="45"/>
      <c r="G17" s="45"/>
      <c r="H17" s="1101"/>
      <c r="I17" s="46">
        <v>4674.106602545201</v>
      </c>
      <c r="J17" s="47">
        <v>2707.0552118413907</v>
      </c>
      <c r="K17" s="47">
        <f t="shared" si="1"/>
        <v>7381.1618143865917</v>
      </c>
      <c r="L17" s="48" t="s">
        <v>8</v>
      </c>
      <c r="M17" s="49" t="str">
        <f t="shared" si="0"/>
        <v/>
      </c>
      <c r="N17" s="1095" t="s">
        <v>60</v>
      </c>
      <c r="P17" s="264"/>
      <c r="Q17" s="264"/>
      <c r="R17" s="264"/>
      <c r="S17" s="264"/>
    </row>
    <row r="18" spans="1:19" s="263" customFormat="1" ht="12" thickBot="1" x14ac:dyDescent="0.25">
      <c r="A18" s="1094"/>
      <c r="B18" s="1089"/>
      <c r="C18" s="55"/>
      <c r="D18" s="56"/>
      <c r="E18" s="57"/>
      <c r="F18" s="58"/>
      <c r="G18" s="58"/>
      <c r="H18" s="1101"/>
      <c r="I18" s="59">
        <v>16801.678417163577</v>
      </c>
      <c r="J18" s="60">
        <v>13473.516724264548</v>
      </c>
      <c r="K18" s="60">
        <f t="shared" si="1"/>
        <v>30275.195141428125</v>
      </c>
      <c r="L18" s="61" t="s">
        <v>8</v>
      </c>
      <c r="M18" s="62" t="str">
        <f t="shared" si="0"/>
        <v/>
      </c>
      <c r="N18" s="1096"/>
      <c r="P18" s="264"/>
      <c r="Q18" s="264"/>
      <c r="R18" s="264"/>
      <c r="S18" s="264"/>
    </row>
    <row r="19" spans="1:19" s="263" customFormat="1" x14ac:dyDescent="0.2">
      <c r="A19" s="1093"/>
      <c r="B19" s="1087"/>
      <c r="C19" s="42"/>
      <c r="D19" s="43"/>
      <c r="E19" s="44"/>
      <c r="F19" s="45"/>
      <c r="G19" s="45"/>
      <c r="H19" s="1101"/>
      <c r="I19" s="46">
        <v>4326.2347368506498</v>
      </c>
      <c r="J19" s="47">
        <v>4326.2347368506498</v>
      </c>
      <c r="K19" s="47">
        <f t="shared" si="1"/>
        <v>8652.4694737012996</v>
      </c>
      <c r="L19" s="48" t="s">
        <v>8</v>
      </c>
      <c r="M19" s="49" t="str">
        <f t="shared" si="0"/>
        <v/>
      </c>
      <c r="N19" s="1095" t="s">
        <v>60</v>
      </c>
      <c r="P19" s="264"/>
      <c r="Q19" s="264"/>
      <c r="R19" s="264"/>
      <c r="S19" s="264"/>
    </row>
    <row r="20" spans="1:19" s="263" customFormat="1" ht="12" customHeight="1" thickBot="1" x14ac:dyDescent="0.25">
      <c r="A20" s="1094"/>
      <c r="B20" s="1089"/>
      <c r="C20" s="55"/>
      <c r="D20" s="56"/>
      <c r="E20" s="57"/>
      <c r="F20" s="58"/>
      <c r="G20" s="58"/>
      <c r="H20" s="1101"/>
      <c r="I20" s="59">
        <v>15625.036823714967</v>
      </c>
      <c r="J20" s="60">
        <v>9804.9457477952019</v>
      </c>
      <c r="K20" s="60">
        <f t="shared" si="1"/>
        <v>25429.982571510169</v>
      </c>
      <c r="L20" s="61" t="s">
        <v>8</v>
      </c>
      <c r="M20" s="62" t="str">
        <f t="shared" si="0"/>
        <v/>
      </c>
      <c r="N20" s="1096"/>
      <c r="P20" s="264"/>
      <c r="Q20" s="264"/>
      <c r="R20" s="264"/>
      <c r="S20" s="264"/>
    </row>
    <row r="21" spans="1:19" s="263" customFormat="1" ht="12" customHeight="1" x14ac:dyDescent="0.2">
      <c r="A21" s="1093"/>
      <c r="B21" s="1087"/>
      <c r="C21" s="42"/>
      <c r="D21" s="43"/>
      <c r="E21" s="44"/>
      <c r="F21" s="45"/>
      <c r="G21" s="45"/>
      <c r="H21" s="1101"/>
      <c r="I21" s="46">
        <v>16609.629578215201</v>
      </c>
      <c r="J21" s="47">
        <v>13240.068952671252</v>
      </c>
      <c r="K21" s="47">
        <f t="shared" si="1"/>
        <v>29849.698530886453</v>
      </c>
      <c r="L21" s="48" t="s">
        <v>8</v>
      </c>
      <c r="M21" s="49" t="str">
        <f t="shared" si="0"/>
        <v/>
      </c>
      <c r="N21" s="1095" t="s">
        <v>60</v>
      </c>
      <c r="P21" s="264"/>
      <c r="Q21" s="264"/>
      <c r="R21" s="264"/>
      <c r="S21" s="264"/>
    </row>
    <row r="22" spans="1:19" s="263" customFormat="1" ht="12" customHeight="1" thickBot="1" x14ac:dyDescent="0.25">
      <c r="A22" s="1094"/>
      <c r="B22" s="1089"/>
      <c r="C22" s="55"/>
      <c r="D22" s="56"/>
      <c r="E22" s="57"/>
      <c r="F22" s="58"/>
      <c r="G22" s="58"/>
      <c r="H22" s="1101"/>
      <c r="I22" s="59">
        <v>17182.169791168337</v>
      </c>
      <c r="J22" s="60">
        <v>5199.6832516233762</v>
      </c>
      <c r="K22" s="60">
        <f t="shared" si="1"/>
        <v>22381.853042791714</v>
      </c>
      <c r="L22" s="61" t="s">
        <v>8</v>
      </c>
      <c r="M22" s="62" t="str">
        <f t="shared" si="0"/>
        <v/>
      </c>
      <c r="N22" s="1096"/>
      <c r="P22" s="264"/>
      <c r="Q22" s="264"/>
      <c r="R22" s="264"/>
      <c r="S22" s="264"/>
    </row>
    <row r="23" spans="1:19" ht="12" customHeight="1" x14ac:dyDescent="0.2">
      <c r="A23" s="1093"/>
      <c r="B23" s="1087"/>
      <c r="C23" s="42"/>
      <c r="D23" s="43"/>
      <c r="E23" s="44"/>
      <c r="F23" s="45"/>
      <c r="G23" s="45"/>
      <c r="H23" s="1101"/>
      <c r="I23" s="46">
        <v>32814.326445807732</v>
      </c>
      <c r="J23" s="47">
        <v>10884.246923438695</v>
      </c>
      <c r="K23" s="47">
        <f t="shared" si="1"/>
        <v>43698.573369246427</v>
      </c>
      <c r="L23" s="48" t="s">
        <v>8</v>
      </c>
      <c r="M23" s="49" t="str">
        <f t="shared" si="0"/>
        <v/>
      </c>
      <c r="N23" s="1095" t="s">
        <v>60</v>
      </c>
    </row>
    <row r="24" spans="1:19" ht="12" customHeight="1" thickBot="1" x14ac:dyDescent="0.25">
      <c r="A24" s="1094"/>
      <c r="B24" s="1089"/>
      <c r="C24" s="55"/>
      <c r="D24" s="56"/>
      <c r="E24" s="57"/>
      <c r="F24" s="58"/>
      <c r="G24" s="58"/>
      <c r="H24" s="1101"/>
      <c r="I24" s="59">
        <v>12405.989836381299</v>
      </c>
      <c r="J24" s="60">
        <v>17513.383302687456</v>
      </c>
      <c r="K24" s="60">
        <f t="shared" si="1"/>
        <v>29919.373139068754</v>
      </c>
      <c r="L24" s="61" t="s">
        <v>8</v>
      </c>
      <c r="M24" s="62" t="str">
        <f t="shared" si="0"/>
        <v/>
      </c>
      <c r="N24" s="1096"/>
    </row>
    <row r="25" spans="1:19" ht="12" customHeight="1" x14ac:dyDescent="0.2">
      <c r="A25" s="1093"/>
      <c r="B25" s="1087"/>
      <c r="C25" s="42"/>
      <c r="D25" s="43"/>
      <c r="E25" s="44"/>
      <c r="F25" s="45"/>
      <c r="G25" s="45"/>
      <c r="H25" s="1101"/>
      <c r="I25" s="46">
        <v>15358.300802978465</v>
      </c>
      <c r="J25" s="47">
        <v>14678.201579526329</v>
      </c>
      <c r="K25" s="47">
        <f t="shared" si="1"/>
        <v>30036.502382504794</v>
      </c>
      <c r="L25" s="48" t="s">
        <v>8</v>
      </c>
      <c r="M25" s="49" t="str">
        <f t="shared" si="0"/>
        <v/>
      </c>
      <c r="N25" s="1095" t="s">
        <v>60</v>
      </c>
    </row>
    <row r="26" spans="1:19" ht="12" customHeight="1" thickBot="1" x14ac:dyDescent="0.25">
      <c r="A26" s="1094"/>
      <c r="B26" s="1089"/>
      <c r="C26" s="55"/>
      <c r="D26" s="56"/>
      <c r="E26" s="57"/>
      <c r="F26" s="58"/>
      <c r="G26" s="58"/>
      <c r="H26" s="1101"/>
      <c r="I26" s="59">
        <v>23677.865263984771</v>
      </c>
      <c r="J26" s="60">
        <v>23353.924119658572</v>
      </c>
      <c r="K26" s="60">
        <f t="shared" si="1"/>
        <v>47031.789383643343</v>
      </c>
      <c r="L26" s="61" t="s">
        <v>8</v>
      </c>
      <c r="M26" s="62" t="str">
        <f t="shared" si="0"/>
        <v/>
      </c>
      <c r="N26" s="1096"/>
    </row>
    <row r="27" spans="1:19" ht="12" customHeight="1" x14ac:dyDescent="0.2">
      <c r="A27" s="1093"/>
      <c r="B27" s="1087"/>
      <c r="C27" s="42"/>
      <c r="D27" s="43"/>
      <c r="E27" s="44"/>
      <c r="F27" s="63"/>
      <c r="G27" s="45"/>
      <c r="H27" s="1101"/>
      <c r="I27" s="64">
        <v>20642.813450561196</v>
      </c>
      <c r="J27" s="65">
        <v>23763.055267219039</v>
      </c>
      <c r="K27" s="47">
        <f t="shared" si="1"/>
        <v>44405.868717780235</v>
      </c>
      <c r="L27" s="48" t="s">
        <v>8</v>
      </c>
      <c r="M27" s="49" t="str">
        <f t="shared" si="0"/>
        <v/>
      </c>
      <c r="N27" s="1095" t="s">
        <v>60</v>
      </c>
    </row>
    <row r="28" spans="1:19" ht="12" customHeight="1" thickBot="1" x14ac:dyDescent="0.25">
      <c r="A28" s="1094"/>
      <c r="B28" s="1089"/>
      <c r="C28" s="55"/>
      <c r="D28" s="56"/>
      <c r="E28" s="57"/>
      <c r="F28" s="66"/>
      <c r="G28" s="58"/>
      <c r="H28" s="1101"/>
      <c r="I28" s="67">
        <v>8331.2737485436883</v>
      </c>
      <c r="J28" s="68">
        <v>8331.2737485436883</v>
      </c>
      <c r="K28" s="60">
        <f t="shared" si="1"/>
        <v>16662.547497087377</v>
      </c>
      <c r="L28" s="61" t="s">
        <v>8</v>
      </c>
      <c r="M28" s="62" t="str">
        <f t="shared" si="0"/>
        <v/>
      </c>
      <c r="N28" s="1096"/>
    </row>
    <row r="29" spans="1:19" ht="12" customHeight="1" x14ac:dyDescent="0.2">
      <c r="A29" s="1093"/>
      <c r="B29" s="1087"/>
      <c r="C29" s="42"/>
      <c r="D29" s="43"/>
      <c r="E29" s="44"/>
      <c r="F29" s="63"/>
      <c r="G29" s="45"/>
      <c r="H29" s="1101"/>
      <c r="I29" s="64">
        <v>21608.963142445766</v>
      </c>
      <c r="J29" s="65">
        <v>13669.28617055724</v>
      </c>
      <c r="K29" s="47">
        <f t="shared" si="1"/>
        <v>35278.249313003005</v>
      </c>
      <c r="L29" s="48" t="s">
        <v>8</v>
      </c>
      <c r="M29" s="49" t="str">
        <f t="shared" si="0"/>
        <v/>
      </c>
      <c r="N29" s="1095" t="s">
        <v>60</v>
      </c>
    </row>
    <row r="30" spans="1:19" ht="12" customHeight="1" thickBot="1" x14ac:dyDescent="0.25">
      <c r="A30" s="1094"/>
      <c r="B30" s="1089"/>
      <c r="C30" s="55"/>
      <c r="D30" s="56"/>
      <c r="E30" s="57"/>
      <c r="F30" s="66"/>
      <c r="G30" s="58"/>
      <c r="H30" s="1101"/>
      <c r="I30" s="67">
        <v>38305.732483959931</v>
      </c>
      <c r="J30" s="68">
        <v>38305.732483959939</v>
      </c>
      <c r="K30" s="60">
        <f t="shared" si="1"/>
        <v>76611.464967919863</v>
      </c>
      <c r="L30" s="61" t="s">
        <v>8</v>
      </c>
      <c r="M30" s="62" t="str">
        <f t="shared" si="0"/>
        <v/>
      </c>
      <c r="N30" s="1096"/>
    </row>
    <row r="31" spans="1:19" ht="12" customHeight="1" x14ac:dyDescent="0.2">
      <c r="A31" s="1093"/>
      <c r="B31" s="1087"/>
      <c r="C31" s="42"/>
      <c r="D31" s="43"/>
      <c r="E31" s="44"/>
      <c r="F31" s="63"/>
      <c r="G31" s="45"/>
      <c r="H31" s="1101"/>
      <c r="I31" s="64">
        <v>40594.341480352887</v>
      </c>
      <c r="J31" s="65">
        <v>35197.989530650688</v>
      </c>
      <c r="K31" s="47">
        <f t="shared" si="1"/>
        <v>75792.331011003582</v>
      </c>
      <c r="L31" s="48" t="s">
        <v>8</v>
      </c>
      <c r="M31" s="49" t="str">
        <f t="shared" si="0"/>
        <v/>
      </c>
      <c r="N31" s="1095" t="s">
        <v>60</v>
      </c>
    </row>
    <row r="32" spans="1:19" ht="12" customHeight="1" thickBot="1" x14ac:dyDescent="0.25">
      <c r="A32" s="1094"/>
      <c r="B32" s="1089"/>
      <c r="C32" s="55"/>
      <c r="D32" s="56"/>
      <c r="E32" s="57"/>
      <c r="F32" s="66"/>
      <c r="G32" s="58"/>
      <c r="H32" s="1101"/>
      <c r="I32" s="67">
        <v>6585.0156027107278</v>
      </c>
      <c r="J32" s="68">
        <v>4348.2507528517117</v>
      </c>
      <c r="K32" s="60">
        <f t="shared" si="1"/>
        <v>10933.266355562439</v>
      </c>
      <c r="L32" s="61" t="s">
        <v>8</v>
      </c>
      <c r="M32" s="62" t="str">
        <f t="shared" si="0"/>
        <v/>
      </c>
      <c r="N32" s="1096"/>
    </row>
    <row r="33" spans="1:14" ht="12" customHeight="1" x14ac:dyDescent="0.2">
      <c r="A33" s="1093"/>
      <c r="B33" s="1087"/>
      <c r="C33" s="42"/>
      <c r="D33" s="43"/>
      <c r="E33" s="44"/>
      <c r="F33" s="63"/>
      <c r="G33" s="45"/>
      <c r="H33" s="1101"/>
      <c r="I33" s="64">
        <v>25887.396396223059</v>
      </c>
      <c r="J33" s="65">
        <v>21182.317256495233</v>
      </c>
      <c r="K33" s="47">
        <f t="shared" si="1"/>
        <v>47069.713652718288</v>
      </c>
      <c r="L33" s="48" t="s">
        <v>8</v>
      </c>
      <c r="M33" s="49" t="str">
        <f t="shared" si="0"/>
        <v/>
      </c>
      <c r="N33" s="1095" t="s">
        <v>60</v>
      </c>
    </row>
    <row r="34" spans="1:14" ht="12" customHeight="1" thickBot="1" x14ac:dyDescent="0.25">
      <c r="A34" s="1094"/>
      <c r="B34" s="1089"/>
      <c r="C34" s="55"/>
      <c r="D34" s="56"/>
      <c r="E34" s="57"/>
      <c r="F34" s="66"/>
      <c r="G34" s="58"/>
      <c r="H34" s="1101"/>
      <c r="I34" s="67">
        <v>16412.459149621725</v>
      </c>
      <c r="J34" s="68">
        <v>12377.014299357448</v>
      </c>
      <c r="K34" s="60">
        <f t="shared" si="1"/>
        <v>28789.473448979174</v>
      </c>
      <c r="L34" s="61" t="s">
        <v>8</v>
      </c>
      <c r="M34" s="62" t="str">
        <f t="shared" si="0"/>
        <v/>
      </c>
      <c r="N34" s="1096"/>
    </row>
    <row r="35" spans="1:14" ht="12" customHeight="1" thickBot="1" x14ac:dyDescent="0.25">
      <c r="A35" s="69"/>
      <c r="B35" s="70"/>
      <c r="C35" s="71"/>
      <c r="D35" s="72"/>
      <c r="E35" s="73"/>
      <c r="F35" s="74"/>
      <c r="G35" s="75"/>
      <c r="H35" s="1101"/>
      <c r="I35" s="76">
        <v>30757.124028669044</v>
      </c>
      <c r="J35" s="77">
        <v>42533.257657199247</v>
      </c>
      <c r="K35" s="78">
        <f t="shared" si="1"/>
        <v>73290.381685868284</v>
      </c>
      <c r="L35" s="79" t="s">
        <v>8</v>
      </c>
      <c r="M35" s="80" t="str">
        <f t="shared" si="0"/>
        <v/>
      </c>
      <c r="N35" s="81" t="s">
        <v>60</v>
      </c>
    </row>
    <row r="36" spans="1:14" ht="12" customHeight="1" x14ac:dyDescent="0.2">
      <c r="A36" s="1093"/>
      <c r="B36" s="1087"/>
      <c r="C36" s="42"/>
      <c r="D36" s="43"/>
      <c r="E36" s="44"/>
      <c r="F36" s="63"/>
      <c r="G36" s="45"/>
      <c r="H36" s="1101"/>
      <c r="I36" s="64">
        <v>10931.279869579625</v>
      </c>
      <c r="J36" s="65">
        <v>9378.5925087995602</v>
      </c>
      <c r="K36" s="47">
        <f t="shared" si="1"/>
        <v>20309.872378379187</v>
      </c>
      <c r="L36" s="48" t="s">
        <v>8</v>
      </c>
      <c r="M36" s="49" t="str">
        <f t="shared" si="0"/>
        <v/>
      </c>
      <c r="N36" s="1117" t="s">
        <v>61</v>
      </c>
    </row>
    <row r="37" spans="1:14" ht="12" customHeight="1" x14ac:dyDescent="0.2">
      <c r="A37" s="1115"/>
      <c r="B37" s="1088"/>
      <c r="C37" s="39"/>
      <c r="D37" s="2"/>
      <c r="E37" s="9"/>
      <c r="F37" s="40"/>
      <c r="G37" s="50"/>
      <c r="H37" s="1101"/>
      <c r="I37" s="82">
        <v>5584.2182583377453</v>
      </c>
      <c r="J37" s="83">
        <v>5584.2182583377453</v>
      </c>
      <c r="K37" s="52">
        <f t="shared" si="1"/>
        <v>11168.436516675491</v>
      </c>
      <c r="L37" s="53" t="s">
        <v>8</v>
      </c>
      <c r="M37" s="54" t="str">
        <f t="shared" si="0"/>
        <v/>
      </c>
      <c r="N37" s="1118"/>
    </row>
    <row r="38" spans="1:14" ht="12" customHeight="1" thickBot="1" x14ac:dyDescent="0.25">
      <c r="A38" s="1094"/>
      <c r="B38" s="1089"/>
      <c r="C38" s="55"/>
      <c r="D38" s="56"/>
      <c r="E38" s="57"/>
      <c r="F38" s="66"/>
      <c r="G38" s="58"/>
      <c r="H38" s="1101"/>
      <c r="I38" s="67">
        <v>27993.030511368044</v>
      </c>
      <c r="J38" s="68">
        <v>27993.030511368044</v>
      </c>
      <c r="K38" s="60">
        <f t="shared" si="1"/>
        <v>55986.061022736088</v>
      </c>
      <c r="L38" s="61" t="s">
        <v>8</v>
      </c>
      <c r="M38" s="62" t="str">
        <f t="shared" si="0"/>
        <v/>
      </c>
      <c r="N38" s="1119"/>
    </row>
    <row r="39" spans="1:14" ht="12" customHeight="1" x14ac:dyDescent="0.2">
      <c r="A39" s="1093"/>
      <c r="B39" s="1087"/>
      <c r="C39" s="42"/>
      <c r="D39" s="43"/>
      <c r="E39" s="44"/>
      <c r="F39" s="63"/>
      <c r="G39" s="45"/>
      <c r="H39" s="1101"/>
      <c r="I39" s="64">
        <v>19648.199429502598</v>
      </c>
      <c r="J39" s="65">
        <v>19648.199429502598</v>
      </c>
      <c r="K39" s="47">
        <f t="shared" si="1"/>
        <v>39296.398859005196</v>
      </c>
      <c r="L39" s="48" t="s">
        <v>8</v>
      </c>
      <c r="M39" s="49" t="str">
        <f t="shared" si="0"/>
        <v/>
      </c>
      <c r="N39" s="1095" t="s">
        <v>60</v>
      </c>
    </row>
    <row r="40" spans="1:14" ht="12" customHeight="1" x14ac:dyDescent="0.2">
      <c r="A40" s="1115"/>
      <c r="B40" s="1088"/>
      <c r="C40" s="39"/>
      <c r="D40" s="2"/>
      <c r="E40" s="9"/>
      <c r="F40" s="40"/>
      <c r="G40" s="50"/>
      <c r="H40" s="1101"/>
      <c r="I40" s="82">
        <v>5016.6300194078403</v>
      </c>
      <c r="J40" s="83">
        <v>5016.6300194078403</v>
      </c>
      <c r="K40" s="52">
        <f t="shared" si="1"/>
        <v>10033.260038815681</v>
      </c>
      <c r="L40" s="53" t="s">
        <v>8</v>
      </c>
      <c r="M40" s="54" t="str">
        <f t="shared" si="0"/>
        <v/>
      </c>
      <c r="N40" s="1116"/>
    </row>
    <row r="41" spans="1:14" ht="12" customHeight="1" thickBot="1" x14ac:dyDescent="0.25">
      <c r="A41" s="1094"/>
      <c r="B41" s="1089"/>
      <c r="C41" s="55"/>
      <c r="D41" s="56"/>
      <c r="E41" s="57"/>
      <c r="F41" s="66"/>
      <c r="G41" s="58"/>
      <c r="H41" s="1101"/>
      <c r="I41" s="67">
        <v>3944.7665194071542</v>
      </c>
      <c r="J41" s="68">
        <v>3944.7665194071542</v>
      </c>
      <c r="K41" s="60">
        <f t="shared" si="1"/>
        <v>7889.5330388143084</v>
      </c>
      <c r="L41" s="61" t="s">
        <v>8</v>
      </c>
      <c r="M41" s="62" t="str">
        <f t="shared" si="0"/>
        <v/>
      </c>
      <c r="N41" s="1096"/>
    </row>
    <row r="42" spans="1:14" ht="12" customHeight="1" x14ac:dyDescent="0.2">
      <c r="A42" s="1093"/>
      <c r="B42" s="1087"/>
      <c r="C42" s="42"/>
      <c r="D42" s="43"/>
      <c r="E42" s="44"/>
      <c r="F42" s="63"/>
      <c r="G42" s="45"/>
      <c r="H42" s="1101"/>
      <c r="I42" s="64">
        <v>9479.5102490689424</v>
      </c>
      <c r="J42" s="65">
        <v>9479.5102490689424</v>
      </c>
      <c r="K42" s="47">
        <f t="shared" si="1"/>
        <v>18959.020498137885</v>
      </c>
      <c r="L42" s="48" t="s">
        <v>8</v>
      </c>
      <c r="M42" s="49" t="str">
        <f t="shared" si="0"/>
        <v/>
      </c>
      <c r="N42" s="1095" t="s">
        <v>60</v>
      </c>
    </row>
    <row r="43" spans="1:14" ht="12" customHeight="1" thickBot="1" x14ac:dyDescent="0.25">
      <c r="A43" s="1094"/>
      <c r="B43" s="1089"/>
      <c r="C43" s="55"/>
      <c r="D43" s="56"/>
      <c r="E43" s="57"/>
      <c r="F43" s="66"/>
      <c r="G43" s="58"/>
      <c r="H43" s="1101"/>
      <c r="I43" s="67">
        <v>20231.818177847948</v>
      </c>
      <c r="J43" s="68">
        <v>4.2764106401553397</v>
      </c>
      <c r="K43" s="60">
        <f t="shared" si="1"/>
        <v>20236.094588488104</v>
      </c>
      <c r="L43" s="61" t="s">
        <v>8</v>
      </c>
      <c r="M43" s="62" t="str">
        <f t="shared" si="0"/>
        <v/>
      </c>
      <c r="N43" s="1096"/>
    </row>
    <row r="44" spans="1:14" ht="12" customHeight="1" x14ac:dyDescent="0.2">
      <c r="A44" s="1093"/>
      <c r="B44" s="1087"/>
      <c r="C44" s="42"/>
      <c r="D44" s="43"/>
      <c r="E44" s="44"/>
      <c r="F44" s="63"/>
      <c r="G44" s="45"/>
      <c r="H44" s="1101"/>
      <c r="I44" s="64">
        <v>16504.705096164031</v>
      </c>
      <c r="J44" s="65">
        <v>16504.705096164031</v>
      </c>
      <c r="K44" s="47">
        <f t="shared" si="1"/>
        <v>33009.410192328061</v>
      </c>
      <c r="L44" s="48" t="s">
        <v>8</v>
      </c>
      <c r="M44" s="49" t="str">
        <f t="shared" si="0"/>
        <v/>
      </c>
      <c r="N44" s="1095" t="s">
        <v>60</v>
      </c>
    </row>
    <row r="45" spans="1:14" ht="12" customHeight="1" x14ac:dyDescent="0.2">
      <c r="A45" s="1115"/>
      <c r="B45" s="1088"/>
      <c r="C45" s="39"/>
      <c r="D45" s="2"/>
      <c r="E45" s="9"/>
      <c r="F45" s="40"/>
      <c r="G45" s="50"/>
      <c r="H45" s="1101"/>
      <c r="I45" s="82">
        <v>2743.8299926868904</v>
      </c>
      <c r="J45" s="83">
        <v>0</v>
      </c>
      <c r="K45" s="52">
        <f t="shared" si="1"/>
        <v>2743.8299926868904</v>
      </c>
      <c r="L45" s="53" t="s">
        <v>9</v>
      </c>
      <c r="M45" s="54" t="str">
        <f t="shared" si="0"/>
        <v/>
      </c>
      <c r="N45" s="1116"/>
    </row>
    <row r="46" spans="1:14" ht="12" customHeight="1" thickBot="1" x14ac:dyDescent="0.25">
      <c r="A46" s="1094"/>
      <c r="B46" s="1089"/>
      <c r="C46" s="55"/>
      <c r="D46" s="56"/>
      <c r="E46" s="57"/>
      <c r="F46" s="66"/>
      <c r="G46" s="50"/>
      <c r="H46" s="1101"/>
      <c r="I46" s="67">
        <v>12142.900079931795</v>
      </c>
      <c r="J46" s="68">
        <v>9589.8992587027442</v>
      </c>
      <c r="K46" s="60">
        <f t="shared" si="1"/>
        <v>21732.799338634541</v>
      </c>
      <c r="L46" s="61" t="s">
        <v>8</v>
      </c>
      <c r="M46" s="62" t="str">
        <f t="shared" si="0"/>
        <v/>
      </c>
      <c r="N46" s="1096"/>
    </row>
    <row r="47" spans="1:14" ht="12" customHeight="1" x14ac:dyDescent="0.2">
      <c r="A47" s="1093"/>
      <c r="B47" s="1087"/>
      <c r="C47" s="42"/>
      <c r="D47" s="43"/>
      <c r="E47" s="44"/>
      <c r="F47" s="63"/>
      <c r="G47" s="45"/>
      <c r="H47" s="1101"/>
      <c r="I47" s="64">
        <v>22695.271617700546</v>
      </c>
      <c r="J47" s="65">
        <v>19579.279307667439</v>
      </c>
      <c r="K47" s="47">
        <f t="shared" si="1"/>
        <v>42274.550925367985</v>
      </c>
      <c r="L47" s="48" t="s">
        <v>8</v>
      </c>
      <c r="M47" s="49" t="str">
        <f t="shared" si="0"/>
        <v/>
      </c>
      <c r="N47" s="1095" t="s">
        <v>60</v>
      </c>
    </row>
    <row r="48" spans="1:14" ht="12" customHeight="1" thickBot="1" x14ac:dyDescent="0.25">
      <c r="A48" s="1094"/>
      <c r="B48" s="1089"/>
      <c r="C48" s="55"/>
      <c r="D48" s="56"/>
      <c r="E48" s="57"/>
      <c r="F48" s="66"/>
      <c r="G48" s="58"/>
      <c r="H48" s="1101"/>
      <c r="I48" s="67">
        <v>2581.8437846649226</v>
      </c>
      <c r="J48" s="68">
        <v>5697.8360946980274</v>
      </c>
      <c r="K48" s="60">
        <f t="shared" si="1"/>
        <v>8279.6798793629496</v>
      </c>
      <c r="L48" s="61" t="s">
        <v>8</v>
      </c>
      <c r="M48" s="62" t="str">
        <f t="shared" si="0"/>
        <v/>
      </c>
      <c r="N48" s="1096"/>
    </row>
    <row r="49" spans="1:19" ht="12" customHeight="1" x14ac:dyDescent="0.2">
      <c r="A49" s="1093"/>
      <c r="B49" s="1087"/>
      <c r="C49" s="42"/>
      <c r="D49" s="43"/>
      <c r="E49" s="44"/>
      <c r="F49" s="63"/>
      <c r="G49" s="45"/>
      <c r="H49" s="1101"/>
      <c r="I49" s="64">
        <v>10201.982754575083</v>
      </c>
      <c r="J49" s="65">
        <v>7258.0203199223579</v>
      </c>
      <c r="K49" s="47">
        <f t="shared" si="1"/>
        <v>17460.003074497443</v>
      </c>
      <c r="L49" s="48" t="s">
        <v>8</v>
      </c>
      <c r="M49" s="49" t="str">
        <f t="shared" si="0"/>
        <v/>
      </c>
      <c r="N49" s="1095" t="s">
        <v>60</v>
      </c>
    </row>
    <row r="50" spans="1:19" ht="12" customHeight="1" thickBot="1" x14ac:dyDescent="0.25">
      <c r="A50" s="1094"/>
      <c r="B50" s="1089"/>
      <c r="C50" s="55"/>
      <c r="D50" s="56"/>
      <c r="E50" s="57"/>
      <c r="F50" s="66"/>
      <c r="G50" s="58"/>
      <c r="H50" s="1101"/>
      <c r="I50" s="67">
        <v>36764.461368857657</v>
      </c>
      <c r="J50" s="68">
        <v>29420.089977595519</v>
      </c>
      <c r="K50" s="60">
        <f t="shared" si="1"/>
        <v>66184.551346453169</v>
      </c>
      <c r="L50" s="61" t="s">
        <v>8</v>
      </c>
      <c r="M50" s="62" t="str">
        <f t="shared" si="0"/>
        <v/>
      </c>
      <c r="N50" s="1096"/>
    </row>
    <row r="51" spans="1:19" ht="12" customHeight="1" x14ac:dyDescent="0.2">
      <c r="A51" s="1093"/>
      <c r="B51" s="1087"/>
      <c r="C51" s="42"/>
      <c r="D51" s="43"/>
      <c r="E51" s="44"/>
      <c r="F51" s="63"/>
      <c r="G51" s="45"/>
      <c r="H51" s="1101"/>
      <c r="I51" s="64">
        <v>22175.999248024022</v>
      </c>
      <c r="J51" s="65">
        <v>30468.178073504874</v>
      </c>
      <c r="K51" s="47">
        <f t="shared" si="1"/>
        <v>52644.177321528899</v>
      </c>
      <c r="L51" s="48" t="s">
        <v>8</v>
      </c>
      <c r="M51" s="49" t="str">
        <f t="shared" si="0"/>
        <v/>
      </c>
      <c r="N51" s="1117" t="s">
        <v>61</v>
      </c>
    </row>
    <row r="52" spans="1:19" ht="12" customHeight="1" thickBot="1" x14ac:dyDescent="0.25">
      <c r="A52" s="1094"/>
      <c r="B52" s="1089"/>
      <c r="C52" s="55"/>
      <c r="D52" s="56"/>
      <c r="E52" s="57"/>
      <c r="F52" s="66"/>
      <c r="G52" s="58"/>
      <c r="H52" s="1101"/>
      <c r="I52" s="67">
        <v>5890.8438609451387</v>
      </c>
      <c r="J52" s="68">
        <v>5890.8438609451387</v>
      </c>
      <c r="K52" s="60">
        <f t="shared" si="1"/>
        <v>11781.687721890277</v>
      </c>
      <c r="L52" s="61" t="s">
        <v>8</v>
      </c>
      <c r="M52" s="62" t="str">
        <f t="shared" si="0"/>
        <v/>
      </c>
      <c r="N52" s="1119"/>
    </row>
    <row r="53" spans="1:19" ht="21" customHeight="1" x14ac:dyDescent="0.2">
      <c r="A53" s="1093"/>
      <c r="B53" s="1087"/>
      <c r="C53" s="42"/>
      <c r="D53" s="43"/>
      <c r="E53" s="84"/>
      <c r="F53" s="63"/>
      <c r="G53" s="45"/>
      <c r="H53" s="1101"/>
      <c r="I53" s="64">
        <v>19455.792510842861</v>
      </c>
      <c r="J53" s="65">
        <v>19455.792510842861</v>
      </c>
      <c r="K53" s="47">
        <f t="shared" si="1"/>
        <v>38911.585021685722</v>
      </c>
      <c r="L53" s="48" t="s">
        <v>8</v>
      </c>
      <c r="M53" s="49" t="str">
        <f t="shared" si="0"/>
        <v/>
      </c>
      <c r="N53" s="1095" t="s">
        <v>60</v>
      </c>
    </row>
    <row r="54" spans="1:19" ht="12" customHeight="1" thickBot="1" x14ac:dyDescent="0.25">
      <c r="A54" s="1094"/>
      <c r="B54" s="1089"/>
      <c r="C54" s="55"/>
      <c r="D54" s="56"/>
      <c r="E54" s="85"/>
      <c r="F54" s="66"/>
      <c r="G54" s="58"/>
      <c r="H54" s="1101"/>
      <c r="I54" s="67">
        <v>9192.4995579723673</v>
      </c>
      <c r="J54" s="68">
        <v>9192.4995579723673</v>
      </c>
      <c r="K54" s="60">
        <f t="shared" si="1"/>
        <v>18384.999115944735</v>
      </c>
      <c r="L54" s="61" t="s">
        <v>8</v>
      </c>
      <c r="M54" s="62" t="str">
        <f t="shared" si="0"/>
        <v/>
      </c>
      <c r="N54" s="1096"/>
    </row>
    <row r="55" spans="1:19" ht="12" customHeight="1" thickBot="1" x14ac:dyDescent="0.25">
      <c r="A55" s="86"/>
      <c r="B55" s="87"/>
      <c r="C55" s="88"/>
      <c r="D55" s="89"/>
      <c r="E55" s="90"/>
      <c r="F55" s="91"/>
      <c r="G55" s="92"/>
      <c r="H55" s="1101"/>
      <c r="I55" s="93">
        <v>27922.08530287374</v>
      </c>
      <c r="J55" s="94">
        <v>19037.442751490969</v>
      </c>
      <c r="K55" s="78">
        <f t="shared" si="1"/>
        <v>46959.52805436471</v>
      </c>
      <c r="L55" s="79" t="s">
        <v>8</v>
      </c>
      <c r="M55" s="80" t="str">
        <f t="shared" si="0"/>
        <v/>
      </c>
      <c r="N55" s="81" t="s">
        <v>60</v>
      </c>
    </row>
    <row r="56" spans="1:19" s="263" customFormat="1" ht="12" customHeight="1" x14ac:dyDescent="0.2">
      <c r="A56" s="1093"/>
      <c r="B56" s="1087"/>
      <c r="C56" s="42"/>
      <c r="D56" s="43"/>
      <c r="E56" s="95"/>
      <c r="F56" s="63"/>
      <c r="G56" s="45"/>
      <c r="H56" s="1101"/>
      <c r="I56" s="96">
        <v>48037.650813299791</v>
      </c>
      <c r="J56" s="97">
        <v>52602.348297896671</v>
      </c>
      <c r="K56" s="47">
        <f t="shared" si="1"/>
        <v>100639.99911119646</v>
      </c>
      <c r="L56" s="48" t="s">
        <v>8</v>
      </c>
      <c r="M56" s="49" t="str">
        <f t="shared" si="0"/>
        <v/>
      </c>
      <c r="N56" s="1095" t="s">
        <v>60</v>
      </c>
      <c r="P56" s="264"/>
      <c r="Q56" s="264"/>
      <c r="R56" s="264"/>
      <c r="S56" s="264"/>
    </row>
    <row r="57" spans="1:19" s="263" customFormat="1" ht="12" customHeight="1" thickBot="1" x14ac:dyDescent="0.25">
      <c r="A57" s="1094"/>
      <c r="B57" s="1089"/>
      <c r="C57" s="55"/>
      <c r="D57" s="56"/>
      <c r="E57" s="98"/>
      <c r="F57" s="66"/>
      <c r="G57" s="58"/>
      <c r="H57" s="1101"/>
      <c r="I57" s="99">
        <v>12552.249357662131</v>
      </c>
      <c r="J57" s="100">
        <v>5450.6777526708438</v>
      </c>
      <c r="K57" s="60">
        <f t="shared" si="1"/>
        <v>18002.927110332974</v>
      </c>
      <c r="L57" s="61" t="s">
        <v>8</v>
      </c>
      <c r="M57" s="62" t="str">
        <f t="shared" si="0"/>
        <v/>
      </c>
      <c r="N57" s="1096"/>
      <c r="P57" s="264"/>
      <c r="Q57" s="264"/>
      <c r="R57" s="264"/>
      <c r="S57" s="264"/>
    </row>
    <row r="58" spans="1:19" s="263" customFormat="1" ht="12" customHeight="1" x14ac:dyDescent="0.2">
      <c r="A58" s="1093"/>
      <c r="B58" s="1087"/>
      <c r="C58" s="42"/>
      <c r="D58" s="43"/>
      <c r="E58" s="95"/>
      <c r="F58" s="63"/>
      <c r="G58" s="45"/>
      <c r="H58" s="1101"/>
      <c r="I58" s="96">
        <v>27993.030511368044</v>
      </c>
      <c r="J58" s="97">
        <v>27993.030511368044</v>
      </c>
      <c r="K58" s="47">
        <f t="shared" si="1"/>
        <v>55986.061022736088</v>
      </c>
      <c r="L58" s="48" t="s">
        <v>8</v>
      </c>
      <c r="M58" s="49" t="str">
        <f t="shared" si="0"/>
        <v/>
      </c>
      <c r="N58" s="1117" t="s">
        <v>61</v>
      </c>
      <c r="P58" s="264"/>
      <c r="Q58" s="264"/>
      <c r="R58" s="264"/>
      <c r="S58" s="264"/>
    </row>
    <row r="59" spans="1:19" s="263" customFormat="1" ht="12" customHeight="1" x14ac:dyDescent="0.2">
      <c r="A59" s="1115"/>
      <c r="B59" s="1088"/>
      <c r="C59" s="39"/>
      <c r="D59" s="2"/>
      <c r="E59" s="5"/>
      <c r="F59" s="40"/>
      <c r="G59" s="50"/>
      <c r="H59" s="1101"/>
      <c r="I59" s="101">
        <v>11268.881725197913</v>
      </c>
      <c r="J59" s="102">
        <v>9570.7609679163597</v>
      </c>
      <c r="K59" s="52">
        <f t="shared" si="1"/>
        <v>20839.642693114271</v>
      </c>
      <c r="L59" s="53" t="s">
        <v>8</v>
      </c>
      <c r="M59" s="54" t="str">
        <f t="shared" si="0"/>
        <v/>
      </c>
      <c r="N59" s="1118"/>
      <c r="P59" s="264"/>
      <c r="Q59" s="264"/>
      <c r="R59" s="264"/>
      <c r="S59" s="264"/>
    </row>
    <row r="60" spans="1:19" s="263" customFormat="1" ht="12" customHeight="1" thickBot="1" x14ac:dyDescent="0.25">
      <c r="A60" s="1094"/>
      <c r="B60" s="1089"/>
      <c r="C60" s="55"/>
      <c r="D60" s="56"/>
      <c r="E60" s="98"/>
      <c r="F60" s="66"/>
      <c r="G60" s="58"/>
      <c r="H60" s="1101"/>
      <c r="I60" s="99">
        <v>2460.0884837995577</v>
      </c>
      <c r="J60" s="100">
        <v>9570.7609679163597</v>
      </c>
      <c r="K60" s="60">
        <f t="shared" si="1"/>
        <v>12030.849451715918</v>
      </c>
      <c r="L60" s="61" t="s">
        <v>8</v>
      </c>
      <c r="M60" s="62" t="str">
        <f t="shared" si="0"/>
        <v/>
      </c>
      <c r="N60" s="1119"/>
      <c r="P60" s="264"/>
      <c r="Q60" s="264"/>
      <c r="R60" s="264"/>
      <c r="S60" s="264"/>
    </row>
    <row r="61" spans="1:19" s="263" customFormat="1" ht="12" customHeight="1" x14ac:dyDescent="0.2">
      <c r="A61" s="1093"/>
      <c r="B61" s="1087"/>
      <c r="C61" s="42"/>
      <c r="D61" s="43"/>
      <c r="E61" s="95"/>
      <c r="F61" s="63"/>
      <c r="G61" s="45"/>
      <c r="H61" s="1101"/>
      <c r="I61" s="96">
        <v>25715.171216000574</v>
      </c>
      <c r="J61" s="97">
        <v>25715.171216000574</v>
      </c>
      <c r="K61" s="47">
        <f t="shared" si="1"/>
        <v>51430.342432001147</v>
      </c>
      <c r="L61" s="48" t="s">
        <v>8</v>
      </c>
      <c r="M61" s="49" t="str">
        <f t="shared" si="0"/>
        <v/>
      </c>
      <c r="N61" s="1095" t="s">
        <v>60</v>
      </c>
      <c r="P61" s="264"/>
      <c r="Q61" s="264"/>
      <c r="R61" s="264"/>
      <c r="S61" s="264"/>
    </row>
    <row r="62" spans="1:19" s="263" customFormat="1" ht="12" customHeight="1" thickBot="1" x14ac:dyDescent="0.25">
      <c r="A62" s="1094"/>
      <c r="B62" s="1089"/>
      <c r="C62" s="55"/>
      <c r="D62" s="103"/>
      <c r="E62" s="104"/>
      <c r="F62" s="66"/>
      <c r="G62" s="58"/>
      <c r="H62" s="1101"/>
      <c r="I62" s="99">
        <v>13390.019458846162</v>
      </c>
      <c r="J62" s="100">
        <v>10728.89325214225</v>
      </c>
      <c r="K62" s="60">
        <f t="shared" si="1"/>
        <v>24118.912710988414</v>
      </c>
      <c r="L62" s="61" t="s">
        <v>8</v>
      </c>
      <c r="M62" s="62" t="str">
        <f t="shared" si="0"/>
        <v/>
      </c>
      <c r="N62" s="1096"/>
      <c r="P62" s="264"/>
      <c r="Q62" s="264"/>
      <c r="R62" s="264"/>
      <c r="S62" s="264"/>
    </row>
    <row r="63" spans="1:19" s="263" customFormat="1" ht="12" customHeight="1" x14ac:dyDescent="0.2">
      <c r="A63" s="1093"/>
      <c r="B63" s="1087"/>
      <c r="C63" s="42"/>
      <c r="D63" s="43"/>
      <c r="E63" s="95"/>
      <c r="F63" s="63"/>
      <c r="G63" s="45"/>
      <c r="H63" s="1101"/>
      <c r="I63" s="96">
        <v>16730.541727739725</v>
      </c>
      <c r="J63" s="97">
        <v>16730.541727739725</v>
      </c>
      <c r="K63" s="47">
        <f t="shared" si="1"/>
        <v>33461.083455479449</v>
      </c>
      <c r="L63" s="48" t="s">
        <v>8</v>
      </c>
      <c r="M63" s="49" t="str">
        <f t="shared" si="0"/>
        <v/>
      </c>
      <c r="N63" s="1095" t="s">
        <v>60</v>
      </c>
      <c r="P63" s="264"/>
      <c r="Q63" s="264"/>
      <c r="R63" s="264"/>
      <c r="S63" s="264"/>
    </row>
    <row r="64" spans="1:19" s="263" customFormat="1" ht="12" customHeight="1" thickBot="1" x14ac:dyDescent="0.25">
      <c r="A64" s="1094"/>
      <c r="B64" s="1089"/>
      <c r="C64" s="55"/>
      <c r="D64" s="56"/>
      <c r="E64" s="98"/>
      <c r="F64" s="66"/>
      <c r="G64" s="58"/>
      <c r="H64" s="1101"/>
      <c r="I64" s="99">
        <v>5041.8658132479723</v>
      </c>
      <c r="J64" s="100">
        <v>3378.5515244397388</v>
      </c>
      <c r="K64" s="60">
        <f t="shared" si="1"/>
        <v>8420.4173376877116</v>
      </c>
      <c r="L64" s="61" t="s">
        <v>8</v>
      </c>
      <c r="M64" s="62" t="str">
        <f t="shared" si="0"/>
        <v/>
      </c>
      <c r="N64" s="1096"/>
      <c r="P64" s="264"/>
      <c r="Q64" s="264"/>
      <c r="R64" s="264"/>
      <c r="S64" s="264"/>
    </row>
    <row r="65" spans="1:19" s="263" customFormat="1" ht="12" customHeight="1" x14ac:dyDescent="0.2">
      <c r="A65" s="1084"/>
      <c r="B65" s="1087"/>
      <c r="C65" s="42"/>
      <c r="D65" s="43"/>
      <c r="E65" s="95"/>
      <c r="F65" s="63"/>
      <c r="G65" s="45"/>
      <c r="H65" s="1101"/>
      <c r="I65" s="96">
        <v>228502.20160773781</v>
      </c>
      <c r="J65" s="97">
        <v>205460.68280178451</v>
      </c>
      <c r="K65" s="47">
        <f t="shared" si="1"/>
        <v>433962.88440952229</v>
      </c>
      <c r="L65" s="48" t="s">
        <v>8</v>
      </c>
      <c r="M65" s="49" t="str">
        <f t="shared" si="0"/>
        <v/>
      </c>
      <c r="N65" s="1117" t="s">
        <v>61</v>
      </c>
      <c r="P65" s="264"/>
      <c r="Q65" s="264"/>
      <c r="R65" s="264"/>
      <c r="S65" s="264"/>
    </row>
    <row r="66" spans="1:19" s="263" customFormat="1" ht="12" customHeight="1" x14ac:dyDescent="0.2">
      <c r="A66" s="1085"/>
      <c r="B66" s="1088"/>
      <c r="C66" s="39"/>
      <c r="D66" s="2"/>
      <c r="E66" s="5"/>
      <c r="F66" s="40"/>
      <c r="G66" s="50"/>
      <c r="H66" s="1101"/>
      <c r="I66" s="101">
        <v>17994.384638433035</v>
      </c>
      <c r="J66" s="102">
        <v>17994.384638433035</v>
      </c>
      <c r="K66" s="52">
        <f t="shared" si="1"/>
        <v>35988.769276866071</v>
      </c>
      <c r="L66" s="53" t="s">
        <v>8</v>
      </c>
      <c r="M66" s="54" t="str">
        <f t="shared" si="0"/>
        <v/>
      </c>
      <c r="N66" s="1118"/>
      <c r="P66" s="264"/>
      <c r="Q66" s="264"/>
      <c r="R66" s="264"/>
      <c r="S66" s="264"/>
    </row>
    <row r="67" spans="1:19" s="263" customFormat="1" ht="12" customHeight="1" thickBot="1" x14ac:dyDescent="0.25">
      <c r="A67" s="1086"/>
      <c r="B67" s="1089"/>
      <c r="C67" s="55"/>
      <c r="D67" s="56"/>
      <c r="E67" s="98"/>
      <c r="F67" s="66"/>
      <c r="G67" s="58"/>
      <c r="H67" s="1101"/>
      <c r="I67" s="99">
        <v>13885.302179941615</v>
      </c>
      <c r="J67" s="100">
        <v>17812.077294553237</v>
      </c>
      <c r="K67" s="60">
        <f t="shared" si="1"/>
        <v>31697.379474494854</v>
      </c>
      <c r="L67" s="61" t="s">
        <v>8</v>
      </c>
      <c r="M67" s="62" t="str">
        <f t="shared" si="0"/>
        <v/>
      </c>
      <c r="N67" s="1119"/>
      <c r="P67" s="264"/>
      <c r="Q67" s="264"/>
      <c r="R67" s="264"/>
      <c r="S67" s="264"/>
    </row>
    <row r="68" spans="1:19" s="263" customFormat="1" ht="12" customHeight="1" x14ac:dyDescent="0.2">
      <c r="A68" s="1084"/>
      <c r="B68" s="1087"/>
      <c r="C68" s="42"/>
      <c r="D68" s="43"/>
      <c r="E68" s="95"/>
      <c r="F68" s="63"/>
      <c r="G68" s="45"/>
      <c r="H68" s="1101"/>
      <c r="I68" s="96">
        <v>17432.463918255162</v>
      </c>
      <c r="J68" s="97">
        <v>13735.666731957979</v>
      </c>
      <c r="K68" s="47">
        <f t="shared" si="1"/>
        <v>31168.130650213141</v>
      </c>
      <c r="L68" s="48" t="s">
        <v>8</v>
      </c>
      <c r="M68" s="49" t="str">
        <f t="shared" ref="M68:M109" si="4">+IF(G68="ACREDITA",IF(L68="SI","CUMPLE","NO CUMPLE"),"")</f>
        <v/>
      </c>
      <c r="N68" s="1111" t="s">
        <v>60</v>
      </c>
      <c r="P68" s="264"/>
      <c r="Q68" s="264"/>
      <c r="R68" s="264"/>
      <c r="S68" s="264"/>
    </row>
    <row r="69" spans="1:19" s="263" customFormat="1" ht="12" customHeight="1" x14ac:dyDescent="0.2">
      <c r="A69" s="1085"/>
      <c r="B69" s="1088"/>
      <c r="C69" s="39"/>
      <c r="D69" s="2"/>
      <c r="E69" s="5"/>
      <c r="F69" s="40"/>
      <c r="G69" s="50"/>
      <c r="H69" s="1101"/>
      <c r="I69" s="101">
        <v>10993.606091798447</v>
      </c>
      <c r="J69" s="102">
        <v>8280.1948051948038</v>
      </c>
      <c r="K69" s="52">
        <f t="shared" ref="K69:K109" si="5">+I69+J69</f>
        <v>19273.800896993249</v>
      </c>
      <c r="L69" s="53" t="s">
        <v>8</v>
      </c>
      <c r="M69" s="54" t="str">
        <f t="shared" si="4"/>
        <v/>
      </c>
      <c r="N69" s="1120"/>
      <c r="P69" s="264"/>
      <c r="Q69" s="264"/>
      <c r="R69" s="264"/>
      <c r="S69" s="264"/>
    </row>
    <row r="70" spans="1:19" s="263" customFormat="1" ht="12" customHeight="1" thickBot="1" x14ac:dyDescent="0.25">
      <c r="A70" s="1086"/>
      <c r="B70" s="1089"/>
      <c r="C70" s="55"/>
      <c r="D70" s="56"/>
      <c r="E70" s="98"/>
      <c r="F70" s="66"/>
      <c r="G70" s="58"/>
      <c r="H70" s="1101"/>
      <c r="I70" s="99">
        <v>10447.276392835998</v>
      </c>
      <c r="J70" s="100">
        <v>10447.276392835998</v>
      </c>
      <c r="K70" s="60">
        <f t="shared" si="5"/>
        <v>20894.552785671996</v>
      </c>
      <c r="L70" s="61" t="s">
        <v>8</v>
      </c>
      <c r="M70" s="62" t="str">
        <f t="shared" si="4"/>
        <v/>
      </c>
      <c r="N70" s="1112"/>
      <c r="P70" s="264"/>
      <c r="Q70" s="264"/>
      <c r="R70" s="264"/>
      <c r="S70" s="264"/>
    </row>
    <row r="71" spans="1:19" s="263" customFormat="1" ht="23.25" customHeight="1" x14ac:dyDescent="0.2">
      <c r="A71" s="1093"/>
      <c r="B71" s="1087"/>
      <c r="C71" s="42"/>
      <c r="D71" s="43"/>
      <c r="E71" s="95"/>
      <c r="F71" s="63"/>
      <c r="G71" s="45"/>
      <c r="H71" s="1101"/>
      <c r="I71" s="96">
        <v>31415.949100693928</v>
      </c>
      <c r="J71" s="97">
        <v>18513.776184137492</v>
      </c>
      <c r="K71" s="47">
        <f t="shared" si="5"/>
        <v>49929.725284831424</v>
      </c>
      <c r="L71" s="48" t="s">
        <v>8</v>
      </c>
      <c r="M71" s="49" t="str">
        <f t="shared" si="4"/>
        <v/>
      </c>
      <c r="N71" s="1095" t="s">
        <v>60</v>
      </c>
      <c r="P71" s="264"/>
      <c r="Q71" s="264"/>
      <c r="R71" s="264"/>
      <c r="S71" s="264"/>
    </row>
    <row r="72" spans="1:19" s="263" customFormat="1" ht="21.75" customHeight="1" thickBot="1" x14ac:dyDescent="0.25">
      <c r="A72" s="1094"/>
      <c r="B72" s="1089"/>
      <c r="C72" s="55"/>
      <c r="D72" s="56"/>
      <c r="E72" s="98"/>
      <c r="F72" s="66"/>
      <c r="G72" s="58"/>
      <c r="H72" s="1101"/>
      <c r="I72" s="67">
        <v>6782.8029558746348</v>
      </c>
      <c r="J72" s="68">
        <v>6782.8029558746348</v>
      </c>
      <c r="K72" s="60">
        <f t="shared" si="5"/>
        <v>13565.60591174927</v>
      </c>
      <c r="L72" s="61" t="s">
        <v>8</v>
      </c>
      <c r="M72" s="62" t="str">
        <f t="shared" si="4"/>
        <v/>
      </c>
      <c r="N72" s="1096"/>
      <c r="P72" s="264"/>
      <c r="Q72" s="264"/>
      <c r="R72" s="264"/>
      <c r="S72" s="264"/>
    </row>
    <row r="73" spans="1:19" s="263" customFormat="1" ht="12" customHeight="1" x14ac:dyDescent="0.2">
      <c r="A73" s="1093"/>
      <c r="B73" s="1087"/>
      <c r="C73" s="42"/>
      <c r="D73" s="43"/>
      <c r="E73" s="95"/>
      <c r="F73" s="63"/>
      <c r="G73" s="45"/>
      <c r="H73" s="1101"/>
      <c r="I73" s="64">
        <v>15338.619678335035</v>
      </c>
      <c r="J73" s="65">
        <v>9488.778973581997</v>
      </c>
      <c r="K73" s="47">
        <f t="shared" si="5"/>
        <v>24827.398651917032</v>
      </c>
      <c r="L73" s="48" t="s">
        <v>8</v>
      </c>
      <c r="M73" s="49" t="str">
        <f t="shared" si="4"/>
        <v/>
      </c>
      <c r="N73" s="1095" t="s">
        <v>60</v>
      </c>
      <c r="P73" s="264"/>
      <c r="Q73" s="264"/>
      <c r="R73" s="264"/>
      <c r="S73" s="264"/>
    </row>
    <row r="74" spans="1:19" s="263" customFormat="1" ht="12" customHeight="1" thickBot="1" x14ac:dyDescent="0.25">
      <c r="A74" s="1094"/>
      <c r="B74" s="1089"/>
      <c r="C74" s="55"/>
      <c r="D74" s="56"/>
      <c r="E74" s="98"/>
      <c r="F74" s="66"/>
      <c r="G74" s="58"/>
      <c r="H74" s="1101"/>
      <c r="I74" s="67">
        <v>12433.296540435391</v>
      </c>
      <c r="J74" s="68">
        <v>12433.296540435391</v>
      </c>
      <c r="K74" s="60">
        <f t="shared" si="5"/>
        <v>24866.593080870782</v>
      </c>
      <c r="L74" s="61" t="s">
        <v>8</v>
      </c>
      <c r="M74" s="62" t="str">
        <f t="shared" si="4"/>
        <v/>
      </c>
      <c r="N74" s="1096"/>
      <c r="P74" s="264"/>
      <c r="Q74" s="264"/>
      <c r="R74" s="264"/>
      <c r="S74" s="264"/>
    </row>
    <row r="75" spans="1:19" s="263" customFormat="1" ht="12" customHeight="1" x14ac:dyDescent="0.2">
      <c r="A75" s="1093"/>
      <c r="B75" s="1087"/>
      <c r="C75" s="42"/>
      <c r="D75" s="43"/>
      <c r="E75" s="95"/>
      <c r="F75" s="63"/>
      <c r="G75" s="45"/>
      <c r="H75" s="1101"/>
      <c r="I75" s="105">
        <v>35157.048106361326</v>
      </c>
      <c r="J75" s="106">
        <v>63535.146698212346</v>
      </c>
      <c r="K75" s="47">
        <f t="shared" si="5"/>
        <v>98692.194804573664</v>
      </c>
      <c r="L75" s="48" t="s">
        <v>8</v>
      </c>
      <c r="M75" s="49" t="str">
        <f t="shared" si="4"/>
        <v/>
      </c>
      <c r="N75" s="1095" t="s">
        <v>60</v>
      </c>
      <c r="P75" s="264"/>
      <c r="Q75" s="264"/>
      <c r="R75" s="264"/>
      <c r="S75" s="264"/>
    </row>
    <row r="76" spans="1:19" s="263" customFormat="1" ht="12" customHeight="1" thickBot="1" x14ac:dyDescent="0.25">
      <c r="A76" s="1094"/>
      <c r="B76" s="1089"/>
      <c r="C76" s="55"/>
      <c r="D76" s="56"/>
      <c r="E76" s="98"/>
      <c r="F76" s="66"/>
      <c r="G76" s="58"/>
      <c r="H76" s="1101"/>
      <c r="I76" s="107">
        <v>6314.9608991529913</v>
      </c>
      <c r="J76" s="108">
        <v>3144.8201228163048</v>
      </c>
      <c r="K76" s="60">
        <f t="shared" si="5"/>
        <v>9459.7810219692965</v>
      </c>
      <c r="L76" s="61" t="s">
        <v>8</v>
      </c>
      <c r="M76" s="62" t="str">
        <f t="shared" si="4"/>
        <v/>
      </c>
      <c r="N76" s="1096"/>
      <c r="P76" s="264"/>
      <c r="Q76" s="264"/>
      <c r="R76" s="264"/>
      <c r="S76" s="264"/>
    </row>
    <row r="77" spans="1:19" s="263" customFormat="1" ht="12" customHeight="1" x14ac:dyDescent="0.2">
      <c r="A77" s="1093"/>
      <c r="B77" s="1087"/>
      <c r="C77" s="42"/>
      <c r="D77" s="43"/>
      <c r="E77" s="95"/>
      <c r="F77" s="63"/>
      <c r="G77" s="45"/>
      <c r="H77" s="1101"/>
      <c r="I77" s="64">
        <v>27514.599706654117</v>
      </c>
      <c r="J77" s="65">
        <v>30792.097731690064</v>
      </c>
      <c r="K77" s="47">
        <f t="shared" si="5"/>
        <v>58306.697438344185</v>
      </c>
      <c r="L77" s="48" t="s">
        <v>8</v>
      </c>
      <c r="M77" s="49" t="str">
        <f t="shared" si="4"/>
        <v/>
      </c>
      <c r="N77" s="1095" t="s">
        <v>60</v>
      </c>
      <c r="P77" s="264"/>
      <c r="Q77" s="264"/>
      <c r="R77" s="264"/>
      <c r="S77" s="264"/>
    </row>
    <row r="78" spans="1:19" s="263" customFormat="1" ht="12" customHeight="1" x14ac:dyDescent="0.2">
      <c r="A78" s="1115"/>
      <c r="B78" s="1088"/>
      <c r="C78" s="39"/>
      <c r="D78" s="2"/>
      <c r="E78" s="5"/>
      <c r="F78" s="40"/>
      <c r="G78" s="50"/>
      <c r="H78" s="1101"/>
      <c r="I78" s="82">
        <v>5419.7985172483995</v>
      </c>
      <c r="J78" s="40">
        <v>0</v>
      </c>
      <c r="K78" s="52">
        <f t="shared" si="5"/>
        <v>5419.7985172483995</v>
      </c>
      <c r="L78" s="53" t="s">
        <v>9</v>
      </c>
      <c r="M78" s="54" t="str">
        <f t="shared" si="4"/>
        <v/>
      </c>
      <c r="N78" s="1116"/>
      <c r="P78" s="264"/>
      <c r="Q78" s="264"/>
      <c r="R78" s="264"/>
      <c r="S78" s="264"/>
    </row>
    <row r="79" spans="1:19" s="263" customFormat="1" ht="12" customHeight="1" thickBot="1" x14ac:dyDescent="0.25">
      <c r="A79" s="1094"/>
      <c r="B79" s="1089"/>
      <c r="C79" s="55"/>
      <c r="D79" s="56"/>
      <c r="E79" s="98"/>
      <c r="F79" s="66"/>
      <c r="G79" s="58"/>
      <c r="H79" s="1101"/>
      <c r="I79" s="67">
        <v>6729.2366691560865</v>
      </c>
      <c r="J79" s="66">
        <v>0</v>
      </c>
      <c r="K79" s="60">
        <f t="shared" si="5"/>
        <v>6729.2366691560865</v>
      </c>
      <c r="L79" s="61" t="s">
        <v>9</v>
      </c>
      <c r="M79" s="62" t="str">
        <f t="shared" si="4"/>
        <v/>
      </c>
      <c r="N79" s="1096"/>
      <c r="P79" s="264"/>
      <c r="Q79" s="264"/>
      <c r="R79" s="264"/>
      <c r="S79" s="264"/>
    </row>
    <row r="80" spans="1:19" ht="12" customHeight="1" x14ac:dyDescent="0.2">
      <c r="A80" s="1093"/>
      <c r="B80" s="1087"/>
      <c r="C80" s="42"/>
      <c r="D80" s="109"/>
      <c r="E80" s="110"/>
      <c r="F80" s="63"/>
      <c r="G80" s="45"/>
      <c r="H80" s="1101"/>
      <c r="I80" s="64">
        <v>11778.101951195258</v>
      </c>
      <c r="J80" s="65">
        <v>11778.101951195258</v>
      </c>
      <c r="K80" s="47">
        <f t="shared" si="5"/>
        <v>23556.203902390516</v>
      </c>
      <c r="L80" s="48" t="s">
        <v>8</v>
      </c>
      <c r="M80" s="49" t="str">
        <f t="shared" si="4"/>
        <v/>
      </c>
      <c r="N80" s="1095" t="s">
        <v>60</v>
      </c>
    </row>
    <row r="81" spans="1:14" ht="12" customHeight="1" x14ac:dyDescent="0.2">
      <c r="A81" s="1115"/>
      <c r="B81" s="1088"/>
      <c r="C81" s="39"/>
      <c r="D81" s="7"/>
      <c r="E81" s="8"/>
      <c r="F81" s="40"/>
      <c r="G81" s="50"/>
      <c r="H81" s="1101"/>
      <c r="I81" s="82">
        <v>13931.555523572442</v>
      </c>
      <c r="J81" s="83">
        <v>4856.5604767719424</v>
      </c>
      <c r="K81" s="52">
        <f t="shared" si="5"/>
        <v>18788.116000344384</v>
      </c>
      <c r="L81" s="53" t="s">
        <v>8</v>
      </c>
      <c r="M81" s="54" t="str">
        <f t="shared" si="4"/>
        <v/>
      </c>
      <c r="N81" s="1116"/>
    </row>
    <row r="82" spans="1:14" ht="12" customHeight="1" thickBot="1" x14ac:dyDescent="0.25">
      <c r="A82" s="1094"/>
      <c r="B82" s="1089"/>
      <c r="C82" s="55"/>
      <c r="D82" s="111"/>
      <c r="E82" s="112"/>
      <c r="F82" s="66"/>
      <c r="G82" s="58"/>
      <c r="H82" s="1101"/>
      <c r="I82" s="67">
        <v>2617.831014200357</v>
      </c>
      <c r="J82" s="68">
        <v>2617.831014200357</v>
      </c>
      <c r="K82" s="60">
        <f t="shared" si="5"/>
        <v>5235.662028400714</v>
      </c>
      <c r="L82" s="61" t="s">
        <v>9</v>
      </c>
      <c r="M82" s="62" t="str">
        <f t="shared" si="4"/>
        <v/>
      </c>
      <c r="N82" s="1096"/>
    </row>
    <row r="83" spans="1:14" ht="12" customHeight="1" x14ac:dyDescent="0.2">
      <c r="A83" s="1093"/>
      <c r="B83" s="1121"/>
      <c r="C83" s="42"/>
      <c r="D83" s="109"/>
      <c r="E83" s="110"/>
      <c r="F83" s="63"/>
      <c r="G83" s="45"/>
      <c r="H83" s="1101"/>
      <c r="I83" s="64">
        <v>21710.84538250661</v>
      </c>
      <c r="J83" s="65">
        <v>8254.8262549967621</v>
      </c>
      <c r="K83" s="47">
        <f t="shared" si="5"/>
        <v>29965.671637503372</v>
      </c>
      <c r="L83" s="48" t="s">
        <v>8</v>
      </c>
      <c r="M83" s="49" t="str">
        <f t="shared" si="4"/>
        <v/>
      </c>
      <c r="N83" s="1095" t="s">
        <v>60</v>
      </c>
    </row>
    <row r="84" spans="1:14" ht="12" customHeight="1" thickBot="1" x14ac:dyDescent="0.25">
      <c r="A84" s="1094"/>
      <c r="B84" s="1122"/>
      <c r="C84" s="55"/>
      <c r="D84" s="111"/>
      <c r="E84" s="112"/>
      <c r="F84" s="66"/>
      <c r="G84" s="58"/>
      <c r="H84" s="1101"/>
      <c r="I84" s="67">
        <v>9643.7477380715172</v>
      </c>
      <c r="J84" s="68">
        <v>8987.5168282399027</v>
      </c>
      <c r="K84" s="60">
        <f t="shared" si="5"/>
        <v>18631.26456631142</v>
      </c>
      <c r="L84" s="61" t="s">
        <v>8</v>
      </c>
      <c r="M84" s="62" t="str">
        <f t="shared" si="4"/>
        <v/>
      </c>
      <c r="N84" s="1096"/>
    </row>
    <row r="85" spans="1:14" ht="12" customHeight="1" x14ac:dyDescent="0.2">
      <c r="A85" s="1093"/>
      <c r="B85" s="1121"/>
      <c r="C85" s="42"/>
      <c r="D85" s="109"/>
      <c r="E85" s="110"/>
      <c r="F85" s="63"/>
      <c r="G85" s="45"/>
      <c r="H85" s="1100"/>
      <c r="I85" s="113">
        <v>12045.183383015006</v>
      </c>
      <c r="J85" s="114">
        <v>7142.8434245293283</v>
      </c>
      <c r="K85" s="115">
        <f t="shared" si="5"/>
        <v>19188.026807544335</v>
      </c>
      <c r="L85" s="116" t="s">
        <v>8</v>
      </c>
      <c r="M85" s="117" t="str">
        <f t="shared" si="4"/>
        <v/>
      </c>
      <c r="N85" s="1123" t="s">
        <v>60</v>
      </c>
    </row>
    <row r="86" spans="1:14" ht="12" customHeight="1" thickBot="1" x14ac:dyDescent="0.25">
      <c r="A86" s="1094"/>
      <c r="B86" s="1122"/>
      <c r="C86" s="55"/>
      <c r="D86" s="111"/>
      <c r="E86" s="112"/>
      <c r="F86" s="66"/>
      <c r="G86" s="58"/>
      <c r="H86" s="1100"/>
      <c r="I86" s="118">
        <v>13730.05224707635</v>
      </c>
      <c r="J86" s="118">
        <v>10649.628297955645</v>
      </c>
      <c r="K86" s="119">
        <f t="shared" si="5"/>
        <v>24379.680545031995</v>
      </c>
      <c r="L86" s="120" t="s">
        <v>8</v>
      </c>
      <c r="M86" s="121" t="str">
        <f t="shared" si="4"/>
        <v/>
      </c>
      <c r="N86" s="1124"/>
    </row>
    <row r="87" spans="1:14" ht="12" customHeight="1" x14ac:dyDescent="0.2">
      <c r="A87" s="1093"/>
      <c r="B87" s="1121"/>
      <c r="C87" s="42"/>
      <c r="D87" s="109"/>
      <c r="E87" s="110"/>
      <c r="F87" s="63"/>
      <c r="G87" s="45"/>
      <c r="H87" s="1101"/>
      <c r="I87" s="64">
        <v>10698.705660665786</v>
      </c>
      <c r="J87" s="65">
        <v>10698.705660665786</v>
      </c>
      <c r="K87" s="47">
        <f t="shared" si="5"/>
        <v>21397.411321331572</v>
      </c>
      <c r="L87" s="48" t="s">
        <v>8</v>
      </c>
      <c r="M87" s="49" t="str">
        <f t="shared" si="4"/>
        <v/>
      </c>
      <c r="N87" s="1117" t="s">
        <v>61</v>
      </c>
    </row>
    <row r="88" spans="1:14" ht="12" customHeight="1" thickBot="1" x14ac:dyDescent="0.25">
      <c r="A88" s="1094"/>
      <c r="B88" s="1122"/>
      <c r="C88" s="55"/>
      <c r="D88" s="111"/>
      <c r="E88" s="112"/>
      <c r="F88" s="66"/>
      <c r="G88" s="58"/>
      <c r="H88" s="1101"/>
      <c r="I88" s="67">
        <v>21211.045146571712</v>
      </c>
      <c r="J88" s="68">
        <v>16625.179977699292</v>
      </c>
      <c r="K88" s="60">
        <f t="shared" si="5"/>
        <v>37836.225124271004</v>
      </c>
      <c r="L88" s="61" t="s">
        <v>8</v>
      </c>
      <c r="M88" s="62" t="str">
        <f t="shared" si="4"/>
        <v/>
      </c>
      <c r="N88" s="1119"/>
    </row>
    <row r="89" spans="1:14" ht="12" customHeight="1" x14ac:dyDescent="0.2">
      <c r="A89" s="1093"/>
      <c r="B89" s="1121"/>
      <c r="C89" s="42"/>
      <c r="D89" s="109"/>
      <c r="E89" s="110"/>
      <c r="F89" s="63"/>
      <c r="G89" s="45"/>
      <c r="H89" s="1101"/>
      <c r="I89" s="64">
        <v>17930.101762615992</v>
      </c>
      <c r="J89" s="65">
        <v>15302.680876013859</v>
      </c>
      <c r="K89" s="47">
        <f t="shared" si="5"/>
        <v>33232.782638629855</v>
      </c>
      <c r="L89" s="48" t="s">
        <v>8</v>
      </c>
      <c r="M89" s="49" t="str">
        <f t="shared" si="4"/>
        <v/>
      </c>
      <c r="N89" s="1095" t="s">
        <v>60</v>
      </c>
    </row>
    <row r="90" spans="1:14" ht="12" customHeight="1" thickBot="1" x14ac:dyDescent="0.25">
      <c r="A90" s="1094"/>
      <c r="B90" s="1122"/>
      <c r="C90" s="55"/>
      <c r="D90" s="111"/>
      <c r="E90" s="112"/>
      <c r="F90" s="66"/>
      <c r="G90" s="58"/>
      <c r="H90" s="1101"/>
      <c r="I90" s="67">
        <v>15342.861195564194</v>
      </c>
      <c r="J90" s="68">
        <v>4367.7459244318179</v>
      </c>
      <c r="K90" s="60">
        <f t="shared" si="5"/>
        <v>19710.607119996013</v>
      </c>
      <c r="L90" s="61" t="s">
        <v>8</v>
      </c>
      <c r="M90" s="62" t="str">
        <f t="shared" si="4"/>
        <v/>
      </c>
      <c r="N90" s="1096"/>
    </row>
    <row r="91" spans="1:14" ht="12" customHeight="1" x14ac:dyDescent="0.2">
      <c r="A91" s="1093"/>
      <c r="B91" s="1121"/>
      <c r="C91" s="42"/>
      <c r="D91" s="109"/>
      <c r="E91" s="110"/>
      <c r="F91" s="63"/>
      <c r="G91" s="45"/>
      <c r="H91" s="1101"/>
      <c r="I91" s="64">
        <v>8384.070640873997</v>
      </c>
      <c r="J91" s="65">
        <v>6985.1907850565613</v>
      </c>
      <c r="K91" s="47">
        <f t="shared" si="5"/>
        <v>15369.261425930559</v>
      </c>
      <c r="L91" s="48" t="s">
        <v>8</v>
      </c>
      <c r="M91" s="49" t="str">
        <f t="shared" si="4"/>
        <v/>
      </c>
      <c r="N91" s="1095" t="s">
        <v>60</v>
      </c>
    </row>
    <row r="92" spans="1:14" ht="12" customHeight="1" thickBot="1" x14ac:dyDescent="0.25">
      <c r="A92" s="1094"/>
      <c r="B92" s="1122"/>
      <c r="C92" s="55"/>
      <c r="D92" s="111"/>
      <c r="E92" s="112"/>
      <c r="F92" s="66"/>
      <c r="G92" s="58"/>
      <c r="H92" s="1101"/>
      <c r="I92" s="67">
        <v>13441.665830460561</v>
      </c>
      <c r="J92" s="68">
        <v>8149.1594776098682</v>
      </c>
      <c r="K92" s="60">
        <f t="shared" si="5"/>
        <v>21590.825308070431</v>
      </c>
      <c r="L92" s="61" t="s">
        <v>8</v>
      </c>
      <c r="M92" s="62" t="str">
        <f t="shared" si="4"/>
        <v/>
      </c>
      <c r="N92" s="1096"/>
    </row>
    <row r="93" spans="1:14" ht="12" customHeight="1" thickBot="1" x14ac:dyDescent="0.25">
      <c r="A93" s="122"/>
      <c r="B93" s="80"/>
      <c r="C93" s="71"/>
      <c r="D93" s="123"/>
      <c r="E93" s="124"/>
      <c r="F93" s="74"/>
      <c r="G93" s="75"/>
      <c r="H93" s="1101"/>
      <c r="I93" s="76">
        <v>28761.053473213411</v>
      </c>
      <c r="J93" s="77">
        <v>28761.053473213411</v>
      </c>
      <c r="K93" s="78">
        <f t="shared" si="5"/>
        <v>57522.106946426822</v>
      </c>
      <c r="L93" s="79" t="s">
        <v>8</v>
      </c>
      <c r="M93" s="80" t="str">
        <f t="shared" si="4"/>
        <v/>
      </c>
      <c r="N93" s="81" t="s">
        <v>60</v>
      </c>
    </row>
    <row r="94" spans="1:14" ht="12" customHeight="1" x14ac:dyDescent="0.2">
      <c r="A94" s="1093"/>
      <c r="B94" s="1121"/>
      <c r="C94" s="42"/>
      <c r="D94" s="109"/>
      <c r="E94" s="110"/>
      <c r="F94" s="63"/>
      <c r="G94" s="45"/>
      <c r="H94" s="1101"/>
      <c r="I94" s="64">
        <v>9749.4763562340977</v>
      </c>
      <c r="J94" s="65">
        <v>0</v>
      </c>
      <c r="K94" s="47">
        <f t="shared" si="5"/>
        <v>9749.4763562340977</v>
      </c>
      <c r="L94" s="48" t="s">
        <v>8</v>
      </c>
      <c r="M94" s="49" t="str">
        <f t="shared" si="4"/>
        <v/>
      </c>
      <c r="N94" s="1095" t="s">
        <v>60</v>
      </c>
    </row>
    <row r="95" spans="1:14" ht="12" customHeight="1" thickBot="1" x14ac:dyDescent="0.25">
      <c r="A95" s="1094"/>
      <c r="B95" s="1122"/>
      <c r="C95" s="55"/>
      <c r="D95" s="111"/>
      <c r="E95" s="112"/>
      <c r="F95" s="66"/>
      <c r="G95" s="58"/>
      <c r="H95" s="1101"/>
      <c r="I95" s="67">
        <v>40336.890115287599</v>
      </c>
      <c r="J95" s="68">
        <v>46461.832401057043</v>
      </c>
      <c r="K95" s="60">
        <f t="shared" si="5"/>
        <v>86798.722516344642</v>
      </c>
      <c r="L95" s="61" t="s">
        <v>8</v>
      </c>
      <c r="M95" s="62" t="str">
        <f t="shared" si="4"/>
        <v/>
      </c>
      <c r="N95" s="1096"/>
    </row>
    <row r="96" spans="1:14" ht="12" customHeight="1" x14ac:dyDescent="0.2">
      <c r="A96" s="1093"/>
      <c r="B96" s="1121"/>
      <c r="C96" s="42"/>
      <c r="D96" s="109"/>
      <c r="E96" s="110"/>
      <c r="F96" s="63"/>
      <c r="G96" s="45"/>
      <c r="H96" s="1101"/>
      <c r="I96" s="64">
        <v>29546.898443119389</v>
      </c>
      <c r="J96" s="65">
        <v>24754.201867471544</v>
      </c>
      <c r="K96" s="47">
        <f t="shared" si="5"/>
        <v>54301.100310590933</v>
      </c>
      <c r="L96" s="48" t="s">
        <v>8</v>
      </c>
      <c r="M96" s="49" t="str">
        <f t="shared" si="4"/>
        <v/>
      </c>
      <c r="N96" s="1095" t="s">
        <v>60</v>
      </c>
    </row>
    <row r="97" spans="1:14" ht="12" customHeight="1" thickBot="1" x14ac:dyDescent="0.25">
      <c r="A97" s="1094"/>
      <c r="B97" s="1122"/>
      <c r="C97" s="55"/>
      <c r="D97" s="111"/>
      <c r="E97" s="112"/>
      <c r="F97" s="66"/>
      <c r="G97" s="58"/>
      <c r="H97" s="1101"/>
      <c r="I97" s="67">
        <v>3278.7639369907661</v>
      </c>
      <c r="J97" s="66">
        <v>0</v>
      </c>
      <c r="K97" s="60">
        <f t="shared" si="5"/>
        <v>3278.7639369907661</v>
      </c>
      <c r="L97" s="61" t="s">
        <v>9</v>
      </c>
      <c r="M97" s="62" t="str">
        <f t="shared" si="4"/>
        <v/>
      </c>
      <c r="N97" s="1096"/>
    </row>
    <row r="98" spans="1:14" ht="26.25" customHeight="1" thickBot="1" x14ac:dyDescent="0.25">
      <c r="A98" s="122"/>
      <c r="B98" s="80"/>
      <c r="C98" s="71"/>
      <c r="D98" s="123"/>
      <c r="E98" s="124"/>
      <c r="F98" s="74"/>
      <c r="G98" s="75"/>
      <c r="H98" s="1101"/>
      <c r="I98" s="76">
        <v>31820.508684179695</v>
      </c>
      <c r="J98" s="77">
        <v>27238.402042552152</v>
      </c>
      <c r="K98" s="78">
        <f t="shared" si="5"/>
        <v>59058.910726731847</v>
      </c>
      <c r="L98" s="79" t="s">
        <v>8</v>
      </c>
      <c r="M98" s="80" t="str">
        <f t="shared" si="4"/>
        <v/>
      </c>
      <c r="N98" s="125" t="s">
        <v>62</v>
      </c>
    </row>
    <row r="99" spans="1:14" ht="12" customHeight="1" x14ac:dyDescent="0.2">
      <c r="A99" s="1093"/>
      <c r="B99" s="1121"/>
      <c r="C99" s="42"/>
      <c r="D99" s="109"/>
      <c r="E99" s="110"/>
      <c r="F99" s="63"/>
      <c r="G99" s="45"/>
      <c r="H99" s="1101"/>
      <c r="I99" s="64">
        <v>18777.695538969412</v>
      </c>
      <c r="J99" s="65">
        <v>18777.695538969416</v>
      </c>
      <c r="K99" s="47">
        <f t="shared" si="5"/>
        <v>37555.391077938824</v>
      </c>
      <c r="L99" s="48" t="s">
        <v>8</v>
      </c>
      <c r="M99" s="49" t="str">
        <f t="shared" si="4"/>
        <v/>
      </c>
      <c r="N99" s="1095" t="s">
        <v>60</v>
      </c>
    </row>
    <row r="100" spans="1:14" ht="12" customHeight="1" thickBot="1" x14ac:dyDescent="0.25">
      <c r="A100" s="1094"/>
      <c r="B100" s="1122"/>
      <c r="C100" s="55"/>
      <c r="D100" s="111"/>
      <c r="E100" s="112"/>
      <c r="F100" s="66"/>
      <c r="G100" s="58"/>
      <c r="H100" s="1101"/>
      <c r="I100" s="67">
        <v>7021.1597757102818</v>
      </c>
      <c r="J100" s="68">
        <v>2766.646374864572</v>
      </c>
      <c r="K100" s="60">
        <f t="shared" si="5"/>
        <v>9787.8061505748537</v>
      </c>
      <c r="L100" s="61" t="s">
        <v>8</v>
      </c>
      <c r="M100" s="62" t="str">
        <f t="shared" si="4"/>
        <v/>
      </c>
      <c r="N100" s="1096"/>
    </row>
    <row r="101" spans="1:14" ht="12" customHeight="1" x14ac:dyDescent="0.2">
      <c r="A101" s="1093"/>
      <c r="B101" s="1121"/>
      <c r="C101" s="42"/>
      <c r="D101" s="109"/>
      <c r="E101" s="110"/>
      <c r="F101" s="63"/>
      <c r="G101" s="45"/>
      <c r="H101" s="1101"/>
      <c r="I101" s="64">
        <v>10809.467739272135</v>
      </c>
      <c r="J101" s="65">
        <v>4658.514793823233</v>
      </c>
      <c r="K101" s="47">
        <f t="shared" si="5"/>
        <v>15467.982533095368</v>
      </c>
      <c r="L101" s="48" t="s">
        <v>8</v>
      </c>
      <c r="M101" s="49" t="str">
        <f t="shared" si="4"/>
        <v/>
      </c>
      <c r="N101" s="1095" t="s">
        <v>60</v>
      </c>
    </row>
    <row r="102" spans="1:14" ht="12" customHeight="1" thickBot="1" x14ac:dyDescent="0.25">
      <c r="A102" s="1094"/>
      <c r="B102" s="1122"/>
      <c r="C102" s="55"/>
      <c r="D102" s="111"/>
      <c r="E102" s="112"/>
      <c r="F102" s="66"/>
      <c r="G102" s="58"/>
      <c r="H102" s="1101"/>
      <c r="I102" s="67">
        <v>16597.786448036357</v>
      </c>
      <c r="J102" s="68">
        <v>22003.886084179503</v>
      </c>
      <c r="K102" s="60">
        <f t="shared" si="5"/>
        <v>38601.67253221586</v>
      </c>
      <c r="L102" s="61" t="s">
        <v>8</v>
      </c>
      <c r="M102" s="62" t="str">
        <f t="shared" si="4"/>
        <v/>
      </c>
      <c r="N102" s="1096"/>
    </row>
    <row r="103" spans="1:14" ht="12" customHeight="1" thickBot="1" x14ac:dyDescent="0.25">
      <c r="A103" s="122"/>
      <c r="B103" s="80"/>
      <c r="C103" s="71"/>
      <c r="D103" s="123"/>
      <c r="E103" s="126"/>
      <c r="F103" s="74"/>
      <c r="G103" s="75"/>
      <c r="H103" s="1101"/>
      <c r="I103" s="76">
        <v>43166.085277225095</v>
      </c>
      <c r="J103" s="77">
        <v>36347.405194486812</v>
      </c>
      <c r="K103" s="78">
        <f t="shared" si="5"/>
        <v>79513.490471711906</v>
      </c>
      <c r="L103" s="79" t="s">
        <v>8</v>
      </c>
      <c r="M103" s="80" t="str">
        <f t="shared" si="4"/>
        <v/>
      </c>
      <c r="N103" s="125" t="s">
        <v>63</v>
      </c>
    </row>
    <row r="104" spans="1:14" ht="12" customHeight="1" x14ac:dyDescent="0.2">
      <c r="A104" s="1093"/>
      <c r="B104" s="1121"/>
      <c r="C104" s="42"/>
      <c r="D104" s="109"/>
      <c r="E104" s="110"/>
      <c r="F104" s="63"/>
      <c r="G104" s="45"/>
      <c r="H104" s="1101"/>
      <c r="I104" s="64">
        <v>15083.586340646525</v>
      </c>
      <c r="J104" s="65">
        <v>9442.0550194174757</v>
      </c>
      <c r="K104" s="47">
        <f t="shared" si="5"/>
        <v>24525.641360064001</v>
      </c>
      <c r="L104" s="48" t="s">
        <v>8</v>
      </c>
      <c r="M104" s="49" t="str">
        <f t="shared" si="4"/>
        <v/>
      </c>
      <c r="N104" s="1117" t="s">
        <v>61</v>
      </c>
    </row>
    <row r="105" spans="1:14" ht="12" customHeight="1" x14ac:dyDescent="0.2">
      <c r="A105" s="1115"/>
      <c r="B105" s="1125"/>
      <c r="C105" s="39"/>
      <c r="D105" s="7"/>
      <c r="E105" s="8"/>
      <c r="F105" s="40"/>
      <c r="G105" s="50"/>
      <c r="H105" s="1101"/>
      <c r="I105" s="82">
        <v>5379.0869038038072</v>
      </c>
      <c r="J105" s="83">
        <v>2606.1447975974024</v>
      </c>
      <c r="K105" s="52">
        <f t="shared" si="5"/>
        <v>7985.2317014012096</v>
      </c>
      <c r="L105" s="53" t="s">
        <v>8</v>
      </c>
      <c r="M105" s="54" t="str">
        <f t="shared" si="4"/>
        <v/>
      </c>
      <c r="N105" s="1118"/>
    </row>
    <row r="106" spans="1:14" ht="12" customHeight="1" thickBot="1" x14ac:dyDescent="0.25">
      <c r="A106" s="1094"/>
      <c r="B106" s="1122"/>
      <c r="C106" s="55"/>
      <c r="D106" s="111"/>
      <c r="E106" s="112"/>
      <c r="F106" s="66"/>
      <c r="G106" s="58"/>
      <c r="H106" s="1101"/>
      <c r="I106" s="67">
        <v>3420.9379849397592</v>
      </c>
      <c r="J106" s="68">
        <v>6020.1674979267718</v>
      </c>
      <c r="K106" s="60">
        <f t="shared" si="5"/>
        <v>9441.105482866531</v>
      </c>
      <c r="L106" s="61" t="s">
        <v>8</v>
      </c>
      <c r="M106" s="62" t="str">
        <f t="shared" si="4"/>
        <v/>
      </c>
      <c r="N106" s="1119"/>
    </row>
    <row r="107" spans="1:14" ht="12" customHeight="1" x14ac:dyDescent="0.2">
      <c r="A107" s="1093"/>
      <c r="B107" s="1121"/>
      <c r="C107" s="42"/>
      <c r="D107" s="109"/>
      <c r="E107" s="110"/>
      <c r="F107" s="63"/>
      <c r="G107" s="45"/>
      <c r="H107" s="1101"/>
      <c r="I107" s="64">
        <v>14839.296703738071</v>
      </c>
      <c r="J107" s="65">
        <v>14839.296703738071</v>
      </c>
      <c r="K107" s="47">
        <f t="shared" si="5"/>
        <v>29678.593407476143</v>
      </c>
      <c r="L107" s="48" t="s">
        <v>8</v>
      </c>
      <c r="M107" s="49" t="str">
        <f t="shared" si="4"/>
        <v/>
      </c>
      <c r="N107" s="1117" t="s">
        <v>61</v>
      </c>
    </row>
    <row r="108" spans="1:14" ht="12" customHeight="1" x14ac:dyDescent="0.2">
      <c r="A108" s="1115"/>
      <c r="B108" s="1125"/>
      <c r="C108" s="39"/>
      <c r="D108" s="7"/>
      <c r="E108" s="8"/>
      <c r="F108" s="40"/>
      <c r="G108" s="50"/>
      <c r="H108" s="1101"/>
      <c r="I108" s="82">
        <v>8099.1150410754299</v>
      </c>
      <c r="J108" s="83">
        <v>8099.1150410754299</v>
      </c>
      <c r="K108" s="52">
        <f t="shared" si="5"/>
        <v>16198.23008215086</v>
      </c>
      <c r="L108" s="53" t="s">
        <v>8</v>
      </c>
      <c r="M108" s="54" t="str">
        <f t="shared" si="4"/>
        <v/>
      </c>
      <c r="N108" s="1118"/>
    </row>
    <row r="109" spans="1:14" ht="12" customHeight="1" thickBot="1" x14ac:dyDescent="0.25">
      <c r="A109" s="1094"/>
      <c r="B109" s="1122"/>
      <c r="C109" s="55"/>
      <c r="D109" s="111"/>
      <c r="E109" s="112"/>
      <c r="F109" s="66"/>
      <c r="G109" s="58"/>
      <c r="H109" s="1102"/>
      <c r="I109" s="67">
        <v>6189.3038595109683</v>
      </c>
      <c r="J109" s="68">
        <v>6189.3038595109683</v>
      </c>
      <c r="K109" s="60">
        <f t="shared" si="5"/>
        <v>12378.607719021937</v>
      </c>
      <c r="L109" s="61" t="s">
        <v>8</v>
      </c>
      <c r="M109" s="62" t="str">
        <f t="shared" si="4"/>
        <v/>
      </c>
      <c r="N109" s="1119"/>
    </row>
    <row r="110" spans="1:14" x14ac:dyDescent="0.2">
      <c r="M110" s="38"/>
    </row>
  </sheetData>
  <mergeCells count="149">
    <mergeCell ref="A107:A109"/>
    <mergeCell ref="B107:B109"/>
    <mergeCell ref="N107:N109"/>
    <mergeCell ref="A101:A102"/>
    <mergeCell ref="B101:B102"/>
    <mergeCell ref="N101:N102"/>
    <mergeCell ref="A104:A106"/>
    <mergeCell ref="B104:B106"/>
    <mergeCell ref="N104:N106"/>
    <mergeCell ref="A96:A97"/>
    <mergeCell ref="B96:B97"/>
    <mergeCell ref="N96:N97"/>
    <mergeCell ref="A99:A100"/>
    <mergeCell ref="B99:B100"/>
    <mergeCell ref="N99:N100"/>
    <mergeCell ref="A91:A92"/>
    <mergeCell ref="B91:B92"/>
    <mergeCell ref="N91:N92"/>
    <mergeCell ref="A94:A95"/>
    <mergeCell ref="B94:B95"/>
    <mergeCell ref="N94:N95"/>
    <mergeCell ref="A87:A88"/>
    <mergeCell ref="B87:B88"/>
    <mergeCell ref="N87:N88"/>
    <mergeCell ref="A89:A90"/>
    <mergeCell ref="B89:B90"/>
    <mergeCell ref="N89:N90"/>
    <mergeCell ref="A83:A84"/>
    <mergeCell ref="B83:B84"/>
    <mergeCell ref="N83:N84"/>
    <mergeCell ref="A85:A86"/>
    <mergeCell ref="B85:B86"/>
    <mergeCell ref="N85:N86"/>
    <mergeCell ref="A77:A79"/>
    <mergeCell ref="B77:B79"/>
    <mergeCell ref="N77:N79"/>
    <mergeCell ref="A80:A82"/>
    <mergeCell ref="B80:B82"/>
    <mergeCell ref="N80:N82"/>
    <mergeCell ref="A73:A74"/>
    <mergeCell ref="B73:B74"/>
    <mergeCell ref="N73:N74"/>
    <mergeCell ref="A75:A76"/>
    <mergeCell ref="B75:B76"/>
    <mergeCell ref="N75:N76"/>
    <mergeCell ref="A68:A70"/>
    <mergeCell ref="B68:B70"/>
    <mergeCell ref="N68:N70"/>
    <mergeCell ref="A71:A72"/>
    <mergeCell ref="B71:B72"/>
    <mergeCell ref="N71:N72"/>
    <mergeCell ref="A63:A64"/>
    <mergeCell ref="B63:B64"/>
    <mergeCell ref="N63:N64"/>
    <mergeCell ref="A65:A67"/>
    <mergeCell ref="B65:B67"/>
    <mergeCell ref="N65:N67"/>
    <mergeCell ref="A58:A60"/>
    <mergeCell ref="B58:B60"/>
    <mergeCell ref="N58:N60"/>
    <mergeCell ref="A61:A62"/>
    <mergeCell ref="B61:B62"/>
    <mergeCell ref="N61:N62"/>
    <mergeCell ref="A53:A54"/>
    <mergeCell ref="B53:B54"/>
    <mergeCell ref="N53:N54"/>
    <mergeCell ref="A56:A57"/>
    <mergeCell ref="B56:B57"/>
    <mergeCell ref="N56:N57"/>
    <mergeCell ref="A49:A50"/>
    <mergeCell ref="B49:B50"/>
    <mergeCell ref="N49:N50"/>
    <mergeCell ref="A51:A52"/>
    <mergeCell ref="B51:B52"/>
    <mergeCell ref="N51:N52"/>
    <mergeCell ref="A44:A46"/>
    <mergeCell ref="B44:B46"/>
    <mergeCell ref="N44:N46"/>
    <mergeCell ref="A47:A48"/>
    <mergeCell ref="B47:B48"/>
    <mergeCell ref="N47:N48"/>
    <mergeCell ref="A39:A41"/>
    <mergeCell ref="B39:B41"/>
    <mergeCell ref="N39:N41"/>
    <mergeCell ref="A42:A43"/>
    <mergeCell ref="B42:B43"/>
    <mergeCell ref="N42:N43"/>
    <mergeCell ref="A33:A34"/>
    <mergeCell ref="B33:B34"/>
    <mergeCell ref="N33:N34"/>
    <mergeCell ref="A36:A38"/>
    <mergeCell ref="B36:B38"/>
    <mergeCell ref="N36:N38"/>
    <mergeCell ref="A29:A30"/>
    <mergeCell ref="B29:B30"/>
    <mergeCell ref="N29:N30"/>
    <mergeCell ref="A31:A32"/>
    <mergeCell ref="B31:B32"/>
    <mergeCell ref="N31:N32"/>
    <mergeCell ref="A25:A26"/>
    <mergeCell ref="B25:B26"/>
    <mergeCell ref="N25:N26"/>
    <mergeCell ref="A27:A28"/>
    <mergeCell ref="B27:B28"/>
    <mergeCell ref="N27:N28"/>
    <mergeCell ref="A23:A24"/>
    <mergeCell ref="B23:B24"/>
    <mergeCell ref="N23:N24"/>
    <mergeCell ref="A17:A18"/>
    <mergeCell ref="B17:B18"/>
    <mergeCell ref="N17:N18"/>
    <mergeCell ref="A19:A20"/>
    <mergeCell ref="B19:B20"/>
    <mergeCell ref="N19:N20"/>
    <mergeCell ref="B15:B16"/>
    <mergeCell ref="N15:N16"/>
    <mergeCell ref="A8:A9"/>
    <mergeCell ref="B8:B9"/>
    <mergeCell ref="N8:N9"/>
    <mergeCell ref="A10:A12"/>
    <mergeCell ref="B10:B12"/>
    <mergeCell ref="N10:N12"/>
    <mergeCell ref="A21:A22"/>
    <mergeCell ref="B21:B22"/>
    <mergeCell ref="N21:N22"/>
    <mergeCell ref="M1:M2"/>
    <mergeCell ref="N1:N2"/>
    <mergeCell ref="A3:A5"/>
    <mergeCell ref="B3:B5"/>
    <mergeCell ref="N3:N5"/>
    <mergeCell ref="A6:A7"/>
    <mergeCell ref="B6:B7"/>
    <mergeCell ref="N6:N7"/>
    <mergeCell ref="G1:G2"/>
    <mergeCell ref="H1:H109"/>
    <mergeCell ref="I1:I2"/>
    <mergeCell ref="J1:J2"/>
    <mergeCell ref="K1:K2"/>
    <mergeCell ref="L1:L2"/>
    <mergeCell ref="A1:A2"/>
    <mergeCell ref="B1:B2"/>
    <mergeCell ref="C1:C2"/>
    <mergeCell ref="D1:D2"/>
    <mergeCell ref="E1:E2"/>
    <mergeCell ref="F1:F2"/>
    <mergeCell ref="A13:A14"/>
    <mergeCell ref="B13:B14"/>
    <mergeCell ref="N13:N14"/>
    <mergeCell ref="A15:A16"/>
  </mergeCells>
  <conditionalFormatting sqref="N3:N1048576">
    <cfRule type="containsText" dxfId="6" priority="1" operator="containsText" text="NO CUMPLE">
      <formula>NOT(ISERROR(SEARCH("NO CUMPLE",N3)))</formula>
    </cfRule>
  </conditionalFormatting>
  <pageMargins left="0.75" right="0.75" top="1" bottom="1" header="0.5" footer="0.5"/>
  <pageSetup orientation="portrait" horizontalDpi="4294967292" verticalDpi="429496729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rgb="FFFFFF00"/>
  </sheetPr>
  <dimension ref="A1:AY289"/>
  <sheetViews>
    <sheetView topLeftCell="A11" zoomScale="80" zoomScaleNormal="80" workbookViewId="0">
      <selection activeCell="E12" sqref="E1:H1048576"/>
    </sheetView>
  </sheetViews>
  <sheetFormatPr baseColWidth="10" defaultRowHeight="15" x14ac:dyDescent="0.25"/>
  <cols>
    <col min="1" max="1" width="4" style="538" customWidth="1"/>
    <col min="2" max="2" width="17.625" style="467" customWidth="1"/>
    <col min="3" max="3" width="39.125" style="467" customWidth="1"/>
    <col min="4" max="4" width="14.5" style="467" customWidth="1"/>
    <col min="5" max="5" width="16.5" style="467" customWidth="1"/>
    <col min="6" max="6" width="16.625" style="467" customWidth="1"/>
    <col min="7" max="7" width="16.875" style="467" customWidth="1"/>
    <col min="8" max="8" width="19.875" style="467" customWidth="1"/>
    <col min="9" max="19" width="16.625" style="467" customWidth="1"/>
    <col min="20" max="29" width="16.625" style="538" customWidth="1"/>
    <col min="30" max="39" width="16.625" style="538" hidden="1" customWidth="1"/>
    <col min="40" max="42" width="15.625" style="538" hidden="1" customWidth="1"/>
    <col min="43" max="49" width="15.625" style="538" customWidth="1"/>
    <col min="50" max="51" width="11" style="538"/>
    <col min="52" max="16384" width="11" style="467"/>
  </cols>
  <sheetData>
    <row r="1" spans="1:51" ht="15.75" hidden="1" thickBot="1" x14ac:dyDescent="0.3"/>
    <row r="2" spans="1:51" ht="15.75" hidden="1" thickBot="1" x14ac:dyDescent="0.3"/>
    <row r="3" spans="1:51" ht="15.75" hidden="1" thickBot="1" x14ac:dyDescent="0.3"/>
    <row r="4" spans="1:51" ht="15.75" hidden="1" thickBot="1" x14ac:dyDescent="0.3"/>
    <row r="5" spans="1:51" ht="15.75" hidden="1" thickBot="1" x14ac:dyDescent="0.3"/>
    <row r="6" spans="1:51" ht="16.5" thickBot="1" x14ac:dyDescent="0.3">
      <c r="B6" s="572" t="s">
        <v>300</v>
      </c>
      <c r="C6" s="1126" t="s">
        <v>232</v>
      </c>
      <c r="D6" s="1127"/>
      <c r="E6" s="1127"/>
      <c r="F6" s="1127"/>
      <c r="G6" s="1127"/>
      <c r="H6" s="1127"/>
      <c r="I6" s="1127"/>
      <c r="J6" s="1127"/>
      <c r="K6" s="1127"/>
      <c r="L6" s="1127"/>
      <c r="M6" s="1127"/>
      <c r="N6" s="1127"/>
      <c r="O6" s="1127"/>
      <c r="P6" s="1127"/>
      <c r="Q6" s="1127"/>
      <c r="R6" s="1127"/>
      <c r="S6" s="1127"/>
      <c r="T6" s="1127"/>
      <c r="U6" s="1127"/>
      <c r="V6" s="1127"/>
      <c r="W6" s="1127"/>
      <c r="X6" s="1127"/>
      <c r="Y6" s="1127"/>
      <c r="Z6" s="1127"/>
      <c r="AA6" s="1127"/>
      <c r="AB6" s="1127"/>
      <c r="AC6" s="1127"/>
      <c r="AD6" s="1127"/>
      <c r="AE6" s="1127"/>
      <c r="AF6" s="1127"/>
      <c r="AG6" s="1127"/>
      <c r="AH6" s="1127"/>
      <c r="AI6" s="1127"/>
      <c r="AJ6" s="1127"/>
      <c r="AK6" s="1127"/>
      <c r="AL6" s="1127"/>
      <c r="AM6" s="1127"/>
    </row>
    <row r="7" spans="1:51" s="538" customFormat="1" ht="6" customHeight="1" x14ac:dyDescent="0.25"/>
    <row r="8" spans="1:51" ht="23.25" customHeight="1" x14ac:dyDescent="0.25">
      <c r="B8" s="1135" t="s">
        <v>301</v>
      </c>
      <c r="C8" s="1136"/>
      <c r="D8" s="1136"/>
      <c r="E8" s="1137"/>
      <c r="F8" s="1129" t="s">
        <v>138</v>
      </c>
      <c r="G8" s="1130"/>
      <c r="H8" s="1129" t="s">
        <v>139</v>
      </c>
      <c r="I8" s="1130"/>
      <c r="J8" s="1129" t="s">
        <v>140</v>
      </c>
      <c r="K8" s="1130"/>
      <c r="L8" s="1129" t="s">
        <v>141</v>
      </c>
      <c r="M8" s="1130"/>
      <c r="N8" s="1129" t="s">
        <v>142</v>
      </c>
      <c r="O8" s="1130"/>
      <c r="P8" s="1129" t="s">
        <v>143</v>
      </c>
      <c r="Q8" s="1130"/>
      <c r="R8" s="1129" t="s">
        <v>144</v>
      </c>
      <c r="S8" s="1130"/>
      <c r="T8" s="1129" t="s">
        <v>145</v>
      </c>
      <c r="U8" s="1130"/>
      <c r="V8" s="1129" t="s">
        <v>146</v>
      </c>
      <c r="W8" s="1130"/>
      <c r="X8" s="1129" t="s">
        <v>147</v>
      </c>
      <c r="Y8" s="1130"/>
      <c r="Z8" s="1129" t="s">
        <v>148</v>
      </c>
      <c r="AA8" s="1130"/>
      <c r="AB8" s="1129" t="s">
        <v>250</v>
      </c>
      <c r="AC8" s="1130"/>
      <c r="AD8" s="1129" t="s">
        <v>251</v>
      </c>
      <c r="AE8" s="1130"/>
      <c r="AF8" s="1129" t="s">
        <v>252</v>
      </c>
      <c r="AG8" s="1130"/>
      <c r="AH8" s="1129" t="s">
        <v>253</v>
      </c>
      <c r="AI8" s="1130"/>
      <c r="AJ8" s="1129" t="s">
        <v>254</v>
      </c>
      <c r="AK8" s="1130"/>
      <c r="AL8" s="1129" t="s">
        <v>255</v>
      </c>
      <c r="AM8" s="1130"/>
    </row>
    <row r="9" spans="1:51" s="584" customFormat="1" ht="53.25" customHeight="1" x14ac:dyDescent="0.25">
      <c r="A9" s="583"/>
      <c r="B9" s="659" t="s">
        <v>294</v>
      </c>
      <c r="C9" s="659" t="s">
        <v>295</v>
      </c>
      <c r="D9" s="659" t="s">
        <v>296</v>
      </c>
      <c r="E9" s="659" t="s">
        <v>297</v>
      </c>
      <c r="F9" s="571" t="s">
        <v>296</v>
      </c>
      <c r="G9" s="571" t="s">
        <v>278</v>
      </c>
      <c r="H9" s="571" t="s">
        <v>296</v>
      </c>
      <c r="I9" s="571" t="s">
        <v>278</v>
      </c>
      <c r="J9" s="571" t="s">
        <v>296</v>
      </c>
      <c r="K9" s="571" t="s">
        <v>278</v>
      </c>
      <c r="L9" s="571" t="s">
        <v>296</v>
      </c>
      <c r="M9" s="571" t="s">
        <v>278</v>
      </c>
      <c r="N9" s="571" t="s">
        <v>296</v>
      </c>
      <c r="O9" s="571" t="s">
        <v>278</v>
      </c>
      <c r="P9" s="571" t="s">
        <v>296</v>
      </c>
      <c r="Q9" s="571" t="s">
        <v>278</v>
      </c>
      <c r="R9" s="571" t="s">
        <v>296</v>
      </c>
      <c r="S9" s="571" t="s">
        <v>278</v>
      </c>
      <c r="T9" s="571" t="s">
        <v>296</v>
      </c>
      <c r="U9" s="571" t="s">
        <v>278</v>
      </c>
      <c r="V9" s="571" t="s">
        <v>296</v>
      </c>
      <c r="W9" s="571" t="s">
        <v>278</v>
      </c>
      <c r="X9" s="571" t="s">
        <v>296</v>
      </c>
      <c r="Y9" s="571" t="s">
        <v>278</v>
      </c>
      <c r="Z9" s="571" t="s">
        <v>296</v>
      </c>
      <c r="AA9" s="571" t="s">
        <v>278</v>
      </c>
      <c r="AB9" s="571" t="s">
        <v>296</v>
      </c>
      <c r="AC9" s="571" t="s">
        <v>278</v>
      </c>
      <c r="AD9" s="571" t="s">
        <v>296</v>
      </c>
      <c r="AE9" s="571" t="s">
        <v>278</v>
      </c>
      <c r="AF9" s="571" t="s">
        <v>296</v>
      </c>
      <c r="AG9" s="571" t="s">
        <v>278</v>
      </c>
      <c r="AH9" s="571" t="s">
        <v>296</v>
      </c>
      <c r="AI9" s="571" t="s">
        <v>278</v>
      </c>
      <c r="AJ9" s="571" t="s">
        <v>296</v>
      </c>
      <c r="AK9" s="571" t="s">
        <v>278</v>
      </c>
      <c r="AL9" s="571" t="s">
        <v>296</v>
      </c>
      <c r="AM9" s="571" t="s">
        <v>278</v>
      </c>
      <c r="AN9" s="583"/>
      <c r="AO9" s="583"/>
      <c r="AP9" s="583"/>
      <c r="AQ9" s="583"/>
      <c r="AR9" s="583"/>
      <c r="AS9" s="583"/>
      <c r="AT9" s="583"/>
      <c r="AU9" s="583"/>
      <c r="AV9" s="583"/>
      <c r="AW9" s="583"/>
      <c r="AX9" s="583"/>
      <c r="AY9" s="583"/>
    </row>
    <row r="10" spans="1:51" ht="138" customHeight="1" x14ac:dyDescent="0.25">
      <c r="A10" s="647">
        <v>3</v>
      </c>
      <c r="B10" s="659">
        <v>1</v>
      </c>
      <c r="C10" s="660" t="s">
        <v>285</v>
      </c>
      <c r="D10" s="661">
        <v>180000000</v>
      </c>
      <c r="E10" s="694">
        <f>+D10*3</f>
        <v>540000000</v>
      </c>
      <c r="F10" s="648">
        <v>169020000</v>
      </c>
      <c r="G10" s="649" t="str">
        <f>IF(F10="","",IF(OR(F10=0,F10&gt;$D10),"NO VÁLIDO","VÁLIDO"))</f>
        <v>VÁLIDO</v>
      </c>
      <c r="H10" s="695">
        <v>175051479</v>
      </c>
      <c r="I10" s="779" t="s">
        <v>417</v>
      </c>
      <c r="J10" s="648">
        <v>176700000</v>
      </c>
      <c r="K10" s="649" t="str">
        <f>IF(J10="","",IF(OR(J10=0,J10&gt;$D10),"NO VÁLIDO","VÁLIDO"))</f>
        <v>VÁLIDO</v>
      </c>
      <c r="L10" s="648">
        <v>170168580</v>
      </c>
      <c r="M10" s="649" t="str">
        <f t="shared" ref="M10" si="0">IF(L10="","",IF(OR(L10=0,L10&gt;$D10),"NO VÁLIDO","VÁLIDO"))</f>
        <v>VÁLIDO</v>
      </c>
      <c r="N10" s="648">
        <v>174996000</v>
      </c>
      <c r="O10" s="649" t="str">
        <f t="shared" ref="O10" si="1">IF(N10="","",IF(OR(N10=0,N10&gt;$D10),"NO VÁLIDO","VÁLIDO"))</f>
        <v>VÁLIDO</v>
      </c>
      <c r="P10" s="648">
        <v>176000000</v>
      </c>
      <c r="Q10" s="649" t="str">
        <f t="shared" ref="Q10" si="2">IF(P10="","",IF(OR(P10=0,P10&gt;$D10),"NO VÁLIDO","VÁLIDO"))</f>
        <v>VÁLIDO</v>
      </c>
      <c r="R10" s="648">
        <v>176760000</v>
      </c>
      <c r="S10" s="649" t="str">
        <f t="shared" ref="S10" si="3">IF(R10="","",IF(OR(R10=0,R10&gt;$D10),"NO VÁLIDO","VÁLIDO"))</f>
        <v>VÁLIDO</v>
      </c>
      <c r="T10" s="648">
        <v>178333333</v>
      </c>
      <c r="U10" s="649" t="str">
        <f t="shared" ref="U10" si="4">IF(T10="","",IF(OR(T10=0,T10&gt;$D10),"NO VÁLIDO","VÁLIDO"))</f>
        <v>VÁLIDO</v>
      </c>
      <c r="V10" s="648">
        <v>179800000</v>
      </c>
      <c r="W10" s="649" t="str">
        <f t="shared" ref="W10" si="5">IF(V10="","",IF(OR(V10=0,V10&gt;$D10),"NO VÁLIDO","VÁLIDO"))</f>
        <v>VÁLIDO</v>
      </c>
      <c r="X10" s="648">
        <v>173127138</v>
      </c>
      <c r="Y10" s="649" t="str">
        <f t="shared" ref="Y10" si="6">IF(X10="","",IF(OR(X10=0,X10&gt;$D10),"NO VÁLIDO","VÁLIDO"))</f>
        <v>VÁLIDO</v>
      </c>
      <c r="Z10" s="648">
        <v>166198000</v>
      </c>
      <c r="AA10" s="649" t="str">
        <f t="shared" ref="AA10" si="7">IF(Z10="","",IF(OR(Z10=0,Z10&gt;$D10),"NO VÁLIDO","VÁLIDO"))</f>
        <v>VÁLIDO</v>
      </c>
      <c r="AB10" s="648">
        <v>178200000</v>
      </c>
      <c r="AC10" s="649" t="str">
        <f t="shared" ref="AC10" si="8">IF(AB10="","",IF(OR(AB10=0,AB10&gt;$D10),"NO VÁLIDO","VÁLIDO"))</f>
        <v>VÁLIDO</v>
      </c>
      <c r="AD10" s="648"/>
      <c r="AE10" s="649" t="str">
        <f t="shared" ref="AE10" si="9">IF(AD10="","",IF(OR(AD10=0,AD10&gt;$D10),"NO VÁLIDO","VÁLIDO"))</f>
        <v/>
      </c>
      <c r="AF10" s="648"/>
      <c r="AG10" s="649" t="str">
        <f t="shared" ref="AG10" si="10">IF(AF10="","",IF(OR(AF10=0,AF10&gt;$D10),"NO VÁLIDO","VÁLIDO"))</f>
        <v/>
      </c>
      <c r="AH10" s="648"/>
      <c r="AI10" s="649" t="str">
        <f t="shared" ref="AI10" si="11">IF(AH10="","",IF(OR(AH10=0,AH10&gt;$D10),"NO VÁLIDO","VÁLIDO"))</f>
        <v/>
      </c>
      <c r="AJ10" s="648"/>
      <c r="AK10" s="649" t="str">
        <f t="shared" ref="AK10" si="12">IF(AJ10="","",IF(OR(AJ10=0,AJ10&gt;$D10),"NO VÁLIDO","VÁLIDO"))</f>
        <v/>
      </c>
      <c r="AL10" s="648"/>
      <c r="AM10" s="649" t="str">
        <f t="shared" ref="AM10" si="13">IF(AL10="","",IF(OR(AL10=0,AL10&gt;$D10),"NO VÁLIDO","VÁLIDO"))</f>
        <v/>
      </c>
    </row>
    <row r="11" spans="1:51" s="538" customFormat="1" ht="21" customHeight="1" x14ac:dyDescent="0.25">
      <c r="B11" s="1131" t="s">
        <v>298</v>
      </c>
      <c r="C11" s="1132"/>
      <c r="D11" s="1132"/>
      <c r="E11" s="1133"/>
      <c r="F11" s="1128">
        <f>IF(COUNTIF(F10,"")&gt;0,"",IF(OR(COUNTIF(G10,"NO VÁLIDO")&gt;0,(F10*$A$10)&gt;$E$10),"RECHAZO",(F10*$A$10)))</f>
        <v>507060000</v>
      </c>
      <c r="G11" s="1128"/>
      <c r="H11" s="1134" t="s">
        <v>331</v>
      </c>
      <c r="I11" s="1134"/>
      <c r="J11" s="1128">
        <f t="shared" ref="J11" si="14">IF(COUNTIF(J10,"")&gt;0,"",IF(OR(COUNTIF(K10,"NO VÁLIDO")&gt;0,(J10*$A$10)&gt;$E$10),"RECHAZO",(J10*$A$10)))</f>
        <v>530100000</v>
      </c>
      <c r="K11" s="1128"/>
      <c r="L11" s="1128">
        <f t="shared" ref="L11" si="15">IF(COUNTIF(L10,"")&gt;0,"",IF(OR(COUNTIF(M10,"NO VÁLIDO")&gt;0,(L10*$A$10)&gt;$E$10),"RECHAZO",(L10*$A$10)))</f>
        <v>510505740</v>
      </c>
      <c r="M11" s="1128"/>
      <c r="N11" s="1128">
        <f t="shared" ref="N11" si="16">IF(COUNTIF(N10,"")&gt;0,"",IF(OR(COUNTIF(O10,"NO VÁLIDO")&gt;0,(N10*$A$10)&gt;$E$10),"RECHAZO",(N10*$A$10)))</f>
        <v>524988000</v>
      </c>
      <c r="O11" s="1128"/>
      <c r="P11" s="1128">
        <f t="shared" ref="P11" si="17">IF(COUNTIF(P10,"")&gt;0,"",IF(OR(COUNTIF(Q10,"NO VÁLIDO")&gt;0,(P10*$A$10)&gt;$E$10),"RECHAZO",(P10*$A$10)))</f>
        <v>528000000</v>
      </c>
      <c r="Q11" s="1128"/>
      <c r="R11" s="1128">
        <f t="shared" ref="R11" si="18">IF(COUNTIF(R10,"")&gt;0,"",IF(OR(COUNTIF(S10,"NO VÁLIDO")&gt;0,(R10*$A$10)&gt;$E$10),"RECHAZO",(R10*$A$10)))</f>
        <v>530280000</v>
      </c>
      <c r="S11" s="1128"/>
      <c r="T11" s="1128">
        <f t="shared" ref="T11" si="19">IF(COUNTIF(T10,"")&gt;0,"",IF(OR(COUNTIF(U10,"NO VÁLIDO")&gt;0,(T10*$A$10)&gt;$E$10),"RECHAZO",(T10*$A$10)))</f>
        <v>534999999</v>
      </c>
      <c r="U11" s="1128"/>
      <c r="V11" s="1128">
        <f t="shared" ref="V11" si="20">IF(COUNTIF(V10,"")&gt;0,"",IF(OR(COUNTIF(W10,"NO VÁLIDO")&gt;0,(V10*$A$10)&gt;$E$10),"RECHAZO",(V10*$A$10)))</f>
        <v>539400000</v>
      </c>
      <c r="W11" s="1128"/>
      <c r="X11" s="1128">
        <f t="shared" ref="X11" si="21">IF(COUNTIF(X10,"")&gt;0,"",IF(OR(COUNTIF(Y10,"NO VÁLIDO")&gt;0,(X10*$A$10)&gt;$E$10),"RECHAZO",(X10*$A$10)))</f>
        <v>519381414</v>
      </c>
      <c r="Y11" s="1128"/>
      <c r="Z11" s="1128">
        <f t="shared" ref="Z11" si="22">IF(COUNTIF(Z10,"")&gt;0,"",IF(OR(COUNTIF(AA10,"NO VÁLIDO")&gt;0,(Z10*$A$10)&gt;$E$10),"RECHAZO",(Z10*$A$10)))</f>
        <v>498594000</v>
      </c>
      <c r="AA11" s="1128"/>
      <c r="AB11" s="1128">
        <f t="shared" ref="AB11" si="23">IF(COUNTIF(AB10,"")&gt;0,"",IF(OR(COUNTIF(AC10,"NO VÁLIDO")&gt;0,(AB10*$A$10)&gt;$E$10),"RECHAZO",(AB10*$A$10)))</f>
        <v>534600000</v>
      </c>
      <c r="AC11" s="1128"/>
      <c r="AD11" s="1128" t="str">
        <f t="shared" ref="AD11" si="24">IF(COUNTIF(AD10,"")&gt;0,"",IF(OR(COUNTIF(AE10,"NO VÁLIDO")&gt;0,(AD10*$A$10)&gt;$E$10),"RECHAZO",(AD10*$A$10)))</f>
        <v/>
      </c>
      <c r="AE11" s="1128"/>
      <c r="AF11" s="1128" t="str">
        <f t="shared" ref="AF11" si="25">IF(COUNTIF(AF10,"")&gt;0,"",IF(OR(COUNTIF(AG10,"NO VÁLIDO")&gt;0,(AF10*$A$10)&gt;$E$10),"RECHAZO",(AF10*$A$10)))</f>
        <v/>
      </c>
      <c r="AG11" s="1128"/>
      <c r="AH11" s="1128" t="str">
        <f t="shared" ref="AH11" si="26">IF(COUNTIF(AH10,"")&gt;0,"",IF(OR(COUNTIF(AI10,"NO VÁLIDO")&gt;0,(AH10*$A$10)&gt;$E$10),"RECHAZO",(AH10*$A$10)))</f>
        <v/>
      </c>
      <c r="AI11" s="1128"/>
      <c r="AJ11" s="1128" t="str">
        <f t="shared" ref="AJ11" si="27">IF(COUNTIF(AJ10,"")&gt;0,"",IF(OR(COUNTIF(AK10,"NO VÁLIDO")&gt;0,(AJ10*$A$10)&gt;$E$10),"RECHAZO",(AJ10*$A$10)))</f>
        <v/>
      </c>
      <c r="AK11" s="1128"/>
      <c r="AL11" s="1128" t="str">
        <f t="shared" ref="AL11" si="28">IF(COUNTIF(AL10,"")&gt;0,"",IF(OR(COUNTIF(AM10,"NO VÁLIDO")&gt;0,(AL10*$A$10)&gt;$E$10),"RECHAZO",(AL10*$A$10)))</f>
        <v/>
      </c>
      <c r="AM11" s="1128"/>
    </row>
    <row r="12" spans="1:51" s="538" customFormat="1" x14ac:dyDescent="0.25"/>
    <row r="13" spans="1:51" s="538" customFormat="1" ht="15.75" thickBot="1" x14ac:dyDescent="0.3">
      <c r="D13" s="539"/>
    </row>
    <row r="14" spans="1:51" ht="71.25" customHeight="1" thickBot="1" x14ac:dyDescent="0.3">
      <c r="B14" s="590" t="s">
        <v>241</v>
      </c>
      <c r="C14" s="591" t="s">
        <v>28</v>
      </c>
      <c r="D14" s="591" t="s">
        <v>242</v>
      </c>
      <c r="E14" s="591" t="s">
        <v>299</v>
      </c>
      <c r="F14" s="591" t="s">
        <v>283</v>
      </c>
      <c r="G14" s="591" t="s">
        <v>304</v>
      </c>
      <c r="H14" s="591" t="s">
        <v>305</v>
      </c>
      <c r="I14" s="592" t="s">
        <v>279</v>
      </c>
      <c r="J14" s="593"/>
      <c r="K14" s="593"/>
      <c r="L14" s="593"/>
      <c r="M14" s="593"/>
      <c r="N14" s="593"/>
      <c r="O14" s="594"/>
      <c r="P14" s="595"/>
      <c r="Q14" s="595"/>
      <c r="R14" s="595"/>
      <c r="S14" s="595"/>
      <c r="T14" s="593"/>
      <c r="U14" s="593"/>
      <c r="V14" s="593"/>
      <c r="W14" s="593"/>
      <c r="X14" s="593"/>
    </row>
    <row r="15" spans="1:51" ht="30" customHeight="1" x14ac:dyDescent="0.25">
      <c r="B15" s="517" t="str">
        <f>CONSOLIDADO!A5</f>
        <v>P01</v>
      </c>
      <c r="C15" s="468" t="str">
        <f>VLOOKUP(B15,CONSOLIDADO!$A$5:$L$140,2,FALSE)</f>
        <v>CB INGENIEROS SAS</v>
      </c>
      <c r="D15" s="588" t="str">
        <f>IF(VLOOKUP(B15,CONSOLIDADO!$A$5:$L$140,8,FALSE)&lt;&gt;"HÁBIL","NO","SI")</f>
        <v>SI</v>
      </c>
      <c r="E15" s="650">
        <f>IF(OR($D$15="NO",$F$11="RECHAZO"),"DESCARTADO",$F$11)</f>
        <v>507060000</v>
      </c>
      <c r="F15" s="767">
        <f t="shared" ref="F15:F26" si="29">IFERROR(IF(OR(E15&lt;$C$29,E15&gt;$C$30),"DESCARTADO",E15),"")</f>
        <v>507060000</v>
      </c>
      <c r="G15" s="768">
        <f t="shared" ref="G15:G26" si="30">IFERROR(IF(F15="DESCARTADO","DESCARTADO",IF(F15&gt;$C$28,"VALOR MAYOR A LA MG",$C$28-F15)),"")</f>
        <v>15382308.627491057</v>
      </c>
      <c r="H15" s="656" t="str">
        <f t="shared" ref="H15:H26" si="31">IFERROR(IF(G15=MIN($G$15:$G$26),"VALOR MÁS CERCANO POR DEFECTO A LA MG",""),"")</f>
        <v/>
      </c>
      <c r="I15" s="774">
        <f t="shared" ref="I15:I26" si="32">IFERROR(IF(OR(E15="DESCARTADO",F15="DESCARTADO"),0,IF(H15="VALOR MÁS CERCANO POR DEFECTO A LA MG",$C$31,IF(F15&gt;$C$28,(($C$28*$C$31)/F15),IF(F15&lt;$C$28,((F15*$C$31)/$C$28),0)))),"")</f>
        <v>679.38984676120242</v>
      </c>
      <c r="J15" s="593"/>
      <c r="K15" s="599">
        <f t="shared" ref="K15:K26" si="33">COUNTIF($E$15:$E$26,E15)</f>
        <v>1</v>
      </c>
      <c r="L15" s="593"/>
      <c r="M15" s="593"/>
      <c r="N15" s="593"/>
      <c r="O15" s="596"/>
      <c r="P15" s="597"/>
      <c r="Q15" s="598"/>
      <c r="R15" s="599"/>
      <c r="S15" s="600"/>
      <c r="T15" s="593"/>
      <c r="U15" s="593"/>
      <c r="V15" s="593"/>
      <c r="W15" s="593"/>
      <c r="X15" s="593"/>
    </row>
    <row r="16" spans="1:51" ht="21.75" customHeight="1" x14ac:dyDescent="0.25">
      <c r="B16" s="518" t="str">
        <f>CONSOLIDADO!A6</f>
        <v>P02</v>
      </c>
      <c r="C16" s="469" t="str">
        <f>VLOOKUP(B16,CONSOLIDADO!$A$5:$L$140,2,FALSE)</f>
        <v>VELNEC SA</v>
      </c>
      <c r="D16" s="587" t="str">
        <f>IF(VLOOKUP(B16,CONSOLIDADO!$A$5:$L$140,8,FALSE)&lt;&gt;"HÁBIL","NO","SI")</f>
        <v>NO</v>
      </c>
      <c r="E16" s="792" t="str">
        <f>IF(OR($D$16="NO",$H$11="RECHAZO"),"DESCARTADO",$H$11)</f>
        <v>DESCARTADO</v>
      </c>
      <c r="F16" s="769" t="str">
        <f t="shared" si="29"/>
        <v>DESCARTADO</v>
      </c>
      <c r="G16" s="770" t="str">
        <f t="shared" si="30"/>
        <v>DESCARTADO</v>
      </c>
      <c r="H16" s="656" t="str">
        <f t="shared" si="31"/>
        <v/>
      </c>
      <c r="I16" s="775">
        <f t="shared" si="32"/>
        <v>0</v>
      </c>
      <c r="J16" s="593"/>
      <c r="K16" s="599">
        <f t="shared" si="33"/>
        <v>6</v>
      </c>
      <c r="L16" s="593"/>
      <c r="M16" s="593"/>
      <c r="N16" s="593"/>
      <c r="O16" s="596"/>
      <c r="P16" s="597"/>
      <c r="Q16" s="598"/>
      <c r="R16" s="599"/>
      <c r="S16" s="600"/>
      <c r="T16" s="593"/>
      <c r="U16" s="593"/>
      <c r="V16" s="593"/>
      <c r="W16" s="593"/>
      <c r="X16" s="593"/>
    </row>
    <row r="17" spans="2:24" ht="25.5" x14ac:dyDescent="0.25">
      <c r="B17" s="518" t="str">
        <f>CONSOLIDADO!A7</f>
        <v>P03</v>
      </c>
      <c r="C17" s="496" t="str">
        <f>VLOOKUP(B17,CONSOLIDADO!$A$5:$L$140,2,FALSE)</f>
        <v>CONSORCIO PROYECTO VIAL - PROES - ECG</v>
      </c>
      <c r="D17" s="587" t="str">
        <f>IF(VLOOKUP(B17,CONSOLIDADO!$A$5:$L$140,8,FALSE)&lt;&gt;"HÁBIL","NO","SI")</f>
        <v>SI</v>
      </c>
      <c r="E17" s="651">
        <f>IF(OR($D$17="NO",$J$11="RECHAZO"),"DESCARTADO",$J$11)</f>
        <v>530100000</v>
      </c>
      <c r="F17" s="769">
        <f t="shared" si="29"/>
        <v>530100000</v>
      </c>
      <c r="G17" s="770" t="str">
        <f t="shared" si="30"/>
        <v>VALOR MAYOR A LA MG</v>
      </c>
      <c r="H17" s="656" t="str">
        <f t="shared" si="31"/>
        <v/>
      </c>
      <c r="I17" s="775">
        <f t="shared" si="32"/>
        <v>689.88797592764331</v>
      </c>
      <c r="J17" s="670"/>
      <c r="K17" s="599">
        <f t="shared" si="33"/>
        <v>1</v>
      </c>
      <c r="L17" s="593"/>
      <c r="M17" s="593"/>
      <c r="N17" s="593"/>
      <c r="O17" s="596"/>
      <c r="P17" s="597"/>
      <c r="Q17" s="598"/>
      <c r="R17" s="599"/>
      <c r="S17" s="600"/>
      <c r="T17" s="593"/>
      <c r="U17" s="593"/>
      <c r="V17" s="593"/>
      <c r="W17" s="593"/>
      <c r="X17" s="593"/>
    </row>
    <row r="18" spans="2:24" ht="30" x14ac:dyDescent="0.25">
      <c r="B18" s="518" t="str">
        <f>CONSOLIDADO!A8</f>
        <v>P04</v>
      </c>
      <c r="C18" s="696" t="str">
        <f>VLOOKUP(B18,CONSOLIDADO!$A$5:$L$140,2,FALSE)</f>
        <v>CONSULTORIAS INVERSIONES Y PROYECTOS SAS - CIP SAS</v>
      </c>
      <c r="D18" s="587" t="str">
        <f>IF(VLOOKUP(B18,CONSOLIDADO!$A$5:$L$140,8,FALSE)&lt;&gt;"HÁBIL","NO","SI")</f>
        <v>SI</v>
      </c>
      <c r="E18" s="651">
        <f>IF(OR($D$18="NO",$L$11="RECHAZO"),"DESCARTADO",$L$11)</f>
        <v>510505740</v>
      </c>
      <c r="F18" s="769">
        <f t="shared" si="29"/>
        <v>510505740</v>
      </c>
      <c r="G18" s="770">
        <f t="shared" si="30"/>
        <v>11936568.627491057</v>
      </c>
      <c r="H18" s="656" t="str">
        <f t="shared" si="31"/>
        <v>VALOR MÁS CERCANO POR DEFECTO A LA MG</v>
      </c>
      <c r="I18" s="775">
        <f t="shared" si="32"/>
        <v>700</v>
      </c>
      <c r="J18" s="670"/>
      <c r="K18" s="599">
        <f t="shared" si="33"/>
        <v>1</v>
      </c>
      <c r="L18" s="593"/>
      <c r="M18" s="593"/>
      <c r="N18" s="593"/>
      <c r="O18" s="596"/>
      <c r="P18" s="597"/>
      <c r="Q18" s="598"/>
      <c r="R18" s="599"/>
      <c r="S18" s="600"/>
      <c r="T18" s="593"/>
      <c r="U18" s="593"/>
      <c r="V18" s="593"/>
      <c r="W18" s="593"/>
      <c r="X18" s="593"/>
    </row>
    <row r="19" spans="2:24" ht="25.5" x14ac:dyDescent="0.25">
      <c r="B19" s="518" t="str">
        <f>CONSOLIDADO!A9</f>
        <v>P05</v>
      </c>
      <c r="C19" s="496" t="str">
        <f>VLOOKUP(B19,CONSOLIDADO!$A$5:$L$140,2,FALSE)</f>
        <v>CONSORCIO APP</v>
      </c>
      <c r="D19" s="587" t="str">
        <f>IF(VLOOKUP(B19,CONSOLIDADO!$A$5:$L$140,8,FALSE)&lt;&gt;"HÁBIL","NO","SI")</f>
        <v>SI</v>
      </c>
      <c r="E19" s="651">
        <f>IF(OR($D$19="NO",$N$11="RECHAZO"),"DESCARTADO",$N$11)</f>
        <v>524988000</v>
      </c>
      <c r="F19" s="769">
        <f t="shared" si="29"/>
        <v>524988000</v>
      </c>
      <c r="G19" s="770" t="str">
        <f t="shared" si="30"/>
        <v>VALOR MAYOR A LA MG</v>
      </c>
      <c r="H19" s="656" t="str">
        <f t="shared" si="31"/>
        <v/>
      </c>
      <c r="I19" s="775">
        <f t="shared" si="32"/>
        <v>696.6056672519062</v>
      </c>
      <c r="J19" s="593"/>
      <c r="K19" s="599">
        <f t="shared" si="33"/>
        <v>1</v>
      </c>
      <c r="L19" s="593"/>
      <c r="M19" s="593"/>
      <c r="N19" s="593"/>
      <c r="O19" s="596"/>
      <c r="P19" s="597"/>
      <c r="Q19" s="598"/>
      <c r="R19" s="599"/>
      <c r="S19" s="600"/>
      <c r="T19" s="593"/>
      <c r="U19" s="593"/>
      <c r="V19" s="593"/>
      <c r="W19" s="593"/>
      <c r="X19" s="593"/>
    </row>
    <row r="20" spans="2:24" ht="25.5" x14ac:dyDescent="0.25">
      <c r="B20" s="518" t="str">
        <f>CONSOLIDADO!A10</f>
        <v>P06</v>
      </c>
      <c r="C20" s="496" t="str">
        <f>VLOOKUP(B20,CONSOLIDADO!$A$5:$L$140,2,FALSE)</f>
        <v>INTEGRAL SA</v>
      </c>
      <c r="D20" s="587" t="str">
        <f>IF(VLOOKUP(B20,CONSOLIDADO!$A$5:$L$140,8,FALSE)&lt;&gt;"HÁBIL","NO","SI")</f>
        <v>SI</v>
      </c>
      <c r="E20" s="651">
        <f>IF(OR($D$20="NO",$P$11="RECHAZO"),"DESCARTADO",$P$11)</f>
        <v>528000000</v>
      </c>
      <c r="F20" s="769">
        <f t="shared" si="29"/>
        <v>528000000</v>
      </c>
      <c r="G20" s="770" t="str">
        <f t="shared" si="30"/>
        <v>VALOR MAYOR A LA MG</v>
      </c>
      <c r="H20" s="656" t="str">
        <f t="shared" si="31"/>
        <v/>
      </c>
      <c r="I20" s="775">
        <f t="shared" si="32"/>
        <v>692.6318485591737</v>
      </c>
      <c r="J20" s="593"/>
      <c r="K20" s="599">
        <f t="shared" si="33"/>
        <v>1</v>
      </c>
      <c r="L20" s="593"/>
      <c r="M20" s="593"/>
      <c r="N20" s="593"/>
      <c r="O20" s="596"/>
      <c r="P20" s="597"/>
      <c r="Q20" s="598"/>
      <c r="R20" s="599"/>
      <c r="S20" s="600"/>
      <c r="T20" s="593"/>
      <c r="U20" s="593"/>
      <c r="V20" s="593"/>
      <c r="W20" s="593"/>
      <c r="X20" s="593"/>
    </row>
    <row r="21" spans="2:24" ht="15.75" x14ac:dyDescent="0.25">
      <c r="B21" s="518" t="str">
        <f>CONSOLIDADO!A11</f>
        <v>P07</v>
      </c>
      <c r="C21" s="496" t="str">
        <f>VLOOKUP(B21,CONSOLIDADO!$A$5:$L$140,2,FALSE)</f>
        <v>CONSORCIO FANDIÑO - CIVILTEC</v>
      </c>
      <c r="D21" s="587" t="str">
        <f>IF(VLOOKUP(B21,CONSOLIDADO!$A$5:$L$140,8,FALSE)&lt;&gt;"HÁBIL","NO","SI")</f>
        <v>NO</v>
      </c>
      <c r="E21" s="651" t="str">
        <f>IF(OR($D$21="NO",$R$11="RECHAZO"),"DESCARTADO",$R$11)</f>
        <v>DESCARTADO</v>
      </c>
      <c r="F21" s="769" t="str">
        <f t="shared" si="29"/>
        <v>DESCARTADO</v>
      </c>
      <c r="G21" s="770" t="str">
        <f t="shared" si="30"/>
        <v>DESCARTADO</v>
      </c>
      <c r="H21" s="656" t="str">
        <f t="shared" si="31"/>
        <v/>
      </c>
      <c r="I21" s="775">
        <f t="shared" si="32"/>
        <v>0</v>
      </c>
      <c r="J21" s="593"/>
      <c r="K21" s="599">
        <f t="shared" si="33"/>
        <v>6</v>
      </c>
      <c r="L21" s="593"/>
      <c r="M21" s="593"/>
      <c r="N21" s="593"/>
      <c r="O21" s="596"/>
      <c r="P21" s="597"/>
      <c r="Q21" s="598"/>
      <c r="R21" s="599"/>
      <c r="S21" s="600"/>
      <c r="T21" s="593"/>
      <c r="U21" s="593"/>
      <c r="V21" s="593"/>
      <c r="W21" s="593"/>
      <c r="X21" s="593"/>
    </row>
    <row r="22" spans="2:24" ht="15.75" x14ac:dyDescent="0.25">
      <c r="B22" s="518" t="str">
        <f>CONSOLIDADO!A12</f>
        <v>P08</v>
      </c>
      <c r="C22" s="496" t="str">
        <f>VLOOKUP(B22,CONSOLIDADO!$A$5:$L$140,2,FALSE)</f>
        <v>NEOINGENIERIA P&amp;T SAS</v>
      </c>
      <c r="D22" s="587" t="str">
        <f>IF(VLOOKUP(B22,CONSOLIDADO!$A$5:$L$140,8,FALSE)&lt;&gt;"HÁBIL","NO","SI")</f>
        <v>NO</v>
      </c>
      <c r="E22" s="651" t="str">
        <f>IF(OR($D$22="NO",$T$11="RECHAZO"),"DESCARTADO",$T$11)</f>
        <v>DESCARTADO</v>
      </c>
      <c r="F22" s="769" t="str">
        <f t="shared" si="29"/>
        <v>DESCARTADO</v>
      </c>
      <c r="G22" s="770" t="str">
        <f t="shared" si="30"/>
        <v>DESCARTADO</v>
      </c>
      <c r="H22" s="656" t="str">
        <f t="shared" si="31"/>
        <v/>
      </c>
      <c r="I22" s="775">
        <f t="shared" si="32"/>
        <v>0</v>
      </c>
      <c r="J22" s="593"/>
      <c r="K22" s="599">
        <f t="shared" si="33"/>
        <v>6</v>
      </c>
      <c r="L22" s="593"/>
      <c r="M22" s="593"/>
      <c r="N22" s="593"/>
      <c r="O22" s="596"/>
      <c r="P22" s="597"/>
      <c r="Q22" s="598"/>
      <c r="R22" s="599"/>
      <c r="S22" s="600"/>
      <c r="T22" s="593"/>
      <c r="U22" s="593"/>
      <c r="V22" s="593"/>
      <c r="W22" s="593"/>
      <c r="X22" s="593"/>
    </row>
    <row r="23" spans="2:24" ht="15.75" x14ac:dyDescent="0.25">
      <c r="B23" s="518" t="str">
        <f>CONSOLIDADO!A13</f>
        <v>P09</v>
      </c>
      <c r="C23" s="496" t="str">
        <f>VLOOKUP(B23,CONSOLIDADO!$A$5:$L$140,2,FALSE)</f>
        <v>SILVA CARREÑO ASOCIADOS SAS</v>
      </c>
      <c r="D23" s="587" t="str">
        <f>IF(VLOOKUP(B23,CONSOLIDADO!$A$5:$L$140,8,FALSE)&lt;&gt;"HÁBIL","NO","SI")</f>
        <v>NO</v>
      </c>
      <c r="E23" s="651" t="str">
        <f>IF(OR($D$23="NO",$V$11="RECHAZO"),"DESCARTADO",$V$11)</f>
        <v>DESCARTADO</v>
      </c>
      <c r="F23" s="769" t="str">
        <f t="shared" si="29"/>
        <v>DESCARTADO</v>
      </c>
      <c r="G23" s="770" t="str">
        <f t="shared" si="30"/>
        <v>DESCARTADO</v>
      </c>
      <c r="H23" s="656" t="str">
        <f t="shared" si="31"/>
        <v/>
      </c>
      <c r="I23" s="775">
        <f t="shared" si="32"/>
        <v>0</v>
      </c>
      <c r="J23" s="593"/>
      <c r="K23" s="599">
        <f t="shared" si="33"/>
        <v>6</v>
      </c>
      <c r="L23" s="593"/>
      <c r="M23" s="593"/>
      <c r="N23" s="593"/>
      <c r="O23" s="596"/>
      <c r="P23" s="597"/>
      <c r="Q23" s="598"/>
      <c r="R23" s="599"/>
      <c r="S23" s="600"/>
      <c r="T23" s="593"/>
      <c r="U23" s="593"/>
      <c r="V23" s="593"/>
      <c r="W23" s="593"/>
      <c r="X23" s="593"/>
    </row>
    <row r="24" spans="2:24" ht="15.75" x14ac:dyDescent="0.25">
      <c r="B24" s="628" t="str">
        <f>CONSOLIDADO!A14</f>
        <v>P10</v>
      </c>
      <c r="C24" s="629" t="str">
        <f>VLOOKUP(B24,CONSOLIDADO!$A$5:$L$140,2,FALSE)</f>
        <v>CONSORCIO EVALUACION VIVEKA-AYESA</v>
      </c>
      <c r="D24" s="630" t="str">
        <f>IF(VLOOKUP(B24,CONSOLIDADO!$A$5:$L$140,8,FALSE)&lt;&gt;"HÁBIL","NO","SI")</f>
        <v>NO</v>
      </c>
      <c r="E24" s="652" t="str">
        <f>IF(OR($D$24="NO",$X$11="RECHAZO"),"DESCARTADO",$X$11)</f>
        <v>DESCARTADO</v>
      </c>
      <c r="F24" s="769" t="str">
        <f t="shared" si="29"/>
        <v>DESCARTADO</v>
      </c>
      <c r="G24" s="770" t="str">
        <f t="shared" si="30"/>
        <v>DESCARTADO</v>
      </c>
      <c r="H24" s="656" t="str">
        <f t="shared" si="31"/>
        <v/>
      </c>
      <c r="I24" s="776">
        <f t="shared" si="32"/>
        <v>0</v>
      </c>
      <c r="J24" s="593"/>
      <c r="K24" s="599">
        <f t="shared" si="33"/>
        <v>6</v>
      </c>
      <c r="L24" s="593"/>
      <c r="M24" s="593"/>
      <c r="N24" s="593"/>
      <c r="O24" s="596"/>
      <c r="P24" s="597"/>
      <c r="Q24" s="598"/>
      <c r="R24" s="599"/>
      <c r="S24" s="600"/>
      <c r="T24" s="593"/>
      <c r="U24" s="593"/>
      <c r="V24" s="593"/>
      <c r="W24" s="593"/>
      <c r="X24" s="593"/>
    </row>
    <row r="25" spans="2:24" s="538" customFormat="1" ht="15.75" x14ac:dyDescent="0.25">
      <c r="B25" s="518" t="str">
        <f>CONSOLIDADO!A15</f>
        <v>P11</v>
      </c>
      <c r="C25" s="496" t="str">
        <f>VLOOKUP(B25,CONSOLIDADO!$A$5:$L$140,2,FALSE)</f>
        <v>CONSORCIO INTER-VIAL</v>
      </c>
      <c r="D25" s="587" t="str">
        <f>IF(VLOOKUP(B25,CONSOLIDADO!$A$5:$L$140,8,FALSE)&lt;&gt;"HÁBIL","NO","SI")</f>
        <v>NO</v>
      </c>
      <c r="E25" s="651" t="str">
        <f>IF(OR($D$25="NO",$Z$11="RECHAZO"),"DESCARTADO",$Z$11)</f>
        <v>DESCARTADO</v>
      </c>
      <c r="F25" s="771" t="str">
        <f t="shared" si="29"/>
        <v>DESCARTADO</v>
      </c>
      <c r="G25" s="770" t="str">
        <f t="shared" si="30"/>
        <v>DESCARTADO</v>
      </c>
      <c r="H25" s="656" t="str">
        <f t="shared" si="31"/>
        <v/>
      </c>
      <c r="I25" s="776">
        <f t="shared" si="32"/>
        <v>0</v>
      </c>
      <c r="J25" s="593"/>
      <c r="K25" s="599">
        <f t="shared" si="33"/>
        <v>6</v>
      </c>
      <c r="L25" s="593"/>
      <c r="M25" s="593"/>
      <c r="N25" s="593"/>
      <c r="O25" s="593"/>
      <c r="P25" s="593"/>
      <c r="Q25" s="593"/>
      <c r="R25" s="593"/>
      <c r="S25" s="593"/>
      <c r="T25" s="593"/>
      <c r="U25" s="593"/>
      <c r="V25" s="593"/>
      <c r="W25" s="593"/>
      <c r="X25" s="593"/>
    </row>
    <row r="26" spans="2:24" s="538" customFormat="1" ht="26.25" thickBot="1" x14ac:dyDescent="0.3">
      <c r="B26" s="537" t="str">
        <f>CONSOLIDADO!A16</f>
        <v>P12</v>
      </c>
      <c r="C26" s="497" t="str">
        <f>VLOOKUP(B26,CONSOLIDADO!$A$5:$L$140,2,FALSE)</f>
        <v>TECNOCONSULTA SAS</v>
      </c>
      <c r="D26" s="589" t="str">
        <f>IF(VLOOKUP(B26,CONSOLIDADO!$A$5:$L$140,8,FALSE)&lt;&gt;"HÁBIL","NO","SI")</f>
        <v>SI</v>
      </c>
      <c r="E26" s="653">
        <f>IF(OR($D$26="NO",$AB$11="RECHAZO"),"DESCARTADO",$AB$11)</f>
        <v>534600000</v>
      </c>
      <c r="F26" s="772">
        <f t="shared" si="29"/>
        <v>534600000</v>
      </c>
      <c r="G26" s="773" t="str">
        <f t="shared" si="30"/>
        <v>VALOR MAYOR A LA MG</v>
      </c>
      <c r="H26" s="669" t="str">
        <f t="shared" si="31"/>
        <v/>
      </c>
      <c r="I26" s="777">
        <f t="shared" si="32"/>
        <v>684.08083808313449</v>
      </c>
      <c r="J26" s="671"/>
      <c r="K26" s="599">
        <f t="shared" si="33"/>
        <v>1</v>
      </c>
      <c r="L26" s="637"/>
      <c r="M26" s="593"/>
      <c r="N26" s="593"/>
      <c r="O26" s="593"/>
      <c r="P26" s="593"/>
      <c r="Q26" s="593"/>
      <c r="R26" s="593"/>
      <c r="S26" s="593"/>
      <c r="T26" s="593"/>
      <c r="U26" s="593"/>
      <c r="V26" s="593"/>
      <c r="W26" s="593"/>
      <c r="X26" s="593"/>
    </row>
    <row r="27" spans="2:24" s="538" customFormat="1" ht="15.75" thickBot="1" x14ac:dyDescent="0.3"/>
    <row r="28" spans="2:24" s="538" customFormat="1" x14ac:dyDescent="0.25">
      <c r="B28" s="632" t="s">
        <v>280</v>
      </c>
      <c r="C28" s="654">
        <f>IFERROR(POWER(PRODUCT(E15:E26),(1/$C$32)),"")</f>
        <v>522442308.62749106</v>
      </c>
      <c r="F28" s="657"/>
      <c r="G28" s="657"/>
    </row>
    <row r="29" spans="2:24" s="538" customFormat="1" x14ac:dyDescent="0.25">
      <c r="B29" s="633" t="s">
        <v>303</v>
      </c>
      <c r="C29" s="655">
        <f>IFERROR(0.85*$C$28,"")</f>
        <v>444075962.33336741</v>
      </c>
      <c r="E29" s="658"/>
      <c r="F29" s="657"/>
    </row>
    <row r="30" spans="2:24" s="538" customFormat="1" x14ac:dyDescent="0.25">
      <c r="B30" s="633" t="s">
        <v>302</v>
      </c>
      <c r="C30" s="655">
        <f>IFERROR(1.15*$C$28,"")</f>
        <v>600808654.92161465</v>
      </c>
    </row>
    <row r="31" spans="2:24" s="538" customFormat="1" x14ac:dyDescent="0.25">
      <c r="B31" s="633" t="s">
        <v>281</v>
      </c>
      <c r="C31" s="635">
        <v>700</v>
      </c>
      <c r="E31" s="657"/>
    </row>
    <row r="32" spans="2:24" s="538" customFormat="1" ht="15.75" thickBot="1" x14ac:dyDescent="0.3">
      <c r="B32" s="634" t="s">
        <v>282</v>
      </c>
      <c r="C32" s="636">
        <f>COUNT(E15:E26)</f>
        <v>6</v>
      </c>
    </row>
    <row r="33" spans="5:5" s="538" customFormat="1" x14ac:dyDescent="0.25">
      <c r="E33" s="658"/>
    </row>
    <row r="34" spans="5:5" s="538" customFormat="1" x14ac:dyDescent="0.25"/>
    <row r="35" spans="5:5" s="538" customFormat="1" x14ac:dyDescent="0.25"/>
    <row r="36" spans="5:5" s="538" customFormat="1" x14ac:dyDescent="0.25"/>
    <row r="37" spans="5:5" s="538" customFormat="1" x14ac:dyDescent="0.25"/>
    <row r="38" spans="5:5" s="538" customFormat="1" x14ac:dyDescent="0.25"/>
    <row r="39" spans="5:5" s="538" customFormat="1" x14ac:dyDescent="0.25"/>
    <row r="40" spans="5:5" s="538" customFormat="1" x14ac:dyDescent="0.25"/>
    <row r="41" spans="5:5" s="538" customFormat="1" x14ac:dyDescent="0.25"/>
    <row r="42" spans="5:5" s="538" customFormat="1" x14ac:dyDescent="0.25"/>
    <row r="43" spans="5:5" s="538" customFormat="1" x14ac:dyDescent="0.25"/>
    <row r="44" spans="5:5" s="538" customFormat="1" x14ac:dyDescent="0.25"/>
    <row r="45" spans="5:5" s="538" customFormat="1" x14ac:dyDescent="0.25"/>
    <row r="46" spans="5:5" s="538" customFormat="1" x14ac:dyDescent="0.25"/>
    <row r="47" spans="5:5" s="538" customFormat="1" x14ac:dyDescent="0.25"/>
    <row r="48" spans="5:5" s="538" customFormat="1" x14ac:dyDescent="0.25"/>
    <row r="49" s="538" customFormat="1" x14ac:dyDescent="0.25"/>
    <row r="50" s="538" customFormat="1" x14ac:dyDescent="0.25"/>
    <row r="51" s="538" customFormat="1" x14ac:dyDescent="0.25"/>
    <row r="52" s="538" customFormat="1" x14ac:dyDescent="0.25"/>
    <row r="53" s="538" customFormat="1" x14ac:dyDescent="0.25"/>
    <row r="54" s="538" customFormat="1" x14ac:dyDescent="0.25"/>
    <row r="55" s="538" customFormat="1" x14ac:dyDescent="0.25"/>
    <row r="56" s="538" customFormat="1" x14ac:dyDescent="0.25"/>
    <row r="57" s="538" customFormat="1" x14ac:dyDescent="0.25"/>
    <row r="58" s="538" customFormat="1" x14ac:dyDescent="0.25"/>
    <row r="59" s="538" customFormat="1" x14ac:dyDescent="0.25"/>
    <row r="60" s="538" customFormat="1" x14ac:dyDescent="0.25"/>
    <row r="61" s="538" customFormat="1" x14ac:dyDescent="0.25"/>
    <row r="62" s="538" customFormat="1" x14ac:dyDescent="0.25"/>
    <row r="63" s="538" customFormat="1" x14ac:dyDescent="0.25"/>
    <row r="64" s="538" customFormat="1" x14ac:dyDescent="0.25"/>
    <row r="65" s="538" customFormat="1" x14ac:dyDescent="0.25"/>
    <row r="66" s="538" customFormat="1" x14ac:dyDescent="0.25"/>
    <row r="67" s="538" customFormat="1" x14ac:dyDescent="0.25"/>
    <row r="68" s="538" customFormat="1" x14ac:dyDescent="0.25"/>
    <row r="69" s="538" customFormat="1" x14ac:dyDescent="0.25"/>
    <row r="70" s="538" customFormat="1" x14ac:dyDescent="0.25"/>
    <row r="71" s="538" customFormat="1" x14ac:dyDescent="0.25"/>
    <row r="72" s="538" customFormat="1" x14ac:dyDescent="0.25"/>
    <row r="73" s="538" customFormat="1" x14ac:dyDescent="0.25"/>
    <row r="74" s="538" customFormat="1" x14ac:dyDescent="0.25"/>
    <row r="75" s="538" customFormat="1" x14ac:dyDescent="0.25"/>
    <row r="76" s="538" customFormat="1" x14ac:dyDescent="0.25"/>
    <row r="77" s="538" customFormat="1" x14ac:dyDescent="0.25"/>
    <row r="78" s="538" customFormat="1" x14ac:dyDescent="0.25"/>
    <row r="79" s="538" customFormat="1" x14ac:dyDescent="0.25"/>
    <row r="80" s="538" customFormat="1" x14ac:dyDescent="0.25"/>
    <row r="81" s="538" customFormat="1" x14ac:dyDescent="0.25"/>
    <row r="82" s="538" customFormat="1" x14ac:dyDescent="0.25"/>
    <row r="83" s="538" customFormat="1" x14ac:dyDescent="0.25"/>
    <row r="84" s="538" customFormat="1" x14ac:dyDescent="0.25"/>
    <row r="85" s="538" customFormat="1" x14ac:dyDescent="0.25"/>
    <row r="86" s="538" customFormat="1" x14ac:dyDescent="0.25"/>
    <row r="87" s="538" customFormat="1" x14ac:dyDescent="0.25"/>
    <row r="88" s="538" customFormat="1" x14ac:dyDescent="0.25"/>
    <row r="89" s="538" customFormat="1" x14ac:dyDescent="0.25"/>
    <row r="90" s="538" customFormat="1" x14ac:dyDescent="0.25"/>
    <row r="91" s="538" customFormat="1" x14ac:dyDescent="0.25"/>
    <row r="92" s="538" customFormat="1" x14ac:dyDescent="0.25"/>
    <row r="93" s="538" customFormat="1" x14ac:dyDescent="0.25"/>
    <row r="94" s="538" customFormat="1" x14ac:dyDescent="0.25"/>
    <row r="95" s="538" customFormat="1" x14ac:dyDescent="0.25"/>
    <row r="96" s="538" customFormat="1" x14ac:dyDescent="0.25"/>
    <row r="97" s="538" customFormat="1" x14ac:dyDescent="0.25"/>
    <row r="98" s="538" customFormat="1" x14ac:dyDescent="0.25"/>
    <row r="99" s="538" customFormat="1" x14ac:dyDescent="0.25"/>
    <row r="100" s="538" customFormat="1" x14ac:dyDescent="0.25"/>
    <row r="101" s="538" customFormat="1" x14ac:dyDescent="0.25"/>
    <row r="102" s="538" customFormat="1" x14ac:dyDescent="0.25"/>
    <row r="103" s="538" customFormat="1" x14ac:dyDescent="0.25"/>
    <row r="104" s="538" customFormat="1" x14ac:dyDescent="0.25"/>
    <row r="105" s="538" customFormat="1" x14ac:dyDescent="0.25"/>
    <row r="106" s="538" customFormat="1" x14ac:dyDescent="0.25"/>
    <row r="107" s="538" customFormat="1" x14ac:dyDescent="0.25"/>
    <row r="108" s="538" customFormat="1" x14ac:dyDescent="0.25"/>
    <row r="109" s="538" customFormat="1" x14ac:dyDescent="0.25"/>
    <row r="110" s="538" customFormat="1" x14ac:dyDescent="0.25"/>
    <row r="111" s="538" customFormat="1" x14ac:dyDescent="0.25"/>
    <row r="112" s="538" customFormat="1" x14ac:dyDescent="0.25"/>
    <row r="113" s="538" customFormat="1" x14ac:dyDescent="0.25"/>
    <row r="114" s="538" customFormat="1" x14ac:dyDescent="0.25"/>
    <row r="115" s="538" customFormat="1" x14ac:dyDescent="0.25"/>
    <row r="116" s="538" customFormat="1" x14ac:dyDescent="0.25"/>
    <row r="117" s="538" customFormat="1" x14ac:dyDescent="0.25"/>
    <row r="118" s="538" customFormat="1" x14ac:dyDescent="0.25"/>
    <row r="119" s="538" customFormat="1" x14ac:dyDescent="0.25"/>
    <row r="120" s="538" customFormat="1" x14ac:dyDescent="0.25"/>
    <row r="121" s="538" customFormat="1" x14ac:dyDescent="0.25"/>
    <row r="122" s="538" customFormat="1" x14ac:dyDescent="0.25"/>
    <row r="123" s="538" customFormat="1" x14ac:dyDescent="0.25"/>
    <row r="124" s="538" customFormat="1" x14ac:dyDescent="0.25"/>
    <row r="125" s="538" customFormat="1" x14ac:dyDescent="0.25"/>
    <row r="126" s="538" customFormat="1" x14ac:dyDescent="0.25"/>
    <row r="127" s="538" customFormat="1" x14ac:dyDescent="0.25"/>
    <row r="128" s="538" customFormat="1" x14ac:dyDescent="0.25"/>
    <row r="129" s="538" customFormat="1" x14ac:dyDescent="0.25"/>
    <row r="130" s="538" customFormat="1" x14ac:dyDescent="0.25"/>
    <row r="131" s="538" customFormat="1" x14ac:dyDescent="0.25"/>
    <row r="132" s="538" customFormat="1" x14ac:dyDescent="0.25"/>
    <row r="133" s="538" customFormat="1" x14ac:dyDescent="0.25"/>
    <row r="134" s="538" customFormat="1" x14ac:dyDescent="0.25"/>
    <row r="135" s="538" customFormat="1" x14ac:dyDescent="0.25"/>
    <row r="136" s="538" customFormat="1" x14ac:dyDescent="0.25"/>
    <row r="137" s="538" customFormat="1" x14ac:dyDescent="0.25"/>
    <row r="138" s="538" customFormat="1" x14ac:dyDescent="0.25"/>
    <row r="139" s="538" customFormat="1" x14ac:dyDescent="0.25"/>
    <row r="140" s="538" customFormat="1" x14ac:dyDescent="0.25"/>
    <row r="141" s="538" customFormat="1" x14ac:dyDescent="0.25"/>
    <row r="142" s="538" customFormat="1" x14ac:dyDescent="0.25"/>
    <row r="143" s="538" customFormat="1" x14ac:dyDescent="0.25"/>
    <row r="144" s="538" customFormat="1" x14ac:dyDescent="0.25"/>
    <row r="145" s="538" customFormat="1" x14ac:dyDescent="0.25"/>
    <row r="146" s="538" customFormat="1" x14ac:dyDescent="0.25"/>
    <row r="147" s="538" customFormat="1" x14ac:dyDescent="0.25"/>
    <row r="148" s="538" customFormat="1" x14ac:dyDescent="0.25"/>
    <row r="149" s="538" customFormat="1" x14ac:dyDescent="0.25"/>
    <row r="150" s="538" customFormat="1" x14ac:dyDescent="0.25"/>
    <row r="151" s="538" customFormat="1" x14ac:dyDescent="0.25"/>
    <row r="152" s="538" customFormat="1" x14ac:dyDescent="0.25"/>
    <row r="153" s="538" customFormat="1" x14ac:dyDescent="0.25"/>
    <row r="154" s="538" customFormat="1" x14ac:dyDescent="0.25"/>
    <row r="155" s="538" customFormat="1" x14ac:dyDescent="0.25"/>
    <row r="156" s="538" customFormat="1" x14ac:dyDescent="0.25"/>
    <row r="157" s="538" customFormat="1" x14ac:dyDescent="0.25"/>
    <row r="158" s="538" customFormat="1" x14ac:dyDescent="0.25"/>
    <row r="159" s="538" customFormat="1" x14ac:dyDescent="0.25"/>
    <row r="160" s="538" customFormat="1" x14ac:dyDescent="0.25"/>
    <row r="161" s="538" customFormat="1" x14ac:dyDescent="0.25"/>
    <row r="162" s="538" customFormat="1" x14ac:dyDescent="0.25"/>
    <row r="163" s="538" customFormat="1" x14ac:dyDescent="0.25"/>
    <row r="164" s="538" customFormat="1" x14ac:dyDescent="0.25"/>
    <row r="165" s="538" customFormat="1" x14ac:dyDescent="0.25"/>
    <row r="166" s="538" customFormat="1" x14ac:dyDescent="0.25"/>
    <row r="167" s="538" customFormat="1" x14ac:dyDescent="0.25"/>
    <row r="168" s="538" customFormat="1" x14ac:dyDescent="0.25"/>
    <row r="169" s="538" customFormat="1" x14ac:dyDescent="0.25"/>
    <row r="170" s="538" customFormat="1" x14ac:dyDescent="0.25"/>
    <row r="171" s="538" customFormat="1" x14ac:dyDescent="0.25"/>
    <row r="172" s="538" customFormat="1" x14ac:dyDescent="0.25"/>
    <row r="173" s="538" customFormat="1" x14ac:dyDescent="0.25"/>
    <row r="174" s="538" customFormat="1" x14ac:dyDescent="0.25"/>
    <row r="175" s="538" customFormat="1" x14ac:dyDescent="0.25"/>
    <row r="176" s="538" customFormat="1" x14ac:dyDescent="0.25"/>
    <row r="177" s="538" customFormat="1" x14ac:dyDescent="0.25"/>
    <row r="178" s="538" customFormat="1" x14ac:dyDescent="0.25"/>
    <row r="179" s="538" customFormat="1" x14ac:dyDescent="0.25"/>
    <row r="180" s="538" customFormat="1" x14ac:dyDescent="0.25"/>
    <row r="181" s="538" customFormat="1" x14ac:dyDescent="0.25"/>
    <row r="182" s="538" customFormat="1" x14ac:dyDescent="0.25"/>
    <row r="183" s="538" customFormat="1" x14ac:dyDescent="0.25"/>
    <row r="184" s="538" customFormat="1" x14ac:dyDescent="0.25"/>
    <row r="185" s="538" customFormat="1" x14ac:dyDescent="0.25"/>
    <row r="186" s="538" customFormat="1" x14ac:dyDescent="0.25"/>
    <row r="187" s="538" customFormat="1" x14ac:dyDescent="0.25"/>
    <row r="188" s="538" customFormat="1" x14ac:dyDescent="0.25"/>
    <row r="189" s="538" customFormat="1" x14ac:dyDescent="0.25"/>
    <row r="190" s="538" customFormat="1" x14ac:dyDescent="0.25"/>
    <row r="191" s="538" customFormat="1" x14ac:dyDescent="0.25"/>
    <row r="192" s="538" customFormat="1" x14ac:dyDescent="0.25"/>
    <row r="193" s="538" customFormat="1" x14ac:dyDescent="0.25"/>
    <row r="194" s="538" customFormat="1" x14ac:dyDescent="0.25"/>
    <row r="195" s="538" customFormat="1" x14ac:dyDescent="0.25"/>
    <row r="196" s="538" customFormat="1" x14ac:dyDescent="0.25"/>
    <row r="197" s="538" customFormat="1" x14ac:dyDescent="0.25"/>
    <row r="198" s="538" customFormat="1" x14ac:dyDescent="0.25"/>
    <row r="199" s="538" customFormat="1" x14ac:dyDescent="0.25"/>
    <row r="200" s="538" customFormat="1" x14ac:dyDescent="0.25"/>
    <row r="201" s="538" customFormat="1" x14ac:dyDescent="0.25"/>
    <row r="202" s="538" customFormat="1" x14ac:dyDescent="0.25"/>
    <row r="203" s="538" customFormat="1" x14ac:dyDescent="0.25"/>
    <row r="204" s="538" customFormat="1" x14ac:dyDescent="0.25"/>
    <row r="205" s="538" customFormat="1" x14ac:dyDescent="0.25"/>
    <row r="206" s="538" customFormat="1" x14ac:dyDescent="0.25"/>
    <row r="207" s="538" customFormat="1" x14ac:dyDescent="0.25"/>
    <row r="208" s="538" customFormat="1" x14ac:dyDescent="0.25"/>
    <row r="209" spans="2:14" s="538" customFormat="1" x14ac:dyDescent="0.25"/>
    <row r="210" spans="2:14" s="538" customFormat="1" x14ac:dyDescent="0.25"/>
    <row r="211" spans="2:14" s="538" customFormat="1" x14ac:dyDescent="0.25"/>
    <row r="212" spans="2:14" s="538" customFormat="1" x14ac:dyDescent="0.25"/>
    <row r="213" spans="2:14" s="538" customFormat="1" x14ac:dyDescent="0.25"/>
    <row r="214" spans="2:14" s="538" customFormat="1" x14ac:dyDescent="0.25"/>
    <row r="215" spans="2:14" x14ac:dyDescent="0.25">
      <c r="B215" s="538"/>
      <c r="C215" s="538"/>
      <c r="D215" s="538"/>
      <c r="E215" s="538"/>
      <c r="F215" s="538"/>
      <c r="G215" s="538"/>
      <c r="H215" s="538"/>
      <c r="I215" s="538"/>
      <c r="J215" s="538"/>
      <c r="K215" s="538"/>
      <c r="L215" s="538"/>
      <c r="M215" s="538"/>
      <c r="N215" s="538"/>
    </row>
    <row r="216" spans="2:14" x14ac:dyDescent="0.25">
      <c r="B216" s="538"/>
      <c r="C216" s="538"/>
      <c r="D216" s="538"/>
      <c r="E216" s="538"/>
      <c r="F216" s="538"/>
      <c r="G216" s="538"/>
      <c r="H216" s="538"/>
      <c r="I216" s="538"/>
      <c r="J216" s="538"/>
      <c r="K216" s="538"/>
      <c r="L216" s="538"/>
      <c r="M216" s="538"/>
      <c r="N216" s="538"/>
    </row>
    <row r="217" spans="2:14" x14ac:dyDescent="0.25">
      <c r="B217" s="538"/>
      <c r="C217" s="538"/>
      <c r="D217" s="538"/>
      <c r="E217" s="538"/>
      <c r="F217" s="538"/>
      <c r="G217" s="538"/>
      <c r="H217" s="538"/>
      <c r="I217" s="538"/>
      <c r="J217" s="538"/>
      <c r="K217" s="538"/>
      <c r="L217" s="538"/>
      <c r="M217" s="538"/>
      <c r="N217" s="538"/>
    </row>
    <row r="218" spans="2:14" x14ac:dyDescent="0.25">
      <c r="B218" s="538"/>
      <c r="C218" s="538"/>
      <c r="D218" s="538"/>
      <c r="E218" s="538"/>
      <c r="F218" s="538"/>
      <c r="G218" s="538"/>
      <c r="H218" s="538"/>
      <c r="I218" s="538"/>
      <c r="J218" s="538"/>
      <c r="K218" s="538"/>
      <c r="L218" s="538"/>
      <c r="M218" s="538"/>
      <c r="N218" s="538"/>
    </row>
    <row r="219" spans="2:14" x14ac:dyDescent="0.25">
      <c r="B219" s="538"/>
      <c r="C219" s="538"/>
      <c r="D219" s="538"/>
      <c r="E219" s="538"/>
      <c r="F219" s="538"/>
      <c r="G219" s="538"/>
      <c r="H219" s="538"/>
      <c r="I219" s="538"/>
      <c r="J219" s="538"/>
      <c r="K219" s="538"/>
      <c r="L219" s="538"/>
      <c r="M219" s="538"/>
      <c r="N219" s="538"/>
    </row>
    <row r="220" spans="2:14" x14ac:dyDescent="0.25">
      <c r="B220" s="538"/>
      <c r="C220" s="538"/>
      <c r="D220" s="538"/>
      <c r="E220" s="538"/>
      <c r="F220" s="538"/>
      <c r="G220" s="538"/>
      <c r="H220" s="538"/>
      <c r="I220" s="538"/>
      <c r="J220" s="538"/>
      <c r="K220" s="538"/>
      <c r="L220" s="538"/>
      <c r="M220" s="538"/>
      <c r="N220" s="538"/>
    </row>
    <row r="221" spans="2:14" x14ac:dyDescent="0.25">
      <c r="B221" s="538"/>
      <c r="C221" s="538"/>
      <c r="D221" s="538"/>
      <c r="E221" s="538"/>
      <c r="F221" s="538"/>
      <c r="G221" s="538"/>
      <c r="H221" s="538"/>
      <c r="I221" s="538"/>
      <c r="J221" s="538"/>
      <c r="K221" s="538"/>
      <c r="L221" s="538"/>
      <c r="M221" s="538"/>
      <c r="N221" s="538"/>
    </row>
    <row r="222" spans="2:14" x14ac:dyDescent="0.25">
      <c r="B222" s="538"/>
      <c r="C222" s="538"/>
      <c r="D222" s="538"/>
      <c r="E222" s="538"/>
      <c r="F222" s="538"/>
      <c r="G222" s="538"/>
      <c r="H222" s="538"/>
      <c r="I222" s="538"/>
      <c r="J222" s="538"/>
      <c r="K222" s="538"/>
      <c r="L222" s="538"/>
      <c r="M222" s="538"/>
      <c r="N222" s="538"/>
    </row>
    <row r="223" spans="2:14" x14ac:dyDescent="0.25">
      <c r="B223" s="538"/>
      <c r="C223" s="538"/>
      <c r="D223" s="538"/>
      <c r="E223" s="538"/>
      <c r="F223" s="538"/>
      <c r="G223" s="538"/>
      <c r="H223" s="538"/>
      <c r="I223" s="538"/>
      <c r="J223" s="538"/>
      <c r="K223" s="538"/>
      <c r="L223" s="538"/>
      <c r="M223" s="538"/>
      <c r="N223" s="538"/>
    </row>
    <row r="224" spans="2:14" x14ac:dyDescent="0.25">
      <c r="B224" s="538"/>
      <c r="C224" s="538"/>
      <c r="D224" s="538"/>
      <c r="E224" s="538"/>
      <c r="F224" s="538"/>
      <c r="G224" s="538"/>
      <c r="H224" s="538"/>
      <c r="I224" s="538"/>
      <c r="J224" s="538"/>
      <c r="K224" s="538"/>
      <c r="L224" s="538"/>
      <c r="M224" s="538"/>
      <c r="N224" s="538"/>
    </row>
    <row r="225" spans="2:14" x14ac:dyDescent="0.25">
      <c r="B225" s="538"/>
      <c r="C225" s="538"/>
      <c r="D225" s="538"/>
      <c r="E225" s="538"/>
      <c r="F225" s="538"/>
      <c r="G225" s="538"/>
      <c r="H225" s="538"/>
      <c r="I225" s="538"/>
      <c r="J225" s="538"/>
      <c r="K225" s="538"/>
      <c r="L225" s="538"/>
      <c r="M225" s="538"/>
      <c r="N225" s="538"/>
    </row>
    <row r="226" spans="2:14" x14ac:dyDescent="0.25">
      <c r="B226" s="538"/>
      <c r="C226" s="538"/>
      <c r="D226" s="538"/>
      <c r="E226" s="538"/>
      <c r="F226" s="538"/>
      <c r="G226" s="538"/>
      <c r="H226" s="538"/>
      <c r="I226" s="538"/>
      <c r="J226" s="538"/>
      <c r="K226" s="538"/>
      <c r="L226" s="538"/>
      <c r="M226" s="538"/>
      <c r="N226" s="538"/>
    </row>
    <row r="227" spans="2:14" x14ac:dyDescent="0.25">
      <c r="B227" s="538"/>
      <c r="C227" s="538"/>
      <c r="D227" s="538"/>
      <c r="E227" s="538"/>
      <c r="F227" s="538"/>
      <c r="G227" s="538"/>
      <c r="H227" s="538"/>
      <c r="I227" s="538"/>
      <c r="J227" s="538"/>
      <c r="K227" s="538"/>
      <c r="L227" s="538"/>
      <c r="M227" s="538"/>
      <c r="N227" s="538"/>
    </row>
    <row r="228" spans="2:14" x14ac:dyDescent="0.25">
      <c r="B228" s="538"/>
      <c r="C228" s="538"/>
      <c r="D228" s="538"/>
      <c r="E228" s="538"/>
      <c r="F228" s="538"/>
      <c r="G228" s="538"/>
      <c r="H228" s="538"/>
      <c r="I228" s="538"/>
      <c r="J228" s="538"/>
      <c r="K228" s="538"/>
      <c r="L228" s="538"/>
      <c r="M228" s="538"/>
      <c r="N228" s="538"/>
    </row>
    <row r="229" spans="2:14" x14ac:dyDescent="0.25">
      <c r="B229" s="538"/>
      <c r="C229" s="538"/>
      <c r="D229" s="538"/>
      <c r="E229" s="538"/>
      <c r="F229" s="538"/>
      <c r="G229" s="538"/>
      <c r="H229" s="538"/>
      <c r="I229" s="538"/>
      <c r="J229" s="538"/>
      <c r="K229" s="538"/>
      <c r="L229" s="538"/>
      <c r="M229" s="538"/>
      <c r="N229" s="538"/>
    </row>
    <row r="230" spans="2:14" x14ac:dyDescent="0.25">
      <c r="B230" s="538"/>
      <c r="C230" s="538"/>
      <c r="D230" s="538"/>
      <c r="E230" s="538"/>
      <c r="F230" s="538"/>
      <c r="G230" s="538"/>
      <c r="H230" s="538"/>
      <c r="I230" s="538"/>
      <c r="J230" s="538"/>
      <c r="K230" s="538"/>
      <c r="L230" s="538"/>
      <c r="M230" s="538"/>
      <c r="N230" s="538"/>
    </row>
    <row r="231" spans="2:14" x14ac:dyDescent="0.25">
      <c r="B231" s="538"/>
      <c r="C231" s="538"/>
      <c r="D231" s="538"/>
      <c r="E231" s="538"/>
      <c r="F231" s="538"/>
      <c r="G231" s="538"/>
      <c r="H231" s="538"/>
      <c r="I231" s="538"/>
      <c r="J231" s="538"/>
      <c r="K231" s="538"/>
      <c r="L231" s="538"/>
      <c r="M231" s="538"/>
      <c r="N231" s="538"/>
    </row>
    <row r="232" spans="2:14" x14ac:dyDescent="0.25">
      <c r="B232" s="538"/>
      <c r="C232" s="538"/>
      <c r="D232" s="538"/>
      <c r="E232" s="538"/>
      <c r="F232" s="538"/>
      <c r="G232" s="538"/>
      <c r="H232" s="538"/>
      <c r="I232" s="538"/>
      <c r="J232" s="538"/>
      <c r="K232" s="538"/>
      <c r="L232" s="538"/>
      <c r="M232" s="538"/>
      <c r="N232" s="538"/>
    </row>
    <row r="233" spans="2:14" x14ac:dyDescent="0.25">
      <c r="B233" s="538"/>
      <c r="C233" s="538"/>
      <c r="D233" s="538"/>
      <c r="E233" s="538"/>
      <c r="F233" s="538"/>
      <c r="G233" s="538"/>
      <c r="H233" s="538"/>
      <c r="I233" s="538"/>
      <c r="J233" s="538"/>
      <c r="K233" s="538"/>
      <c r="L233" s="538"/>
      <c r="M233" s="538"/>
      <c r="N233" s="538"/>
    </row>
    <row r="234" spans="2:14" x14ac:dyDescent="0.25">
      <c r="B234" s="538"/>
      <c r="C234" s="538"/>
      <c r="D234" s="538"/>
      <c r="E234" s="538"/>
      <c r="F234" s="538"/>
      <c r="G234" s="538"/>
      <c r="H234" s="538"/>
      <c r="I234" s="538"/>
      <c r="J234" s="538"/>
      <c r="K234" s="538"/>
      <c r="L234" s="538"/>
      <c r="M234" s="538"/>
      <c r="N234" s="538"/>
    </row>
    <row r="235" spans="2:14" x14ac:dyDescent="0.25">
      <c r="B235" s="538"/>
      <c r="C235" s="538"/>
      <c r="D235" s="538"/>
      <c r="E235" s="538"/>
      <c r="F235" s="538"/>
      <c r="G235" s="538"/>
      <c r="H235" s="538"/>
      <c r="I235" s="538"/>
      <c r="J235" s="538"/>
      <c r="K235" s="538"/>
      <c r="L235" s="538"/>
      <c r="M235" s="538"/>
      <c r="N235" s="538"/>
    </row>
    <row r="236" spans="2:14" x14ac:dyDescent="0.25">
      <c r="B236" s="538"/>
      <c r="C236" s="538"/>
      <c r="D236" s="538"/>
      <c r="E236" s="538"/>
      <c r="F236" s="538"/>
      <c r="G236" s="538"/>
      <c r="H236" s="538"/>
      <c r="I236" s="538"/>
      <c r="J236" s="538"/>
      <c r="K236" s="538"/>
      <c r="L236" s="538"/>
      <c r="M236" s="538"/>
      <c r="N236" s="538"/>
    </row>
    <row r="237" spans="2:14" x14ac:dyDescent="0.25">
      <c r="B237" s="538"/>
      <c r="C237" s="538"/>
      <c r="D237" s="538"/>
      <c r="E237" s="538"/>
      <c r="F237" s="538"/>
      <c r="G237" s="538"/>
      <c r="H237" s="538"/>
      <c r="I237" s="538"/>
      <c r="J237" s="538"/>
      <c r="K237" s="538"/>
      <c r="L237" s="538"/>
      <c r="M237" s="538"/>
      <c r="N237" s="538"/>
    </row>
    <row r="238" spans="2:14" x14ac:dyDescent="0.25">
      <c r="B238" s="538"/>
      <c r="C238" s="538"/>
      <c r="D238" s="538"/>
      <c r="E238" s="538"/>
      <c r="F238" s="538"/>
      <c r="G238" s="538"/>
      <c r="H238" s="538"/>
      <c r="I238" s="538"/>
      <c r="J238" s="538"/>
      <c r="K238" s="538"/>
      <c r="L238" s="538"/>
      <c r="M238" s="538"/>
      <c r="N238" s="538"/>
    </row>
    <row r="239" spans="2:14" x14ac:dyDescent="0.25">
      <c r="B239" s="538"/>
      <c r="C239" s="538"/>
      <c r="D239" s="538"/>
      <c r="E239" s="538"/>
      <c r="F239" s="538"/>
      <c r="G239" s="538"/>
      <c r="H239" s="538"/>
      <c r="I239" s="538"/>
      <c r="J239" s="538"/>
      <c r="K239" s="538"/>
      <c r="L239" s="538"/>
      <c r="M239" s="538"/>
      <c r="N239" s="538"/>
    </row>
    <row r="240" spans="2:14" x14ac:dyDescent="0.25">
      <c r="B240" s="538"/>
      <c r="C240" s="538"/>
      <c r="D240" s="538"/>
      <c r="E240" s="538"/>
      <c r="F240" s="538"/>
      <c r="G240" s="538"/>
      <c r="H240" s="538"/>
      <c r="I240" s="538"/>
      <c r="J240" s="538"/>
      <c r="K240" s="538"/>
      <c r="L240" s="538"/>
      <c r="M240" s="538"/>
      <c r="N240" s="538"/>
    </row>
    <row r="241" spans="2:14" x14ac:dyDescent="0.25">
      <c r="B241" s="538"/>
      <c r="C241" s="538"/>
      <c r="D241" s="538"/>
      <c r="E241" s="538"/>
      <c r="F241" s="538"/>
      <c r="G241" s="538"/>
      <c r="H241" s="538"/>
      <c r="I241" s="538"/>
      <c r="J241" s="538"/>
      <c r="K241" s="538"/>
      <c r="L241" s="538"/>
      <c r="M241" s="538"/>
      <c r="N241" s="538"/>
    </row>
    <row r="242" spans="2:14" x14ac:dyDescent="0.25">
      <c r="B242" s="538"/>
      <c r="C242" s="538"/>
      <c r="D242" s="538"/>
      <c r="E242" s="538"/>
      <c r="F242" s="538"/>
      <c r="G242" s="538"/>
      <c r="H242" s="538"/>
      <c r="I242" s="538"/>
      <c r="J242" s="538"/>
      <c r="K242" s="538"/>
      <c r="L242" s="538"/>
      <c r="M242" s="538"/>
      <c r="N242" s="538"/>
    </row>
    <row r="243" spans="2:14" x14ac:dyDescent="0.25">
      <c r="B243" s="538"/>
      <c r="C243" s="538"/>
      <c r="D243" s="538"/>
      <c r="E243" s="538"/>
      <c r="F243" s="538"/>
      <c r="G243" s="538"/>
      <c r="H243" s="538"/>
      <c r="I243" s="538"/>
      <c r="J243" s="538"/>
      <c r="K243" s="538"/>
      <c r="L243" s="538"/>
      <c r="M243" s="538"/>
      <c r="N243" s="538"/>
    </row>
    <row r="244" spans="2:14" x14ac:dyDescent="0.25">
      <c r="B244" s="538"/>
      <c r="C244" s="538"/>
      <c r="D244" s="538"/>
      <c r="E244" s="538"/>
      <c r="F244" s="538"/>
      <c r="G244" s="538"/>
      <c r="H244" s="538"/>
      <c r="I244" s="538"/>
      <c r="J244" s="538"/>
      <c r="K244" s="538"/>
      <c r="L244" s="538"/>
      <c r="M244" s="538"/>
      <c r="N244" s="538"/>
    </row>
    <row r="245" spans="2:14" x14ac:dyDescent="0.25">
      <c r="B245" s="538"/>
      <c r="C245" s="538"/>
      <c r="D245" s="538"/>
      <c r="E245" s="538"/>
      <c r="F245" s="538"/>
      <c r="G245" s="538"/>
      <c r="H245" s="538"/>
      <c r="I245" s="538"/>
      <c r="J245" s="538"/>
      <c r="K245" s="538"/>
      <c r="L245" s="538"/>
      <c r="M245" s="538"/>
      <c r="N245" s="538"/>
    </row>
    <row r="246" spans="2:14" x14ac:dyDescent="0.25">
      <c r="B246" s="538"/>
      <c r="C246" s="538"/>
      <c r="D246" s="538"/>
      <c r="E246" s="538"/>
      <c r="F246" s="538"/>
      <c r="G246" s="538"/>
      <c r="H246" s="538"/>
      <c r="I246" s="538"/>
      <c r="J246" s="538"/>
      <c r="K246" s="538"/>
      <c r="L246" s="538"/>
      <c r="M246" s="538"/>
      <c r="N246" s="538"/>
    </row>
    <row r="247" spans="2:14" x14ac:dyDescent="0.25">
      <c r="B247" s="538"/>
      <c r="C247" s="538"/>
      <c r="D247" s="538"/>
      <c r="E247" s="538"/>
      <c r="F247" s="538"/>
      <c r="G247" s="538"/>
      <c r="H247" s="538"/>
      <c r="I247" s="538"/>
      <c r="J247" s="538"/>
      <c r="K247" s="538"/>
      <c r="L247" s="538"/>
      <c r="M247" s="538"/>
      <c r="N247" s="538"/>
    </row>
    <row r="248" spans="2:14" x14ac:dyDescent="0.25">
      <c r="B248" s="538"/>
      <c r="C248" s="538"/>
      <c r="D248" s="538"/>
      <c r="E248" s="538"/>
      <c r="F248" s="538"/>
      <c r="G248" s="538"/>
      <c r="H248" s="538"/>
      <c r="I248" s="538"/>
      <c r="J248" s="538"/>
      <c r="K248" s="538"/>
      <c r="L248" s="538"/>
      <c r="M248" s="538"/>
      <c r="N248" s="538"/>
    </row>
    <row r="249" spans="2:14" x14ac:dyDescent="0.25">
      <c r="B249" s="538"/>
      <c r="C249" s="538"/>
      <c r="D249" s="538"/>
      <c r="E249" s="538"/>
      <c r="F249" s="538"/>
      <c r="G249" s="538"/>
      <c r="H249" s="538"/>
      <c r="I249" s="538"/>
      <c r="J249" s="538"/>
      <c r="K249" s="538"/>
      <c r="L249" s="538"/>
      <c r="M249" s="538"/>
      <c r="N249" s="538"/>
    </row>
    <row r="250" spans="2:14" x14ac:dyDescent="0.25">
      <c r="B250" s="538"/>
      <c r="C250" s="538"/>
      <c r="D250" s="538"/>
      <c r="E250" s="538"/>
      <c r="F250" s="538"/>
      <c r="G250" s="538"/>
      <c r="H250" s="538"/>
      <c r="I250" s="538"/>
      <c r="J250" s="538"/>
      <c r="K250" s="538"/>
      <c r="L250" s="538"/>
      <c r="M250" s="538"/>
      <c r="N250" s="538"/>
    </row>
    <row r="251" spans="2:14" x14ac:dyDescent="0.25">
      <c r="B251" s="538"/>
      <c r="C251" s="538"/>
      <c r="D251" s="538"/>
      <c r="E251" s="538"/>
      <c r="F251" s="538"/>
      <c r="G251" s="538"/>
      <c r="H251" s="538"/>
      <c r="I251" s="538"/>
      <c r="J251" s="538"/>
      <c r="K251" s="538"/>
      <c r="L251" s="538"/>
      <c r="M251" s="538"/>
      <c r="N251" s="538"/>
    </row>
    <row r="252" spans="2:14" x14ac:dyDescent="0.25">
      <c r="B252" s="538"/>
      <c r="C252" s="538"/>
      <c r="D252" s="538"/>
      <c r="E252" s="538"/>
      <c r="F252" s="538"/>
      <c r="G252" s="538"/>
      <c r="H252" s="538"/>
      <c r="I252" s="538"/>
      <c r="J252" s="538"/>
      <c r="K252" s="538"/>
      <c r="L252" s="538"/>
      <c r="M252" s="538"/>
      <c r="N252" s="538"/>
    </row>
    <row r="253" spans="2:14" x14ac:dyDescent="0.25">
      <c r="B253" s="538"/>
      <c r="C253" s="538"/>
      <c r="D253" s="538"/>
      <c r="E253" s="538"/>
      <c r="F253" s="538"/>
      <c r="G253" s="538"/>
      <c r="H253" s="538"/>
      <c r="I253" s="538"/>
      <c r="J253" s="538"/>
      <c r="K253" s="538"/>
      <c r="L253" s="538"/>
      <c r="M253" s="538"/>
      <c r="N253" s="538"/>
    </row>
    <row r="254" spans="2:14" x14ac:dyDescent="0.25">
      <c r="B254" s="538"/>
      <c r="C254" s="538"/>
      <c r="D254" s="538"/>
      <c r="E254" s="538"/>
      <c r="F254" s="538"/>
      <c r="G254" s="538"/>
      <c r="H254" s="538"/>
      <c r="I254" s="538"/>
      <c r="J254" s="538"/>
      <c r="K254" s="538"/>
      <c r="L254" s="538"/>
      <c r="M254" s="538"/>
      <c r="N254" s="538"/>
    </row>
    <row r="255" spans="2:14" x14ac:dyDescent="0.25">
      <c r="B255" s="538"/>
      <c r="C255" s="538"/>
      <c r="D255" s="538"/>
      <c r="E255" s="538"/>
      <c r="F255" s="538"/>
      <c r="G255" s="538"/>
      <c r="H255" s="538"/>
      <c r="I255" s="538"/>
      <c r="J255" s="538"/>
      <c r="K255" s="538"/>
      <c r="L255" s="538"/>
      <c r="M255" s="538"/>
      <c r="N255" s="538"/>
    </row>
    <row r="256" spans="2:14" x14ac:dyDescent="0.25">
      <c r="B256" s="538"/>
      <c r="C256" s="538"/>
      <c r="D256" s="538"/>
      <c r="E256" s="538"/>
      <c r="F256" s="538"/>
      <c r="G256" s="538"/>
      <c r="H256" s="538"/>
      <c r="I256" s="538"/>
      <c r="J256" s="538"/>
      <c r="K256" s="538"/>
      <c r="L256" s="538"/>
      <c r="M256" s="538"/>
      <c r="N256" s="538"/>
    </row>
    <row r="257" spans="2:14" x14ac:dyDescent="0.25">
      <c r="B257" s="538"/>
      <c r="C257" s="538"/>
      <c r="D257" s="538"/>
      <c r="E257" s="538"/>
      <c r="F257" s="538"/>
      <c r="G257" s="538"/>
      <c r="H257" s="538"/>
      <c r="I257" s="538"/>
      <c r="J257" s="538"/>
      <c r="K257" s="538"/>
      <c r="L257" s="538"/>
      <c r="M257" s="538"/>
      <c r="N257" s="538"/>
    </row>
    <row r="258" spans="2:14" x14ac:dyDescent="0.25">
      <c r="B258" s="538"/>
      <c r="C258" s="538"/>
      <c r="D258" s="538"/>
      <c r="E258" s="538"/>
      <c r="F258" s="538"/>
      <c r="G258" s="538"/>
      <c r="H258" s="538"/>
      <c r="I258" s="538"/>
      <c r="J258" s="538"/>
      <c r="K258" s="538"/>
      <c r="L258" s="538"/>
      <c r="M258" s="538"/>
      <c r="N258" s="538"/>
    </row>
    <row r="259" spans="2:14" x14ac:dyDescent="0.25">
      <c r="B259" s="538"/>
      <c r="C259" s="538"/>
      <c r="D259" s="538"/>
      <c r="E259" s="538"/>
      <c r="F259" s="538"/>
      <c r="G259" s="538"/>
      <c r="H259" s="538"/>
      <c r="I259" s="538"/>
      <c r="J259" s="538"/>
      <c r="K259" s="538"/>
      <c r="L259" s="538"/>
      <c r="M259" s="538"/>
      <c r="N259" s="538"/>
    </row>
    <row r="260" spans="2:14" x14ac:dyDescent="0.25">
      <c r="B260" s="538"/>
      <c r="C260" s="538"/>
      <c r="D260" s="538"/>
      <c r="E260" s="538"/>
      <c r="F260" s="538"/>
      <c r="G260" s="538"/>
      <c r="H260" s="538"/>
      <c r="I260" s="538"/>
      <c r="J260" s="538"/>
      <c r="K260" s="538"/>
      <c r="L260" s="538"/>
      <c r="M260" s="538"/>
      <c r="N260" s="538"/>
    </row>
    <row r="261" spans="2:14" x14ac:dyDescent="0.25">
      <c r="B261" s="538"/>
      <c r="C261" s="538"/>
      <c r="D261" s="538"/>
      <c r="E261" s="538"/>
      <c r="F261" s="538"/>
      <c r="G261" s="538"/>
      <c r="H261" s="538"/>
      <c r="I261" s="538"/>
      <c r="J261" s="538"/>
      <c r="K261" s="538"/>
      <c r="L261" s="538"/>
      <c r="M261" s="538"/>
      <c r="N261" s="538"/>
    </row>
    <row r="262" spans="2:14" x14ac:dyDescent="0.25">
      <c r="B262" s="538"/>
      <c r="C262" s="538"/>
      <c r="D262" s="538"/>
      <c r="E262" s="538"/>
      <c r="F262" s="538"/>
      <c r="G262" s="538"/>
      <c r="H262" s="538"/>
      <c r="I262" s="538"/>
      <c r="J262" s="538"/>
      <c r="K262" s="538"/>
      <c r="L262" s="538"/>
      <c r="M262" s="538"/>
      <c r="N262" s="538"/>
    </row>
    <row r="263" spans="2:14" x14ac:dyDescent="0.25">
      <c r="B263" s="538"/>
      <c r="C263" s="538"/>
      <c r="D263" s="538"/>
      <c r="E263" s="538"/>
      <c r="F263" s="538"/>
      <c r="G263" s="538"/>
      <c r="H263" s="538"/>
      <c r="I263" s="538"/>
      <c r="J263" s="538"/>
      <c r="K263" s="538"/>
      <c r="L263" s="538"/>
      <c r="M263" s="538"/>
      <c r="N263" s="538"/>
    </row>
    <row r="264" spans="2:14" x14ac:dyDescent="0.25">
      <c r="B264" s="538"/>
      <c r="C264" s="538"/>
      <c r="D264" s="538"/>
      <c r="E264" s="538"/>
      <c r="F264" s="538"/>
      <c r="G264" s="538"/>
      <c r="H264" s="538"/>
      <c r="I264" s="538"/>
      <c r="J264" s="538"/>
      <c r="K264" s="538"/>
      <c r="L264" s="538"/>
      <c r="M264" s="538"/>
      <c r="N264" s="538"/>
    </row>
    <row r="265" spans="2:14" x14ac:dyDescent="0.25">
      <c r="B265" s="538"/>
      <c r="C265" s="538"/>
      <c r="D265" s="538"/>
      <c r="E265" s="538"/>
      <c r="F265" s="538"/>
      <c r="G265" s="538"/>
      <c r="H265" s="538"/>
      <c r="I265" s="538"/>
      <c r="J265" s="538"/>
      <c r="K265" s="538"/>
      <c r="L265" s="538"/>
      <c r="M265" s="538"/>
      <c r="N265" s="538"/>
    </row>
    <row r="266" spans="2:14" x14ac:dyDescent="0.25">
      <c r="B266" s="538"/>
      <c r="C266" s="538"/>
      <c r="D266" s="538"/>
      <c r="E266" s="538"/>
      <c r="F266" s="538"/>
      <c r="G266" s="538"/>
      <c r="H266" s="538"/>
      <c r="I266" s="538"/>
      <c r="J266" s="538"/>
      <c r="K266" s="538"/>
      <c r="L266" s="538"/>
      <c r="M266" s="538"/>
      <c r="N266" s="538"/>
    </row>
    <row r="267" spans="2:14" x14ac:dyDescent="0.25">
      <c r="B267" s="538"/>
      <c r="C267" s="538"/>
      <c r="D267" s="538"/>
      <c r="E267" s="538"/>
      <c r="F267" s="538"/>
      <c r="G267" s="538"/>
      <c r="H267" s="538"/>
      <c r="I267" s="538"/>
      <c r="J267" s="538"/>
      <c r="K267" s="538"/>
      <c r="L267" s="538"/>
      <c r="M267" s="538"/>
      <c r="N267" s="538"/>
    </row>
    <row r="268" spans="2:14" x14ac:dyDescent="0.25">
      <c r="B268" s="538"/>
      <c r="C268" s="538"/>
      <c r="D268" s="538"/>
      <c r="E268" s="538"/>
      <c r="F268" s="538"/>
      <c r="G268" s="538"/>
      <c r="H268" s="538"/>
      <c r="I268" s="538"/>
      <c r="J268" s="538"/>
      <c r="K268" s="538"/>
      <c r="L268" s="538"/>
      <c r="M268" s="538"/>
      <c r="N268" s="538"/>
    </row>
    <row r="269" spans="2:14" x14ac:dyDescent="0.25">
      <c r="B269" s="538"/>
      <c r="C269" s="538"/>
      <c r="D269" s="538"/>
      <c r="E269" s="538"/>
      <c r="F269" s="538"/>
      <c r="G269" s="538"/>
      <c r="H269" s="538"/>
      <c r="I269" s="538"/>
      <c r="J269" s="538"/>
      <c r="K269" s="538"/>
      <c r="L269" s="538"/>
      <c r="M269" s="538"/>
      <c r="N269" s="538"/>
    </row>
    <row r="270" spans="2:14" x14ac:dyDescent="0.25">
      <c r="B270" s="538"/>
      <c r="C270" s="538"/>
      <c r="D270" s="538"/>
      <c r="E270" s="538"/>
      <c r="F270" s="538"/>
      <c r="G270" s="538"/>
      <c r="H270" s="538"/>
      <c r="I270" s="538"/>
      <c r="J270" s="538"/>
      <c r="K270" s="538"/>
      <c r="L270" s="538"/>
      <c r="M270" s="538"/>
      <c r="N270" s="538"/>
    </row>
    <row r="271" spans="2:14" x14ac:dyDescent="0.25">
      <c r="B271" s="538"/>
      <c r="C271" s="538"/>
      <c r="D271" s="538"/>
      <c r="E271" s="538"/>
      <c r="F271" s="538"/>
      <c r="G271" s="538"/>
      <c r="H271" s="538"/>
      <c r="I271" s="538"/>
      <c r="J271" s="538"/>
      <c r="K271" s="538"/>
      <c r="L271" s="538"/>
      <c r="M271" s="538"/>
      <c r="N271" s="538"/>
    </row>
    <row r="272" spans="2:14" x14ac:dyDescent="0.25">
      <c r="B272" s="538"/>
      <c r="C272" s="538"/>
      <c r="D272" s="538"/>
      <c r="E272" s="538"/>
      <c r="F272" s="538"/>
      <c r="G272" s="538"/>
      <c r="H272" s="538"/>
      <c r="I272" s="538"/>
      <c r="J272" s="538"/>
      <c r="K272" s="538"/>
      <c r="L272" s="538"/>
      <c r="M272" s="538"/>
      <c r="N272" s="538"/>
    </row>
    <row r="273" spans="2:14" x14ac:dyDescent="0.25">
      <c r="B273" s="538"/>
      <c r="C273" s="538"/>
      <c r="D273" s="538"/>
      <c r="E273" s="538"/>
      <c r="F273" s="538"/>
      <c r="G273" s="538"/>
      <c r="H273" s="538"/>
      <c r="I273" s="538"/>
      <c r="J273" s="538"/>
      <c r="K273" s="538"/>
      <c r="L273" s="538"/>
      <c r="M273" s="538"/>
      <c r="N273" s="538"/>
    </row>
    <row r="274" spans="2:14" x14ac:dyDescent="0.25">
      <c r="B274" s="538"/>
      <c r="C274" s="538"/>
      <c r="D274" s="538"/>
      <c r="E274" s="538"/>
      <c r="F274" s="538"/>
      <c r="G274" s="538"/>
      <c r="H274" s="538"/>
      <c r="I274" s="538"/>
      <c r="J274" s="538"/>
      <c r="K274" s="538"/>
      <c r="L274" s="538"/>
      <c r="M274" s="538"/>
      <c r="N274" s="538"/>
    </row>
    <row r="275" spans="2:14" x14ac:dyDescent="0.25">
      <c r="B275" s="538"/>
      <c r="C275" s="538"/>
      <c r="D275" s="538"/>
      <c r="E275" s="538"/>
      <c r="F275" s="538"/>
      <c r="G275" s="538"/>
      <c r="H275" s="538"/>
      <c r="I275" s="538"/>
      <c r="J275" s="538"/>
      <c r="K275" s="538"/>
      <c r="L275" s="538"/>
      <c r="M275" s="538"/>
      <c r="N275" s="538"/>
    </row>
    <row r="276" spans="2:14" x14ac:dyDescent="0.25">
      <c r="B276" s="538"/>
      <c r="C276" s="538"/>
      <c r="D276" s="538"/>
      <c r="E276" s="538"/>
      <c r="F276" s="538"/>
      <c r="G276" s="538"/>
      <c r="H276" s="538"/>
      <c r="I276" s="538"/>
      <c r="J276" s="538"/>
      <c r="K276" s="538"/>
      <c r="L276" s="538"/>
      <c r="M276" s="538"/>
      <c r="N276" s="538"/>
    </row>
    <row r="277" spans="2:14" x14ac:dyDescent="0.25">
      <c r="B277" s="538"/>
      <c r="C277" s="538"/>
      <c r="D277" s="538"/>
      <c r="E277" s="538"/>
      <c r="F277" s="538"/>
      <c r="G277" s="538"/>
      <c r="H277" s="538"/>
      <c r="I277" s="538"/>
      <c r="J277" s="538"/>
      <c r="K277" s="538"/>
      <c r="L277" s="538"/>
      <c r="M277" s="538"/>
      <c r="N277" s="538"/>
    </row>
    <row r="278" spans="2:14" x14ac:dyDescent="0.25">
      <c r="B278" s="538"/>
      <c r="C278" s="538"/>
      <c r="D278" s="538"/>
      <c r="E278" s="538"/>
      <c r="F278" s="538"/>
      <c r="G278" s="538"/>
      <c r="H278" s="538"/>
      <c r="I278" s="538"/>
      <c r="J278" s="538"/>
      <c r="K278" s="538"/>
      <c r="L278" s="538"/>
      <c r="M278" s="538"/>
      <c r="N278" s="538"/>
    </row>
    <row r="279" spans="2:14" x14ac:dyDescent="0.25">
      <c r="B279" s="538"/>
      <c r="C279" s="538"/>
      <c r="D279" s="538"/>
      <c r="E279" s="538"/>
      <c r="F279" s="538"/>
      <c r="G279" s="538"/>
      <c r="H279" s="538"/>
      <c r="I279" s="538"/>
      <c r="J279" s="538"/>
      <c r="K279" s="538"/>
      <c r="L279" s="538"/>
      <c r="M279" s="538"/>
      <c r="N279" s="538"/>
    </row>
    <row r="280" spans="2:14" x14ac:dyDescent="0.25">
      <c r="B280" s="538"/>
      <c r="C280" s="538"/>
      <c r="D280" s="538"/>
      <c r="E280" s="538"/>
      <c r="F280" s="538"/>
      <c r="G280" s="538"/>
      <c r="H280" s="538"/>
      <c r="I280" s="538"/>
      <c r="J280" s="538"/>
      <c r="K280" s="538"/>
      <c r="L280" s="538"/>
      <c r="M280" s="538"/>
      <c r="N280" s="538"/>
    </row>
    <row r="281" spans="2:14" x14ac:dyDescent="0.25">
      <c r="B281" s="538"/>
      <c r="C281" s="538"/>
      <c r="D281" s="538"/>
      <c r="E281" s="538"/>
      <c r="F281" s="538"/>
      <c r="G281" s="538"/>
      <c r="H281" s="538"/>
      <c r="I281" s="538"/>
      <c r="J281" s="538"/>
      <c r="K281" s="538"/>
      <c r="L281" s="538"/>
      <c r="M281" s="538"/>
      <c r="N281" s="538"/>
    </row>
    <row r="282" spans="2:14" x14ac:dyDescent="0.25">
      <c r="B282" s="538"/>
      <c r="C282" s="538"/>
      <c r="D282" s="538"/>
      <c r="E282" s="538"/>
      <c r="F282" s="538"/>
      <c r="G282" s="538"/>
      <c r="H282" s="538"/>
      <c r="I282" s="538"/>
      <c r="J282" s="538"/>
      <c r="K282" s="538"/>
      <c r="L282" s="538"/>
      <c r="M282" s="538"/>
      <c r="N282" s="538"/>
    </row>
    <row r="283" spans="2:14" x14ac:dyDescent="0.25">
      <c r="B283" s="538"/>
      <c r="C283" s="538"/>
      <c r="D283" s="538"/>
      <c r="E283" s="538"/>
      <c r="F283" s="538"/>
      <c r="G283" s="538"/>
      <c r="H283" s="538"/>
      <c r="I283" s="538"/>
      <c r="J283" s="538"/>
      <c r="K283" s="538"/>
      <c r="L283" s="538"/>
      <c r="M283" s="538"/>
      <c r="N283" s="538"/>
    </row>
    <row r="284" spans="2:14" x14ac:dyDescent="0.25">
      <c r="B284" s="538"/>
      <c r="C284" s="538"/>
      <c r="D284" s="538"/>
      <c r="E284" s="538"/>
      <c r="F284" s="538"/>
      <c r="G284" s="538"/>
      <c r="H284" s="538"/>
      <c r="I284" s="538"/>
      <c r="J284" s="538"/>
      <c r="K284" s="538"/>
      <c r="L284" s="538"/>
      <c r="M284" s="538"/>
      <c r="N284" s="538"/>
    </row>
    <row r="285" spans="2:14" x14ac:dyDescent="0.25">
      <c r="B285" s="538"/>
      <c r="C285" s="538"/>
      <c r="D285" s="538"/>
      <c r="E285" s="538"/>
      <c r="F285" s="538"/>
      <c r="G285" s="538"/>
      <c r="H285" s="538"/>
      <c r="I285" s="538"/>
      <c r="J285" s="538"/>
      <c r="K285" s="538"/>
      <c r="L285" s="538"/>
      <c r="M285" s="538"/>
      <c r="N285" s="538"/>
    </row>
    <row r="286" spans="2:14" x14ac:dyDescent="0.25">
      <c r="B286" s="538"/>
      <c r="C286" s="538"/>
      <c r="D286" s="538"/>
      <c r="E286" s="538"/>
      <c r="F286" s="538"/>
      <c r="G286" s="538"/>
      <c r="H286" s="538"/>
      <c r="I286" s="538"/>
      <c r="J286" s="538"/>
      <c r="K286" s="538"/>
      <c r="L286" s="538"/>
      <c r="M286" s="538"/>
      <c r="N286" s="538"/>
    </row>
    <row r="287" spans="2:14" x14ac:dyDescent="0.25">
      <c r="B287" s="538"/>
      <c r="C287" s="538"/>
      <c r="D287" s="538"/>
      <c r="E287" s="538"/>
      <c r="F287" s="538"/>
      <c r="G287" s="538"/>
      <c r="H287" s="538"/>
      <c r="I287" s="538"/>
      <c r="J287" s="538"/>
      <c r="K287" s="538"/>
      <c r="L287" s="538"/>
      <c r="M287" s="538"/>
      <c r="N287" s="538"/>
    </row>
    <row r="288" spans="2:14" x14ac:dyDescent="0.25">
      <c r="B288" s="538"/>
      <c r="C288" s="538"/>
      <c r="D288" s="538"/>
      <c r="E288" s="538"/>
      <c r="F288" s="538"/>
      <c r="G288" s="538"/>
      <c r="H288" s="538"/>
      <c r="I288" s="538"/>
      <c r="J288" s="538"/>
      <c r="K288" s="538"/>
      <c r="L288" s="538"/>
      <c r="M288" s="538"/>
      <c r="N288" s="538"/>
    </row>
    <row r="289" spans="2:14" x14ac:dyDescent="0.25">
      <c r="B289" s="538"/>
      <c r="C289" s="538"/>
      <c r="D289" s="538"/>
      <c r="E289" s="538"/>
      <c r="F289" s="538"/>
      <c r="G289" s="538"/>
      <c r="H289" s="538"/>
      <c r="I289" s="538"/>
      <c r="J289" s="538"/>
      <c r="K289" s="538"/>
      <c r="L289" s="538"/>
      <c r="M289" s="538"/>
      <c r="N289" s="538"/>
    </row>
  </sheetData>
  <mergeCells count="37">
    <mergeCell ref="T8:U8"/>
    <mergeCell ref="V8:W8"/>
    <mergeCell ref="X8:Y8"/>
    <mergeCell ref="B8:E8"/>
    <mergeCell ref="F8:G8"/>
    <mergeCell ref="H8:I8"/>
    <mergeCell ref="J8:K8"/>
    <mergeCell ref="L8:M8"/>
    <mergeCell ref="N8:O8"/>
    <mergeCell ref="P8:Q8"/>
    <mergeCell ref="R8:S8"/>
    <mergeCell ref="Z8:AA8"/>
    <mergeCell ref="AB8:AC8"/>
    <mergeCell ref="AD8:AE8"/>
    <mergeCell ref="AF8:AG8"/>
    <mergeCell ref="AH8:AI8"/>
    <mergeCell ref="N11:O11"/>
    <mergeCell ref="P11:Q11"/>
    <mergeCell ref="R11:S11"/>
    <mergeCell ref="T11:U11"/>
    <mergeCell ref="V11:W11"/>
    <mergeCell ref="C6:AM6"/>
    <mergeCell ref="AH11:AI11"/>
    <mergeCell ref="AJ11:AK11"/>
    <mergeCell ref="AL11:AM11"/>
    <mergeCell ref="X11:Y11"/>
    <mergeCell ref="Z11:AA11"/>
    <mergeCell ref="AB11:AC11"/>
    <mergeCell ref="AD11:AE11"/>
    <mergeCell ref="AF11:AG11"/>
    <mergeCell ref="AJ8:AK8"/>
    <mergeCell ref="AL8:AM8"/>
    <mergeCell ref="B11:E11"/>
    <mergeCell ref="F11:G11"/>
    <mergeCell ref="H11:I11"/>
    <mergeCell ref="J11:K11"/>
    <mergeCell ref="L11:M11"/>
  </mergeCells>
  <conditionalFormatting sqref="D15:D24">
    <cfRule type="cellIs" dxfId="5" priority="26" operator="equal">
      <formula>"NO"</formula>
    </cfRule>
  </conditionalFormatting>
  <conditionalFormatting sqref="F11:G11">
    <cfRule type="cellIs" dxfId="4" priority="23" operator="equal">
      <formula>"RECHAZO"</formula>
    </cfRule>
  </conditionalFormatting>
  <conditionalFormatting sqref="D25:D26">
    <cfRule type="cellIs" dxfId="3" priority="16" operator="equal">
      <formula>"NO"</formula>
    </cfRule>
  </conditionalFormatting>
  <conditionalFormatting sqref="G10">
    <cfRule type="cellIs" dxfId="2" priority="9" operator="equal">
      <formula>"NO VÁLIDO"</formula>
    </cfRule>
  </conditionalFormatting>
  <conditionalFormatting sqref="H11:AM11">
    <cfRule type="cellIs" dxfId="1" priority="2" operator="equal">
      <formula>"RECHAZO"</formula>
    </cfRule>
  </conditionalFormatting>
  <conditionalFormatting sqref="I10 K10 M10 O10 Q10 S10 U10 W10 Y10 AA10 AC10 AE10 AG10 AI10 AK10 AM10">
    <cfRule type="cellIs" dxfId="0" priority="1" operator="equal">
      <formula>"NO VÁLIDO"</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rgb="FF0070C0"/>
  </sheetPr>
  <dimension ref="A1:D9241"/>
  <sheetViews>
    <sheetView showGridLines="0" workbookViewId="0">
      <selection sqref="A1:D1"/>
    </sheetView>
  </sheetViews>
  <sheetFormatPr baseColWidth="10" defaultColWidth="8" defaultRowHeight="15" x14ac:dyDescent="0.25"/>
  <cols>
    <col min="1" max="1" width="17.125" style="221" bestFit="1" customWidth="1"/>
    <col min="2" max="2" width="22.625" style="221" customWidth="1"/>
    <col min="3" max="3" width="47.25" style="220" customWidth="1"/>
    <col min="4" max="4" width="19.25" style="220" customWidth="1"/>
    <col min="5" max="16384" width="8" style="220"/>
  </cols>
  <sheetData>
    <row r="1" spans="1:4" ht="15" customHeight="1" x14ac:dyDescent="0.25">
      <c r="A1" s="1139" t="s">
        <v>233</v>
      </c>
      <c r="B1" s="1139"/>
      <c r="C1" s="1139"/>
      <c r="D1" s="1139"/>
    </row>
    <row r="2" spans="1:4" ht="15.75" customHeight="1" thickBot="1" x14ac:dyDescent="0.3">
      <c r="A2" s="1140" t="s">
        <v>234</v>
      </c>
      <c r="B2" s="1140"/>
      <c r="C2" s="1140"/>
      <c r="D2" s="1140"/>
    </row>
    <row r="3" spans="1:4" ht="16.5" thickTop="1" x14ac:dyDescent="0.25">
      <c r="A3" s="558" t="s">
        <v>102</v>
      </c>
      <c r="B3"/>
      <c r="C3"/>
      <c r="D3"/>
    </row>
    <row r="4" spans="1:4" ht="15" customHeight="1" x14ac:dyDescent="0.25">
      <c r="A4" s="1141" t="s">
        <v>235</v>
      </c>
      <c r="B4" s="1141"/>
      <c r="C4" s="1141"/>
      <c r="D4" s="1141"/>
    </row>
    <row r="5" spans="1:4" x14ac:dyDescent="0.25">
      <c r="A5" s="1141" t="s">
        <v>102</v>
      </c>
      <c r="B5" s="1141"/>
      <c r="C5" s="1141"/>
      <c r="D5" s="1141"/>
    </row>
    <row r="6" spans="1:4" ht="15" customHeight="1" x14ac:dyDescent="0.25">
      <c r="A6" s="1141" t="s">
        <v>236</v>
      </c>
      <c r="B6" s="1141"/>
      <c r="C6" s="1141"/>
      <c r="D6" s="1141"/>
    </row>
    <row r="7" spans="1:4" ht="15.75" x14ac:dyDescent="0.25">
      <c r="A7" s="558" t="s">
        <v>102</v>
      </c>
      <c r="B7"/>
      <c r="C7"/>
      <c r="D7"/>
    </row>
    <row r="8" spans="1:4" ht="54" customHeight="1" x14ac:dyDescent="0.25">
      <c r="A8" s="559" t="s">
        <v>237</v>
      </c>
      <c r="B8" s="560" t="s">
        <v>233</v>
      </c>
      <c r="C8"/>
      <c r="D8"/>
    </row>
    <row r="9" spans="1:4" ht="16.149999999999999" customHeight="1" x14ac:dyDescent="0.25">
      <c r="A9" s="561">
        <v>33569</v>
      </c>
      <c r="B9" s="562">
        <v>693.32</v>
      </c>
      <c r="C9"/>
      <c r="D9"/>
    </row>
    <row r="10" spans="1:4" ht="16.149999999999999" customHeight="1" x14ac:dyDescent="0.25">
      <c r="A10" s="561">
        <v>33570</v>
      </c>
      <c r="B10" s="563">
        <v>693.99</v>
      </c>
      <c r="C10"/>
      <c r="D10"/>
    </row>
    <row r="11" spans="1:4" ht="16.149999999999999" customHeight="1" x14ac:dyDescent="0.25">
      <c r="A11" s="561">
        <v>33571</v>
      </c>
      <c r="B11" s="562">
        <v>694.7</v>
      </c>
      <c r="C11"/>
      <c r="D11"/>
    </row>
    <row r="12" spans="1:4" ht="16.149999999999999" customHeight="1" x14ac:dyDescent="0.25">
      <c r="A12" s="561">
        <v>33572</v>
      </c>
      <c r="B12" s="563">
        <v>694.7</v>
      </c>
      <c r="C12"/>
      <c r="D12"/>
    </row>
    <row r="13" spans="1:4" ht="16.149999999999999" customHeight="1" x14ac:dyDescent="0.25">
      <c r="A13" s="561">
        <v>33573</v>
      </c>
      <c r="B13" s="562">
        <v>643.41999999999996</v>
      </c>
      <c r="C13"/>
      <c r="D13"/>
    </row>
    <row r="14" spans="1:4" ht="16.149999999999999" customHeight="1" x14ac:dyDescent="0.25">
      <c r="A14" s="561">
        <v>33574</v>
      </c>
      <c r="B14" s="563">
        <v>643.41999999999996</v>
      </c>
      <c r="C14"/>
      <c r="D14"/>
    </row>
    <row r="15" spans="1:4" ht="16.149999999999999" customHeight="1" x14ac:dyDescent="0.25">
      <c r="A15" s="561">
        <v>33575</v>
      </c>
      <c r="B15" s="562">
        <v>639.22</v>
      </c>
      <c r="C15"/>
      <c r="D15"/>
    </row>
    <row r="16" spans="1:4" ht="16.149999999999999" customHeight="1" x14ac:dyDescent="0.25">
      <c r="A16" s="561">
        <v>33576</v>
      </c>
      <c r="B16" s="563">
        <v>635.70000000000005</v>
      </c>
      <c r="C16"/>
      <c r="D16"/>
    </row>
    <row r="17" spans="1:4" ht="16.149999999999999" customHeight="1" x14ac:dyDescent="0.25">
      <c r="A17" s="561">
        <v>33577</v>
      </c>
      <c r="B17" s="562">
        <v>631.51</v>
      </c>
      <c r="C17"/>
      <c r="D17"/>
    </row>
    <row r="18" spans="1:4" ht="16.149999999999999" customHeight="1" x14ac:dyDescent="0.25">
      <c r="A18" s="561">
        <v>33578</v>
      </c>
      <c r="B18" s="563">
        <v>627.16</v>
      </c>
      <c r="C18"/>
      <c r="D18"/>
    </row>
    <row r="19" spans="1:4" ht="16.149999999999999" customHeight="1" x14ac:dyDescent="0.25">
      <c r="A19" s="561">
        <v>33579</v>
      </c>
      <c r="B19" s="562">
        <v>638.05999999999995</v>
      </c>
      <c r="C19"/>
      <c r="D19"/>
    </row>
    <row r="20" spans="1:4" ht="16.149999999999999" customHeight="1" x14ac:dyDescent="0.25">
      <c r="A20" s="561">
        <v>33580</v>
      </c>
      <c r="B20" s="563">
        <v>638.05999999999995</v>
      </c>
      <c r="C20"/>
      <c r="D20"/>
    </row>
    <row r="21" spans="1:4" ht="16.149999999999999" customHeight="1" x14ac:dyDescent="0.25">
      <c r="A21" s="561">
        <v>33581</v>
      </c>
      <c r="B21" s="562">
        <v>638.05999999999995</v>
      </c>
      <c r="C21"/>
      <c r="D21"/>
    </row>
    <row r="22" spans="1:4" ht="16.149999999999999" customHeight="1" x14ac:dyDescent="0.25">
      <c r="A22" s="561">
        <v>33582</v>
      </c>
      <c r="B22" s="563">
        <v>622.91999999999996</v>
      </c>
      <c r="C22"/>
      <c r="D22"/>
    </row>
    <row r="23" spans="1:4" ht="16.149999999999999" customHeight="1" x14ac:dyDescent="0.25">
      <c r="A23" s="561">
        <v>33583</v>
      </c>
      <c r="B23" s="562">
        <v>627.46</v>
      </c>
      <c r="C23"/>
      <c r="D23"/>
    </row>
    <row r="24" spans="1:4" ht="16.149999999999999" customHeight="1" x14ac:dyDescent="0.25">
      <c r="A24" s="561">
        <v>33584</v>
      </c>
      <c r="B24" s="563">
        <v>633.09</v>
      </c>
      <c r="C24"/>
      <c r="D24"/>
    </row>
    <row r="25" spans="1:4" ht="16.149999999999999" customHeight="1" x14ac:dyDescent="0.25">
      <c r="A25" s="561">
        <v>33585</v>
      </c>
      <c r="B25" s="562">
        <v>632.35</v>
      </c>
      <c r="C25"/>
      <c r="D25"/>
    </row>
    <row r="26" spans="1:4" ht="16.149999999999999" customHeight="1" x14ac:dyDescent="0.25">
      <c r="A26" s="561">
        <v>33586</v>
      </c>
      <c r="B26" s="563">
        <v>630.91</v>
      </c>
      <c r="C26"/>
      <c r="D26"/>
    </row>
    <row r="27" spans="1:4" ht="16.149999999999999" customHeight="1" x14ac:dyDescent="0.25">
      <c r="A27" s="561">
        <v>33587</v>
      </c>
      <c r="B27" s="562">
        <v>630.91</v>
      </c>
      <c r="C27"/>
      <c r="D27"/>
    </row>
    <row r="28" spans="1:4" ht="16.149999999999999" customHeight="1" x14ac:dyDescent="0.25">
      <c r="A28" s="561">
        <v>33588</v>
      </c>
      <c r="B28" s="563">
        <v>630.91</v>
      </c>
      <c r="C28"/>
      <c r="D28"/>
    </row>
    <row r="29" spans="1:4" ht="16.149999999999999" customHeight="1" x14ac:dyDescent="0.25">
      <c r="A29" s="561">
        <v>33589</v>
      </c>
      <c r="B29" s="562">
        <v>626.23</v>
      </c>
      <c r="C29"/>
      <c r="D29"/>
    </row>
    <row r="30" spans="1:4" ht="16.149999999999999" customHeight="1" x14ac:dyDescent="0.25">
      <c r="A30" s="561">
        <v>33590</v>
      </c>
      <c r="B30" s="563">
        <v>626.52</v>
      </c>
      <c r="C30"/>
      <c r="D30"/>
    </row>
    <row r="31" spans="1:4" ht="16.149999999999999" customHeight="1" x14ac:dyDescent="0.25">
      <c r="A31" s="561">
        <v>33591</v>
      </c>
      <c r="B31" s="562">
        <v>633.35</v>
      </c>
      <c r="C31"/>
      <c r="D31"/>
    </row>
    <row r="32" spans="1:4" ht="16.149999999999999" customHeight="1" x14ac:dyDescent="0.25">
      <c r="A32" s="561">
        <v>33592</v>
      </c>
      <c r="B32" s="563">
        <v>621.71</v>
      </c>
      <c r="C32"/>
      <c r="D32"/>
    </row>
    <row r="33" spans="1:4" ht="16.149999999999999" customHeight="1" x14ac:dyDescent="0.25">
      <c r="A33" s="561">
        <v>33593</v>
      </c>
      <c r="B33" s="562">
        <v>620.62</v>
      </c>
      <c r="C33"/>
      <c r="D33"/>
    </row>
    <row r="34" spans="1:4" ht="16.149999999999999" customHeight="1" x14ac:dyDescent="0.25">
      <c r="A34" s="561">
        <v>33594</v>
      </c>
      <c r="B34" s="563">
        <v>620.62</v>
      </c>
      <c r="C34"/>
      <c r="D34"/>
    </row>
    <row r="35" spans="1:4" ht="16.149999999999999" customHeight="1" x14ac:dyDescent="0.25">
      <c r="A35" s="561">
        <v>33595</v>
      </c>
      <c r="B35" s="562">
        <v>620.62</v>
      </c>
      <c r="C35"/>
      <c r="D35"/>
    </row>
    <row r="36" spans="1:4" ht="16.149999999999999" customHeight="1" x14ac:dyDescent="0.25">
      <c r="A36" s="561">
        <v>33596</v>
      </c>
      <c r="B36" s="563">
        <v>622.95000000000005</v>
      </c>
      <c r="C36"/>
      <c r="D36"/>
    </row>
    <row r="37" spans="1:4" ht="16.149999999999999" customHeight="1" x14ac:dyDescent="0.25">
      <c r="A37" s="561">
        <v>33597</v>
      </c>
      <c r="B37" s="562">
        <v>622.95000000000005</v>
      </c>
      <c r="C37"/>
      <c r="D37"/>
    </row>
    <row r="38" spans="1:4" ht="16.149999999999999" customHeight="1" x14ac:dyDescent="0.25">
      <c r="A38" s="561">
        <v>33598</v>
      </c>
      <c r="B38" s="563">
        <v>622.95000000000005</v>
      </c>
      <c r="C38"/>
      <c r="D38"/>
    </row>
    <row r="39" spans="1:4" ht="16.149999999999999" customHeight="1" x14ac:dyDescent="0.25">
      <c r="A39" s="561">
        <v>33599</v>
      </c>
      <c r="B39" s="562">
        <v>631.63</v>
      </c>
      <c r="C39"/>
      <c r="D39"/>
    </row>
    <row r="40" spans="1:4" ht="16.149999999999999" customHeight="1" x14ac:dyDescent="0.25">
      <c r="A40" s="561">
        <v>33600</v>
      </c>
      <c r="B40" s="563">
        <v>632.37</v>
      </c>
      <c r="C40"/>
      <c r="D40"/>
    </row>
    <row r="41" spans="1:4" ht="16.149999999999999" customHeight="1" x14ac:dyDescent="0.25">
      <c r="A41" s="561">
        <v>33601</v>
      </c>
      <c r="B41" s="562">
        <v>632.37</v>
      </c>
      <c r="C41"/>
      <c r="D41"/>
    </row>
    <row r="42" spans="1:4" ht="16.149999999999999" customHeight="1" x14ac:dyDescent="0.25">
      <c r="A42" s="561">
        <v>33602</v>
      </c>
      <c r="B42" s="563">
        <v>632.37</v>
      </c>
      <c r="C42"/>
      <c r="D42"/>
    </row>
    <row r="43" spans="1:4" ht="16.149999999999999" customHeight="1" x14ac:dyDescent="0.25">
      <c r="A43" s="561">
        <v>33603</v>
      </c>
      <c r="B43" s="562">
        <v>632.37</v>
      </c>
      <c r="C43"/>
      <c r="D43"/>
    </row>
    <row r="44" spans="1:4" ht="16.149999999999999" customHeight="1" x14ac:dyDescent="0.25">
      <c r="A44" s="561">
        <v>33604</v>
      </c>
      <c r="B44" s="563">
        <v>632.37</v>
      </c>
      <c r="C44"/>
      <c r="D44"/>
    </row>
    <row r="45" spans="1:4" ht="16.149999999999999" customHeight="1" x14ac:dyDescent="0.25">
      <c r="A45" s="561">
        <v>33605</v>
      </c>
      <c r="B45" s="562">
        <v>638.61</v>
      </c>
      <c r="C45"/>
      <c r="D45"/>
    </row>
    <row r="46" spans="1:4" ht="16.149999999999999" customHeight="1" x14ac:dyDescent="0.25">
      <c r="A46" s="561">
        <v>33606</v>
      </c>
      <c r="B46" s="563">
        <v>632.58000000000004</v>
      </c>
      <c r="C46"/>
      <c r="D46"/>
    </row>
    <row r="47" spans="1:4" ht="16.149999999999999" customHeight="1" x14ac:dyDescent="0.25">
      <c r="A47" s="561">
        <v>33607</v>
      </c>
      <c r="B47" s="562">
        <v>638.07000000000005</v>
      </c>
      <c r="C47"/>
      <c r="D47"/>
    </row>
    <row r="48" spans="1:4" ht="16.149999999999999" customHeight="1" x14ac:dyDescent="0.25">
      <c r="A48" s="561">
        <v>33608</v>
      </c>
      <c r="B48" s="563">
        <v>638.07000000000005</v>
      </c>
      <c r="C48"/>
      <c r="D48"/>
    </row>
    <row r="49" spans="1:4" ht="16.149999999999999" customHeight="1" x14ac:dyDescent="0.25">
      <c r="A49" s="561">
        <v>33609</v>
      </c>
      <c r="B49" s="562">
        <v>638.07000000000005</v>
      </c>
      <c r="C49"/>
      <c r="D49"/>
    </row>
    <row r="50" spans="1:4" ht="16.149999999999999" customHeight="1" x14ac:dyDescent="0.25">
      <c r="A50" s="561">
        <v>33610</v>
      </c>
      <c r="B50" s="563">
        <v>638.07000000000005</v>
      </c>
      <c r="C50"/>
      <c r="D50"/>
    </row>
    <row r="51" spans="1:4" ht="16.149999999999999" customHeight="1" x14ac:dyDescent="0.25">
      <c r="A51" s="561">
        <v>33611</v>
      </c>
      <c r="B51" s="562">
        <v>638.16999999999996</v>
      </c>
      <c r="C51"/>
      <c r="D51"/>
    </row>
    <row r="52" spans="1:4" ht="16.149999999999999" customHeight="1" x14ac:dyDescent="0.25">
      <c r="A52" s="561">
        <v>33612</v>
      </c>
      <c r="B52" s="563">
        <v>638.61</v>
      </c>
      <c r="C52"/>
      <c r="D52"/>
    </row>
    <row r="53" spans="1:4" ht="16.149999999999999" customHeight="1" x14ac:dyDescent="0.25">
      <c r="A53" s="561">
        <v>33613</v>
      </c>
      <c r="B53" s="562">
        <v>637.86</v>
      </c>
      <c r="C53"/>
      <c r="D53"/>
    </row>
    <row r="54" spans="1:4" ht="16.149999999999999" customHeight="1" x14ac:dyDescent="0.25">
      <c r="A54" s="561">
        <v>33614</v>
      </c>
      <c r="B54" s="563">
        <v>645.04</v>
      </c>
      <c r="C54"/>
      <c r="D54"/>
    </row>
    <row r="55" spans="1:4" ht="16.149999999999999" customHeight="1" x14ac:dyDescent="0.25">
      <c r="A55" s="561">
        <v>33615</v>
      </c>
      <c r="B55" s="562">
        <v>645.04</v>
      </c>
      <c r="C55"/>
      <c r="D55"/>
    </row>
    <row r="56" spans="1:4" ht="16.149999999999999" customHeight="1" x14ac:dyDescent="0.25">
      <c r="A56" s="561">
        <v>33616</v>
      </c>
      <c r="B56" s="563">
        <v>645.04</v>
      </c>
      <c r="C56"/>
      <c r="D56"/>
    </row>
    <row r="57" spans="1:4" ht="16.149999999999999" customHeight="1" x14ac:dyDescent="0.25">
      <c r="A57" s="561">
        <v>33617</v>
      </c>
      <c r="B57" s="562">
        <v>659.74</v>
      </c>
      <c r="C57"/>
      <c r="D57"/>
    </row>
    <row r="58" spans="1:4" ht="16.149999999999999" customHeight="1" x14ac:dyDescent="0.25">
      <c r="A58" s="561">
        <v>33618</v>
      </c>
      <c r="B58" s="563">
        <v>657.49</v>
      </c>
      <c r="C58"/>
      <c r="D58"/>
    </row>
    <row r="59" spans="1:4" ht="16.149999999999999" customHeight="1" x14ac:dyDescent="0.25">
      <c r="A59" s="561">
        <v>33619</v>
      </c>
      <c r="B59" s="562">
        <v>653.45000000000005</v>
      </c>
      <c r="C59"/>
      <c r="D59"/>
    </row>
    <row r="60" spans="1:4" ht="16.149999999999999" customHeight="1" x14ac:dyDescent="0.25">
      <c r="A60" s="561">
        <v>33620</v>
      </c>
      <c r="B60" s="563">
        <v>652.91</v>
      </c>
      <c r="C60"/>
      <c r="D60"/>
    </row>
    <row r="61" spans="1:4" ht="16.149999999999999" customHeight="1" x14ac:dyDescent="0.25">
      <c r="A61" s="561">
        <v>33621</v>
      </c>
      <c r="B61" s="562">
        <v>645.35</v>
      </c>
      <c r="C61"/>
      <c r="D61"/>
    </row>
    <row r="62" spans="1:4" ht="16.149999999999999" customHeight="1" x14ac:dyDescent="0.25">
      <c r="A62" s="561">
        <v>33622</v>
      </c>
      <c r="B62" s="563">
        <v>645.35</v>
      </c>
      <c r="C62"/>
      <c r="D62"/>
    </row>
    <row r="63" spans="1:4" ht="16.149999999999999" customHeight="1" x14ac:dyDescent="0.25">
      <c r="A63" s="561">
        <v>33623</v>
      </c>
      <c r="B63" s="562">
        <v>645.35</v>
      </c>
      <c r="C63"/>
      <c r="D63"/>
    </row>
    <row r="64" spans="1:4" ht="16.149999999999999" customHeight="1" x14ac:dyDescent="0.25">
      <c r="A64" s="561">
        <v>33624</v>
      </c>
      <c r="B64" s="563">
        <v>645.97</v>
      </c>
      <c r="C64"/>
      <c r="D64"/>
    </row>
    <row r="65" spans="1:4" ht="16.149999999999999" customHeight="1" x14ac:dyDescent="0.25">
      <c r="A65" s="561">
        <v>33625</v>
      </c>
      <c r="B65" s="562">
        <v>647.04</v>
      </c>
      <c r="C65"/>
      <c r="D65"/>
    </row>
    <row r="66" spans="1:4" ht="16.149999999999999" customHeight="1" x14ac:dyDescent="0.25">
      <c r="A66" s="561">
        <v>33626</v>
      </c>
      <c r="B66" s="563">
        <v>647.01</v>
      </c>
      <c r="C66"/>
      <c r="D66"/>
    </row>
    <row r="67" spans="1:4" ht="16.149999999999999" customHeight="1" x14ac:dyDescent="0.25">
      <c r="A67" s="561">
        <v>33627</v>
      </c>
      <c r="B67" s="562">
        <v>647.01</v>
      </c>
      <c r="C67"/>
      <c r="D67"/>
    </row>
    <row r="68" spans="1:4" ht="16.149999999999999" customHeight="1" x14ac:dyDescent="0.25">
      <c r="A68" s="561">
        <v>33628</v>
      </c>
      <c r="B68" s="563">
        <v>644.83000000000004</v>
      </c>
      <c r="C68"/>
      <c r="D68"/>
    </row>
    <row r="69" spans="1:4" ht="16.149999999999999" customHeight="1" x14ac:dyDescent="0.25">
      <c r="A69" s="561">
        <v>33629</v>
      </c>
      <c r="B69" s="562">
        <v>644.83000000000004</v>
      </c>
      <c r="C69"/>
      <c r="D69"/>
    </row>
    <row r="70" spans="1:4" ht="16.149999999999999" customHeight="1" x14ac:dyDescent="0.25">
      <c r="A70" s="561">
        <v>33630</v>
      </c>
      <c r="B70" s="563">
        <v>644.83000000000004</v>
      </c>
      <c r="C70"/>
      <c r="D70"/>
    </row>
    <row r="71" spans="1:4" ht="16.149999999999999" customHeight="1" x14ac:dyDescent="0.25">
      <c r="A71" s="561">
        <v>33631</v>
      </c>
      <c r="B71" s="562">
        <v>645.53</v>
      </c>
      <c r="C71"/>
      <c r="D71"/>
    </row>
    <row r="72" spans="1:4" ht="16.149999999999999" customHeight="1" x14ac:dyDescent="0.25">
      <c r="A72" s="561">
        <v>33632</v>
      </c>
      <c r="B72" s="563">
        <v>645.20000000000005</v>
      </c>
      <c r="C72"/>
      <c r="D72"/>
    </row>
    <row r="73" spans="1:4" ht="16.149999999999999" customHeight="1" x14ac:dyDescent="0.25">
      <c r="A73" s="561">
        <v>33633</v>
      </c>
      <c r="B73" s="562">
        <v>644.04</v>
      </c>
      <c r="C73"/>
      <c r="D73"/>
    </row>
    <row r="74" spans="1:4" ht="16.149999999999999" customHeight="1" x14ac:dyDescent="0.25">
      <c r="A74" s="561">
        <v>33634</v>
      </c>
      <c r="B74" s="563">
        <v>644.27</v>
      </c>
      <c r="C74"/>
      <c r="D74"/>
    </row>
    <row r="75" spans="1:4" ht="16.149999999999999" customHeight="1" x14ac:dyDescent="0.25">
      <c r="A75" s="561">
        <v>33635</v>
      </c>
      <c r="B75" s="562">
        <v>640.52</v>
      </c>
      <c r="C75"/>
      <c r="D75"/>
    </row>
    <row r="76" spans="1:4" ht="16.149999999999999" customHeight="1" x14ac:dyDescent="0.25">
      <c r="A76" s="561">
        <v>33636</v>
      </c>
      <c r="B76" s="563">
        <v>640.52</v>
      </c>
      <c r="C76"/>
      <c r="D76"/>
    </row>
    <row r="77" spans="1:4" ht="16.149999999999999" customHeight="1" x14ac:dyDescent="0.25">
      <c r="A77" s="561">
        <v>33637</v>
      </c>
      <c r="B77" s="562">
        <v>640.52</v>
      </c>
      <c r="C77"/>
      <c r="D77"/>
    </row>
    <row r="78" spans="1:4" ht="16.149999999999999" customHeight="1" x14ac:dyDescent="0.25">
      <c r="A78" s="561">
        <v>33638</v>
      </c>
      <c r="B78" s="563">
        <v>640.52</v>
      </c>
      <c r="C78"/>
      <c r="D78"/>
    </row>
    <row r="79" spans="1:4" ht="16.149999999999999" customHeight="1" x14ac:dyDescent="0.25">
      <c r="A79" s="561">
        <v>33639</v>
      </c>
      <c r="B79" s="562">
        <v>638.01</v>
      </c>
      <c r="C79"/>
      <c r="D79"/>
    </row>
    <row r="80" spans="1:4" ht="16.149999999999999" customHeight="1" x14ac:dyDescent="0.25">
      <c r="A80" s="561">
        <v>33640</v>
      </c>
      <c r="B80" s="563">
        <v>637.65</v>
      </c>
      <c r="C80"/>
      <c r="D80"/>
    </row>
    <row r="81" spans="1:4" ht="16.149999999999999" customHeight="1" x14ac:dyDescent="0.25">
      <c r="A81" s="561">
        <v>33641</v>
      </c>
      <c r="B81" s="562">
        <v>636.9</v>
      </c>
      <c r="C81"/>
      <c r="D81"/>
    </row>
    <row r="82" spans="1:4" ht="16.149999999999999" customHeight="1" x14ac:dyDescent="0.25">
      <c r="A82" s="561">
        <v>33642</v>
      </c>
      <c r="B82" s="563">
        <v>635.34</v>
      </c>
      <c r="C82"/>
      <c r="D82"/>
    </row>
    <row r="83" spans="1:4" ht="16.149999999999999" customHeight="1" x14ac:dyDescent="0.25">
      <c r="A83" s="561">
        <v>33643</v>
      </c>
      <c r="B83" s="562">
        <v>635.34</v>
      </c>
      <c r="C83"/>
      <c r="D83"/>
    </row>
    <row r="84" spans="1:4" ht="16.149999999999999" customHeight="1" x14ac:dyDescent="0.25">
      <c r="A84" s="561">
        <v>33644</v>
      </c>
      <c r="B84" s="563">
        <v>635.34</v>
      </c>
      <c r="C84"/>
      <c r="D84"/>
    </row>
    <row r="85" spans="1:4" ht="16.149999999999999" customHeight="1" x14ac:dyDescent="0.25">
      <c r="A85" s="561">
        <v>33645</v>
      </c>
      <c r="B85" s="562">
        <v>634.74</v>
      </c>
      <c r="C85"/>
      <c r="D85"/>
    </row>
    <row r="86" spans="1:4" ht="16.149999999999999" customHeight="1" x14ac:dyDescent="0.25">
      <c r="A86" s="561">
        <v>33646</v>
      </c>
      <c r="B86" s="563">
        <v>634.59</v>
      </c>
      <c r="C86"/>
      <c r="D86"/>
    </row>
    <row r="87" spans="1:4" ht="16.149999999999999" customHeight="1" x14ac:dyDescent="0.25">
      <c r="A87" s="561">
        <v>33647</v>
      </c>
      <c r="B87" s="562">
        <v>634.66999999999996</v>
      </c>
      <c r="C87"/>
      <c r="D87"/>
    </row>
    <row r="88" spans="1:4" ht="16.149999999999999" customHeight="1" x14ac:dyDescent="0.25">
      <c r="A88" s="561">
        <v>33648</v>
      </c>
      <c r="B88" s="563">
        <v>635.6</v>
      </c>
      <c r="C88"/>
      <c r="D88"/>
    </row>
    <row r="89" spans="1:4" ht="16.149999999999999" customHeight="1" x14ac:dyDescent="0.25">
      <c r="A89" s="561">
        <v>33649</v>
      </c>
      <c r="B89" s="562">
        <v>634.74</v>
      </c>
      <c r="C89"/>
      <c r="D89"/>
    </row>
    <row r="90" spans="1:4" ht="16.149999999999999" customHeight="1" x14ac:dyDescent="0.25">
      <c r="A90" s="561">
        <v>33650</v>
      </c>
      <c r="B90" s="563">
        <v>634.74</v>
      </c>
      <c r="C90"/>
      <c r="D90"/>
    </row>
    <row r="91" spans="1:4" ht="16.149999999999999" customHeight="1" x14ac:dyDescent="0.25">
      <c r="A91" s="561">
        <v>33651</v>
      </c>
      <c r="B91" s="562">
        <v>634.74</v>
      </c>
      <c r="C91"/>
      <c r="D91"/>
    </row>
    <row r="92" spans="1:4" ht="16.149999999999999" customHeight="1" x14ac:dyDescent="0.25">
      <c r="A92" s="561">
        <v>33652</v>
      </c>
      <c r="B92" s="563">
        <v>635.66</v>
      </c>
      <c r="C92"/>
      <c r="D92"/>
    </row>
    <row r="93" spans="1:4" ht="16.149999999999999" customHeight="1" x14ac:dyDescent="0.25">
      <c r="A93" s="561">
        <v>33653</v>
      </c>
      <c r="B93" s="562">
        <v>635.21</v>
      </c>
      <c r="C93"/>
      <c r="D93"/>
    </row>
    <row r="94" spans="1:4" ht="16.149999999999999" customHeight="1" x14ac:dyDescent="0.25">
      <c r="A94" s="561">
        <v>33654</v>
      </c>
      <c r="B94" s="563">
        <v>634.92999999999995</v>
      </c>
      <c r="C94"/>
      <c r="D94"/>
    </row>
    <row r="95" spans="1:4" ht="16.149999999999999" customHeight="1" x14ac:dyDescent="0.25">
      <c r="A95" s="561">
        <v>33655</v>
      </c>
      <c r="B95" s="562">
        <v>633.30999999999995</v>
      </c>
      <c r="C95"/>
      <c r="D95"/>
    </row>
    <row r="96" spans="1:4" ht="16.149999999999999" customHeight="1" x14ac:dyDescent="0.25">
      <c r="A96" s="561">
        <v>33656</v>
      </c>
      <c r="B96" s="563">
        <v>633.03</v>
      </c>
      <c r="C96"/>
      <c r="D96"/>
    </row>
    <row r="97" spans="1:4" ht="16.149999999999999" customHeight="1" x14ac:dyDescent="0.25">
      <c r="A97" s="561">
        <v>33657</v>
      </c>
      <c r="B97" s="562">
        <v>633.03</v>
      </c>
      <c r="C97"/>
      <c r="D97"/>
    </row>
    <row r="98" spans="1:4" ht="16.149999999999999" customHeight="1" x14ac:dyDescent="0.25">
      <c r="A98" s="561">
        <v>33658</v>
      </c>
      <c r="B98" s="563">
        <v>633.03</v>
      </c>
      <c r="C98"/>
      <c r="D98"/>
    </row>
    <row r="99" spans="1:4" ht="16.149999999999999" customHeight="1" x14ac:dyDescent="0.25">
      <c r="A99" s="561">
        <v>33659</v>
      </c>
      <c r="B99" s="562">
        <v>633.54999999999995</v>
      </c>
      <c r="C99"/>
      <c r="D99"/>
    </row>
    <row r="100" spans="1:4" ht="16.149999999999999" customHeight="1" x14ac:dyDescent="0.25">
      <c r="A100" s="561">
        <v>33660</v>
      </c>
      <c r="B100" s="563">
        <v>633.74</v>
      </c>
      <c r="C100"/>
      <c r="D100"/>
    </row>
    <row r="101" spans="1:4" ht="16.149999999999999" customHeight="1" x14ac:dyDescent="0.25">
      <c r="A101" s="561">
        <v>33661</v>
      </c>
      <c r="B101" s="562">
        <v>634.05999999999995</v>
      </c>
      <c r="C101"/>
      <c r="D101"/>
    </row>
    <row r="102" spans="1:4" ht="16.149999999999999" customHeight="1" x14ac:dyDescent="0.25">
      <c r="A102" s="561">
        <v>33662</v>
      </c>
      <c r="B102" s="563">
        <v>633.91</v>
      </c>
      <c r="C102"/>
      <c r="D102"/>
    </row>
    <row r="103" spans="1:4" ht="16.149999999999999" customHeight="1" x14ac:dyDescent="0.25">
      <c r="A103" s="561">
        <v>33663</v>
      </c>
      <c r="B103" s="562">
        <v>636.54</v>
      </c>
      <c r="C103"/>
      <c r="D103"/>
    </row>
    <row r="104" spans="1:4" ht="16.149999999999999" customHeight="1" x14ac:dyDescent="0.25">
      <c r="A104" s="561">
        <v>33664</v>
      </c>
      <c r="B104" s="563">
        <v>636.54</v>
      </c>
      <c r="C104"/>
      <c r="D104"/>
    </row>
    <row r="105" spans="1:4" ht="16.149999999999999" customHeight="1" x14ac:dyDescent="0.25">
      <c r="A105" s="561">
        <v>33665</v>
      </c>
      <c r="B105" s="562">
        <v>636.54</v>
      </c>
      <c r="C105"/>
      <c r="D105"/>
    </row>
    <row r="106" spans="1:4" ht="16.149999999999999" customHeight="1" x14ac:dyDescent="0.25">
      <c r="A106" s="561">
        <v>33666</v>
      </c>
      <c r="B106" s="563">
        <v>640.95000000000005</v>
      </c>
      <c r="C106"/>
      <c r="D106"/>
    </row>
    <row r="107" spans="1:4" ht="16.149999999999999" customHeight="1" x14ac:dyDescent="0.25">
      <c r="A107" s="561">
        <v>33667</v>
      </c>
      <c r="B107" s="562">
        <v>636.04999999999995</v>
      </c>
      <c r="C107"/>
      <c r="D107"/>
    </row>
    <row r="108" spans="1:4" ht="16.149999999999999" customHeight="1" x14ac:dyDescent="0.25">
      <c r="A108" s="561">
        <v>33668</v>
      </c>
      <c r="B108" s="563">
        <v>635.86</v>
      </c>
      <c r="C108"/>
      <c r="D108"/>
    </row>
    <row r="109" spans="1:4" ht="16.149999999999999" customHeight="1" x14ac:dyDescent="0.25">
      <c r="A109" s="561">
        <v>33669</v>
      </c>
      <c r="B109" s="562">
        <v>636.73</v>
      </c>
      <c r="C109"/>
      <c r="D109"/>
    </row>
    <row r="110" spans="1:4" ht="16.149999999999999" customHeight="1" x14ac:dyDescent="0.25">
      <c r="A110" s="561">
        <v>33670</v>
      </c>
      <c r="B110" s="563">
        <v>636.22</v>
      </c>
      <c r="C110"/>
      <c r="D110"/>
    </row>
    <row r="111" spans="1:4" ht="16.149999999999999" customHeight="1" x14ac:dyDescent="0.25">
      <c r="A111" s="561">
        <v>33671</v>
      </c>
      <c r="B111" s="562">
        <v>636.22</v>
      </c>
      <c r="C111"/>
      <c r="D111"/>
    </row>
    <row r="112" spans="1:4" ht="16.149999999999999" customHeight="1" x14ac:dyDescent="0.25">
      <c r="A112" s="561">
        <v>33672</v>
      </c>
      <c r="B112" s="563">
        <v>636.22</v>
      </c>
      <c r="C112"/>
      <c r="D112"/>
    </row>
    <row r="113" spans="1:4" ht="16.149999999999999" customHeight="1" x14ac:dyDescent="0.25">
      <c r="A113" s="561">
        <v>33673</v>
      </c>
      <c r="B113" s="562">
        <v>635.88</v>
      </c>
      <c r="C113"/>
      <c r="D113"/>
    </row>
    <row r="114" spans="1:4" ht="16.149999999999999" customHeight="1" x14ac:dyDescent="0.25">
      <c r="A114" s="561">
        <v>33674</v>
      </c>
      <c r="B114" s="563">
        <v>639.78</v>
      </c>
      <c r="C114"/>
      <c r="D114"/>
    </row>
    <row r="115" spans="1:4" ht="16.149999999999999" customHeight="1" x14ac:dyDescent="0.25">
      <c r="A115" s="561">
        <v>33675</v>
      </c>
      <c r="B115" s="562">
        <v>639.38</v>
      </c>
      <c r="C115"/>
      <c r="D115"/>
    </row>
    <row r="116" spans="1:4" ht="16.149999999999999" customHeight="1" x14ac:dyDescent="0.25">
      <c r="A116" s="561">
        <v>33676</v>
      </c>
      <c r="B116" s="563">
        <v>641.29</v>
      </c>
      <c r="C116"/>
      <c r="D116"/>
    </row>
    <row r="117" spans="1:4" ht="16.149999999999999" customHeight="1" x14ac:dyDescent="0.25">
      <c r="A117" s="561">
        <v>33677</v>
      </c>
      <c r="B117" s="562">
        <v>642</v>
      </c>
      <c r="C117"/>
      <c r="D117"/>
    </row>
    <row r="118" spans="1:4" ht="16.149999999999999" customHeight="1" x14ac:dyDescent="0.25">
      <c r="A118" s="561">
        <v>33678</v>
      </c>
      <c r="B118" s="563">
        <v>642</v>
      </c>
      <c r="C118"/>
      <c r="D118"/>
    </row>
    <row r="119" spans="1:4" ht="16.149999999999999" customHeight="1" x14ac:dyDescent="0.25">
      <c r="A119" s="561">
        <v>33679</v>
      </c>
      <c r="B119" s="562">
        <v>642</v>
      </c>
      <c r="C119"/>
      <c r="D119"/>
    </row>
    <row r="120" spans="1:4" ht="16.149999999999999" customHeight="1" x14ac:dyDescent="0.25">
      <c r="A120" s="561">
        <v>33680</v>
      </c>
      <c r="B120" s="563">
        <v>644.13</v>
      </c>
      <c r="C120"/>
      <c r="D120"/>
    </row>
    <row r="121" spans="1:4" ht="16.149999999999999" customHeight="1" x14ac:dyDescent="0.25">
      <c r="A121" s="561">
        <v>33681</v>
      </c>
      <c r="B121" s="562">
        <v>643.83000000000004</v>
      </c>
      <c r="C121"/>
      <c r="D121"/>
    </row>
    <row r="122" spans="1:4" ht="16.149999999999999" customHeight="1" x14ac:dyDescent="0.25">
      <c r="A122" s="561">
        <v>33682</v>
      </c>
      <c r="B122" s="563">
        <v>642.59</v>
      </c>
      <c r="C122"/>
      <c r="D122"/>
    </row>
    <row r="123" spans="1:4" ht="16.149999999999999" customHeight="1" x14ac:dyDescent="0.25">
      <c r="A123" s="561">
        <v>33683</v>
      </c>
      <c r="B123" s="562">
        <v>641.53</v>
      </c>
      <c r="C123"/>
      <c r="D123"/>
    </row>
    <row r="124" spans="1:4" ht="16.149999999999999" customHeight="1" x14ac:dyDescent="0.25">
      <c r="A124" s="561">
        <v>33684</v>
      </c>
      <c r="B124" s="563">
        <v>640.37</v>
      </c>
      <c r="C124"/>
      <c r="D124"/>
    </row>
    <row r="125" spans="1:4" ht="16.149999999999999" customHeight="1" x14ac:dyDescent="0.25">
      <c r="A125" s="561">
        <v>33685</v>
      </c>
      <c r="B125" s="562">
        <v>640.37</v>
      </c>
      <c r="C125"/>
      <c r="D125"/>
    </row>
    <row r="126" spans="1:4" ht="16.149999999999999" customHeight="1" x14ac:dyDescent="0.25">
      <c r="A126" s="561">
        <v>33686</v>
      </c>
      <c r="B126" s="563">
        <v>640.37</v>
      </c>
      <c r="C126"/>
      <c r="D126"/>
    </row>
    <row r="127" spans="1:4" ht="16.149999999999999" customHeight="1" x14ac:dyDescent="0.25">
      <c r="A127" s="561">
        <v>33687</v>
      </c>
      <c r="B127" s="562">
        <v>640.37</v>
      </c>
      <c r="C127"/>
      <c r="D127"/>
    </row>
    <row r="128" spans="1:4" ht="16.149999999999999" customHeight="1" x14ac:dyDescent="0.25">
      <c r="A128" s="561">
        <v>33688</v>
      </c>
      <c r="B128" s="563">
        <v>642</v>
      </c>
      <c r="C128"/>
      <c r="D128"/>
    </row>
    <row r="129" spans="1:4" ht="16.149999999999999" customHeight="1" x14ac:dyDescent="0.25">
      <c r="A129" s="561">
        <v>33689</v>
      </c>
      <c r="B129" s="562">
        <v>641.80999999999995</v>
      </c>
      <c r="C129"/>
      <c r="D129"/>
    </row>
    <row r="130" spans="1:4" ht="16.149999999999999" customHeight="1" x14ac:dyDescent="0.25">
      <c r="A130" s="561">
        <v>33690</v>
      </c>
      <c r="B130" s="563">
        <v>641.22</v>
      </c>
      <c r="C130"/>
      <c r="D130"/>
    </row>
    <row r="131" spans="1:4" ht="16.149999999999999" customHeight="1" x14ac:dyDescent="0.25">
      <c r="A131" s="561">
        <v>33691</v>
      </c>
      <c r="B131" s="562">
        <v>647.24</v>
      </c>
      <c r="C131"/>
      <c r="D131"/>
    </row>
    <row r="132" spans="1:4" ht="16.149999999999999" customHeight="1" x14ac:dyDescent="0.25">
      <c r="A132" s="561">
        <v>33692</v>
      </c>
      <c r="B132" s="563">
        <v>647.24</v>
      </c>
      <c r="C132"/>
      <c r="D132"/>
    </row>
    <row r="133" spans="1:4" ht="16.149999999999999" customHeight="1" x14ac:dyDescent="0.25">
      <c r="A133" s="561">
        <v>33693</v>
      </c>
      <c r="B133" s="562">
        <v>647.24</v>
      </c>
      <c r="C133"/>
      <c r="D133"/>
    </row>
    <row r="134" spans="1:4" ht="16.149999999999999" customHeight="1" x14ac:dyDescent="0.25">
      <c r="A134" s="561">
        <v>33694</v>
      </c>
      <c r="B134" s="563">
        <v>641.59</v>
      </c>
      <c r="C134"/>
      <c r="D134"/>
    </row>
    <row r="135" spans="1:4" ht="16.149999999999999" customHeight="1" x14ac:dyDescent="0.25">
      <c r="A135" s="561">
        <v>33695</v>
      </c>
      <c r="B135" s="562">
        <v>641.98</v>
      </c>
      <c r="C135"/>
      <c r="D135"/>
    </row>
    <row r="136" spans="1:4" ht="16.149999999999999" customHeight="1" x14ac:dyDescent="0.25">
      <c r="A136" s="561">
        <v>33696</v>
      </c>
      <c r="B136" s="563">
        <v>645.14</v>
      </c>
      <c r="C136"/>
      <c r="D136"/>
    </row>
    <row r="137" spans="1:4" ht="16.149999999999999" customHeight="1" x14ac:dyDescent="0.25">
      <c r="A137" s="561">
        <v>33697</v>
      </c>
      <c r="B137" s="562">
        <v>644.77</v>
      </c>
      <c r="C137"/>
      <c r="D137"/>
    </row>
    <row r="138" spans="1:4" ht="16.149999999999999" customHeight="1" x14ac:dyDescent="0.25">
      <c r="A138" s="561">
        <v>33698</v>
      </c>
      <c r="B138" s="563">
        <v>643.11</v>
      </c>
      <c r="C138"/>
      <c r="D138"/>
    </row>
    <row r="139" spans="1:4" ht="16.149999999999999" customHeight="1" x14ac:dyDescent="0.25">
      <c r="A139" s="561">
        <v>33699</v>
      </c>
      <c r="B139" s="562">
        <v>643.11</v>
      </c>
      <c r="C139"/>
      <c r="D139"/>
    </row>
    <row r="140" spans="1:4" ht="16.149999999999999" customHeight="1" x14ac:dyDescent="0.25">
      <c r="A140" s="561">
        <v>33700</v>
      </c>
      <c r="B140" s="563">
        <v>643.11</v>
      </c>
      <c r="C140"/>
      <c r="D140"/>
    </row>
    <row r="141" spans="1:4" ht="16.149999999999999" customHeight="1" x14ac:dyDescent="0.25">
      <c r="A141" s="561">
        <v>33701</v>
      </c>
      <c r="B141" s="562">
        <v>645.73</v>
      </c>
      <c r="C141"/>
      <c r="D141"/>
    </row>
    <row r="142" spans="1:4" ht="16.149999999999999" customHeight="1" x14ac:dyDescent="0.25">
      <c r="A142" s="561">
        <v>33702</v>
      </c>
      <c r="B142" s="563">
        <v>643.98</v>
      </c>
      <c r="C142"/>
      <c r="D142"/>
    </row>
    <row r="143" spans="1:4" ht="16.149999999999999" customHeight="1" x14ac:dyDescent="0.25">
      <c r="A143" s="561">
        <v>33703</v>
      </c>
      <c r="B143" s="562">
        <v>644.61</v>
      </c>
      <c r="C143"/>
      <c r="D143"/>
    </row>
    <row r="144" spans="1:4" ht="16.149999999999999" customHeight="1" x14ac:dyDescent="0.25">
      <c r="A144" s="561">
        <v>33704</v>
      </c>
      <c r="B144" s="563">
        <v>646.5</v>
      </c>
      <c r="C144"/>
      <c r="D144"/>
    </row>
    <row r="145" spans="1:4" ht="16.149999999999999" customHeight="1" x14ac:dyDescent="0.25">
      <c r="A145" s="561">
        <v>33705</v>
      </c>
      <c r="B145" s="562">
        <v>647.28</v>
      </c>
      <c r="C145"/>
      <c r="D145"/>
    </row>
    <row r="146" spans="1:4" ht="16.149999999999999" customHeight="1" x14ac:dyDescent="0.25">
      <c r="A146" s="561">
        <v>33706</v>
      </c>
      <c r="B146" s="563">
        <v>647.28</v>
      </c>
      <c r="C146"/>
      <c r="D146"/>
    </row>
    <row r="147" spans="1:4" ht="16.149999999999999" customHeight="1" x14ac:dyDescent="0.25">
      <c r="A147" s="561">
        <v>33707</v>
      </c>
      <c r="B147" s="562">
        <v>647.28</v>
      </c>
      <c r="C147"/>
      <c r="D147"/>
    </row>
    <row r="148" spans="1:4" ht="16.149999999999999" customHeight="1" x14ac:dyDescent="0.25">
      <c r="A148" s="561">
        <v>33708</v>
      </c>
      <c r="B148" s="563">
        <v>649.48</v>
      </c>
      <c r="C148"/>
      <c r="D148"/>
    </row>
    <row r="149" spans="1:4" ht="16.149999999999999" customHeight="1" x14ac:dyDescent="0.25">
      <c r="A149" s="561">
        <v>33709</v>
      </c>
      <c r="B149" s="562">
        <v>655.66</v>
      </c>
      <c r="C149"/>
      <c r="D149"/>
    </row>
    <row r="150" spans="1:4" ht="16.149999999999999" customHeight="1" x14ac:dyDescent="0.25">
      <c r="A150" s="561">
        <v>33710</v>
      </c>
      <c r="B150" s="563">
        <v>657.97</v>
      </c>
      <c r="C150"/>
      <c r="D150"/>
    </row>
    <row r="151" spans="1:4" ht="16.149999999999999" customHeight="1" x14ac:dyDescent="0.25">
      <c r="A151" s="561">
        <v>33711</v>
      </c>
      <c r="B151" s="562">
        <v>657.97</v>
      </c>
      <c r="C151"/>
      <c r="D151"/>
    </row>
    <row r="152" spans="1:4" ht="16.149999999999999" customHeight="1" x14ac:dyDescent="0.25">
      <c r="A152" s="561">
        <v>33712</v>
      </c>
      <c r="B152" s="563">
        <v>657.97</v>
      </c>
      <c r="C152"/>
      <c r="D152"/>
    </row>
    <row r="153" spans="1:4" ht="16.149999999999999" customHeight="1" x14ac:dyDescent="0.25">
      <c r="A153" s="561">
        <v>33713</v>
      </c>
      <c r="B153" s="562">
        <v>657.97</v>
      </c>
      <c r="C153"/>
      <c r="D153"/>
    </row>
    <row r="154" spans="1:4" ht="16.149999999999999" customHeight="1" x14ac:dyDescent="0.25">
      <c r="A154" s="561">
        <v>33714</v>
      </c>
      <c r="B154" s="563">
        <v>657.97</v>
      </c>
      <c r="C154"/>
      <c r="D154"/>
    </row>
    <row r="155" spans="1:4" ht="16.149999999999999" customHeight="1" x14ac:dyDescent="0.25">
      <c r="A155" s="561">
        <v>33715</v>
      </c>
      <c r="B155" s="562">
        <v>655.32000000000005</v>
      </c>
      <c r="C155"/>
      <c r="D155"/>
    </row>
    <row r="156" spans="1:4" ht="16.149999999999999" customHeight="1" x14ac:dyDescent="0.25">
      <c r="A156" s="561">
        <v>33716</v>
      </c>
      <c r="B156" s="563">
        <v>652.57000000000005</v>
      </c>
      <c r="C156"/>
      <c r="D156"/>
    </row>
    <row r="157" spans="1:4" ht="16.149999999999999" customHeight="1" x14ac:dyDescent="0.25">
      <c r="A157" s="561">
        <v>33717</v>
      </c>
      <c r="B157" s="562">
        <v>651.48</v>
      </c>
      <c r="C157"/>
      <c r="D157"/>
    </row>
    <row r="158" spans="1:4" ht="16.149999999999999" customHeight="1" x14ac:dyDescent="0.25">
      <c r="A158" s="561">
        <v>33718</v>
      </c>
      <c r="B158" s="563">
        <v>650.24</v>
      </c>
      <c r="C158"/>
      <c r="D158"/>
    </row>
    <row r="159" spans="1:4" ht="16.149999999999999" customHeight="1" x14ac:dyDescent="0.25">
      <c r="A159" s="561">
        <v>33719</v>
      </c>
      <c r="B159" s="562">
        <v>651.36</v>
      </c>
      <c r="C159"/>
      <c r="D159"/>
    </row>
    <row r="160" spans="1:4" ht="16.149999999999999" customHeight="1" x14ac:dyDescent="0.25">
      <c r="A160" s="561">
        <v>33720</v>
      </c>
      <c r="B160" s="563">
        <v>651.36</v>
      </c>
      <c r="C160"/>
      <c r="D160"/>
    </row>
    <row r="161" spans="1:4" ht="16.149999999999999" customHeight="1" x14ac:dyDescent="0.25">
      <c r="A161" s="561">
        <v>33721</v>
      </c>
      <c r="B161" s="562">
        <v>651.36</v>
      </c>
      <c r="C161"/>
      <c r="D161"/>
    </row>
    <row r="162" spans="1:4" ht="16.149999999999999" customHeight="1" x14ac:dyDescent="0.25">
      <c r="A162" s="561">
        <v>33722</v>
      </c>
      <c r="B162" s="563">
        <v>650.30999999999995</v>
      </c>
      <c r="C162"/>
      <c r="D162"/>
    </row>
    <row r="163" spans="1:4" ht="16.149999999999999" customHeight="1" x14ac:dyDescent="0.25">
      <c r="A163" s="561">
        <v>33723</v>
      </c>
      <c r="B163" s="562">
        <v>651.95000000000005</v>
      </c>
      <c r="C163"/>
      <c r="D163"/>
    </row>
    <row r="164" spans="1:4" ht="16.149999999999999" customHeight="1" x14ac:dyDescent="0.25">
      <c r="A164" s="561">
        <v>33724</v>
      </c>
      <c r="B164" s="563">
        <v>653.83000000000004</v>
      </c>
      <c r="C164"/>
      <c r="D164"/>
    </row>
    <row r="165" spans="1:4" ht="16.149999999999999" customHeight="1" x14ac:dyDescent="0.25">
      <c r="A165" s="561">
        <v>33725</v>
      </c>
      <c r="B165" s="562">
        <v>653.58000000000004</v>
      </c>
      <c r="C165"/>
      <c r="D165"/>
    </row>
    <row r="166" spans="1:4" ht="16.149999999999999" customHeight="1" x14ac:dyDescent="0.25">
      <c r="A166" s="561">
        <v>33726</v>
      </c>
      <c r="B166" s="563">
        <v>653.58000000000004</v>
      </c>
      <c r="C166"/>
      <c r="D166"/>
    </row>
    <row r="167" spans="1:4" ht="16.149999999999999" customHeight="1" x14ac:dyDescent="0.25">
      <c r="A167" s="561">
        <v>33727</v>
      </c>
      <c r="B167" s="562">
        <v>653.58000000000004</v>
      </c>
      <c r="C167"/>
      <c r="D167"/>
    </row>
    <row r="168" spans="1:4" ht="16.149999999999999" customHeight="1" x14ac:dyDescent="0.25">
      <c r="A168" s="561">
        <v>33728</v>
      </c>
      <c r="B168" s="563">
        <v>653.58000000000004</v>
      </c>
      <c r="C168"/>
      <c r="D168"/>
    </row>
    <row r="169" spans="1:4" ht="16.149999999999999" customHeight="1" x14ac:dyDescent="0.25">
      <c r="A169" s="561">
        <v>33729</v>
      </c>
      <c r="B169" s="562">
        <v>653.1</v>
      </c>
      <c r="C169"/>
      <c r="D169"/>
    </row>
    <row r="170" spans="1:4" ht="16.149999999999999" customHeight="1" x14ac:dyDescent="0.25">
      <c r="A170" s="561">
        <v>33730</v>
      </c>
      <c r="B170" s="563">
        <v>653.70000000000005</v>
      </c>
      <c r="C170"/>
      <c r="D170"/>
    </row>
    <row r="171" spans="1:4" ht="16.149999999999999" customHeight="1" x14ac:dyDescent="0.25">
      <c r="A171" s="561">
        <v>33731</v>
      </c>
      <c r="B171" s="562">
        <v>654.74</v>
      </c>
      <c r="C171"/>
      <c r="D171"/>
    </row>
    <row r="172" spans="1:4" ht="16.149999999999999" customHeight="1" x14ac:dyDescent="0.25">
      <c r="A172" s="561">
        <v>33732</v>
      </c>
      <c r="B172" s="563">
        <v>656.4</v>
      </c>
      <c r="C172"/>
      <c r="D172"/>
    </row>
    <row r="173" spans="1:4" ht="16.149999999999999" customHeight="1" x14ac:dyDescent="0.25">
      <c r="A173" s="561">
        <v>33733</v>
      </c>
      <c r="B173" s="562">
        <v>657.91</v>
      </c>
      <c r="C173"/>
      <c r="D173"/>
    </row>
    <row r="174" spans="1:4" ht="16.149999999999999" customHeight="1" x14ac:dyDescent="0.25">
      <c r="A174" s="561">
        <v>33734</v>
      </c>
      <c r="B174" s="563">
        <v>657.91</v>
      </c>
      <c r="C174"/>
      <c r="D174"/>
    </row>
    <row r="175" spans="1:4" ht="16.149999999999999" customHeight="1" x14ac:dyDescent="0.25">
      <c r="A175" s="561">
        <v>33735</v>
      </c>
      <c r="B175" s="562">
        <v>657.91</v>
      </c>
      <c r="C175"/>
      <c r="D175"/>
    </row>
    <row r="176" spans="1:4" ht="16.149999999999999" customHeight="1" x14ac:dyDescent="0.25">
      <c r="A176" s="561">
        <v>33736</v>
      </c>
      <c r="B176" s="563">
        <v>658.52</v>
      </c>
      <c r="C176"/>
      <c r="D176"/>
    </row>
    <row r="177" spans="1:4" ht="16.149999999999999" customHeight="1" x14ac:dyDescent="0.25">
      <c r="A177" s="561">
        <v>33737</v>
      </c>
      <c r="B177" s="562">
        <v>660.57</v>
      </c>
      <c r="C177"/>
      <c r="D177"/>
    </row>
    <row r="178" spans="1:4" ht="16.149999999999999" customHeight="1" x14ac:dyDescent="0.25">
      <c r="A178" s="561">
        <v>33738</v>
      </c>
      <c r="B178" s="563">
        <v>660.88</v>
      </c>
      <c r="C178"/>
      <c r="D178"/>
    </row>
    <row r="179" spans="1:4" ht="16.149999999999999" customHeight="1" x14ac:dyDescent="0.25">
      <c r="A179" s="561">
        <v>33739</v>
      </c>
      <c r="B179" s="562">
        <v>663.43</v>
      </c>
      <c r="C179"/>
      <c r="D179"/>
    </row>
    <row r="180" spans="1:4" ht="16.149999999999999" customHeight="1" x14ac:dyDescent="0.25">
      <c r="A180" s="561">
        <v>33740</v>
      </c>
      <c r="B180" s="563">
        <v>663.58</v>
      </c>
      <c r="C180"/>
      <c r="D180"/>
    </row>
    <row r="181" spans="1:4" ht="16.149999999999999" customHeight="1" x14ac:dyDescent="0.25">
      <c r="A181" s="561">
        <v>33741</v>
      </c>
      <c r="B181" s="562">
        <v>663.58</v>
      </c>
      <c r="C181"/>
      <c r="D181"/>
    </row>
    <row r="182" spans="1:4" ht="16.149999999999999" customHeight="1" x14ac:dyDescent="0.25">
      <c r="A182" s="561">
        <v>33742</v>
      </c>
      <c r="B182" s="563">
        <v>663.58</v>
      </c>
      <c r="C182"/>
      <c r="D182"/>
    </row>
    <row r="183" spans="1:4" ht="16.149999999999999" customHeight="1" x14ac:dyDescent="0.25">
      <c r="A183" s="561">
        <v>33743</v>
      </c>
      <c r="B183" s="562">
        <v>663.75</v>
      </c>
      <c r="C183"/>
      <c r="D183"/>
    </row>
    <row r="184" spans="1:4" ht="16.149999999999999" customHeight="1" x14ac:dyDescent="0.25">
      <c r="A184" s="561">
        <v>33744</v>
      </c>
      <c r="B184" s="563">
        <v>664.5</v>
      </c>
      <c r="C184"/>
      <c r="D184"/>
    </row>
    <row r="185" spans="1:4" ht="16.149999999999999" customHeight="1" x14ac:dyDescent="0.25">
      <c r="A185" s="561">
        <v>33745</v>
      </c>
      <c r="B185" s="562">
        <v>663.1</v>
      </c>
      <c r="C185"/>
      <c r="D185"/>
    </row>
    <row r="186" spans="1:4" ht="16.149999999999999" customHeight="1" x14ac:dyDescent="0.25">
      <c r="A186" s="561">
        <v>33746</v>
      </c>
      <c r="B186" s="563">
        <v>662.6</v>
      </c>
      <c r="C186"/>
      <c r="D186"/>
    </row>
    <row r="187" spans="1:4" ht="16.149999999999999" customHeight="1" x14ac:dyDescent="0.25">
      <c r="A187" s="561">
        <v>33747</v>
      </c>
      <c r="B187" s="562">
        <v>662.11</v>
      </c>
      <c r="C187"/>
      <c r="D187"/>
    </row>
    <row r="188" spans="1:4" ht="16.149999999999999" customHeight="1" x14ac:dyDescent="0.25">
      <c r="A188" s="561">
        <v>33748</v>
      </c>
      <c r="B188" s="563">
        <v>662.11</v>
      </c>
      <c r="C188"/>
      <c r="D188"/>
    </row>
    <row r="189" spans="1:4" ht="16.149999999999999" customHeight="1" x14ac:dyDescent="0.25">
      <c r="A189" s="561">
        <v>33749</v>
      </c>
      <c r="B189" s="562">
        <v>662.11</v>
      </c>
      <c r="C189"/>
      <c r="D189"/>
    </row>
    <row r="190" spans="1:4" ht="16.149999999999999" customHeight="1" x14ac:dyDescent="0.25">
      <c r="A190" s="561">
        <v>33750</v>
      </c>
      <c r="B190" s="563">
        <v>662.15</v>
      </c>
      <c r="C190"/>
      <c r="D190"/>
    </row>
    <row r="191" spans="1:4" ht="16.149999999999999" customHeight="1" x14ac:dyDescent="0.25">
      <c r="A191" s="561">
        <v>33751</v>
      </c>
      <c r="B191" s="562">
        <v>660.46</v>
      </c>
      <c r="C191"/>
      <c r="D191"/>
    </row>
    <row r="192" spans="1:4" ht="16.149999999999999" customHeight="1" x14ac:dyDescent="0.25">
      <c r="A192" s="561">
        <v>33752</v>
      </c>
      <c r="B192" s="563">
        <v>660.16</v>
      </c>
      <c r="C192"/>
      <c r="D192"/>
    </row>
    <row r="193" spans="1:4" ht="16.149999999999999" customHeight="1" x14ac:dyDescent="0.25">
      <c r="A193" s="561">
        <v>33753</v>
      </c>
      <c r="B193" s="562">
        <v>660.99</v>
      </c>
      <c r="C193"/>
      <c r="D193"/>
    </row>
    <row r="194" spans="1:4" ht="16.149999999999999" customHeight="1" x14ac:dyDescent="0.25">
      <c r="A194" s="561">
        <v>33754</v>
      </c>
      <c r="B194" s="563">
        <v>664.37</v>
      </c>
      <c r="C194"/>
      <c r="D194"/>
    </row>
    <row r="195" spans="1:4" ht="16.149999999999999" customHeight="1" x14ac:dyDescent="0.25">
      <c r="A195" s="561">
        <v>33755</v>
      </c>
      <c r="B195" s="562">
        <v>664.37</v>
      </c>
      <c r="C195"/>
      <c r="D195"/>
    </row>
    <row r="196" spans="1:4" ht="16.149999999999999" customHeight="1" x14ac:dyDescent="0.25">
      <c r="A196" s="561">
        <v>33756</v>
      </c>
      <c r="B196" s="563">
        <v>664.37</v>
      </c>
      <c r="C196"/>
      <c r="D196"/>
    </row>
    <row r="197" spans="1:4" ht="16.149999999999999" customHeight="1" x14ac:dyDescent="0.25">
      <c r="A197" s="561">
        <v>33757</v>
      </c>
      <c r="B197" s="562">
        <v>664.37</v>
      </c>
      <c r="C197"/>
      <c r="D197"/>
    </row>
    <row r="198" spans="1:4" ht="16.149999999999999" customHeight="1" x14ac:dyDescent="0.25">
      <c r="A198" s="561">
        <v>33758</v>
      </c>
      <c r="B198" s="563">
        <v>666.11</v>
      </c>
      <c r="C198"/>
      <c r="D198"/>
    </row>
    <row r="199" spans="1:4" ht="16.149999999999999" customHeight="1" x14ac:dyDescent="0.25">
      <c r="A199" s="561">
        <v>33759</v>
      </c>
      <c r="B199" s="562">
        <v>664.3</v>
      </c>
      <c r="C199"/>
      <c r="D199"/>
    </row>
    <row r="200" spans="1:4" ht="16.149999999999999" customHeight="1" x14ac:dyDescent="0.25">
      <c r="A200" s="561">
        <v>33760</v>
      </c>
      <c r="B200" s="563">
        <v>666.47</v>
      </c>
      <c r="C200"/>
      <c r="D200"/>
    </row>
    <row r="201" spans="1:4" ht="16.149999999999999" customHeight="1" x14ac:dyDescent="0.25">
      <c r="A201" s="561">
        <v>33761</v>
      </c>
      <c r="B201" s="562">
        <v>664.36</v>
      </c>
      <c r="C201"/>
      <c r="D201"/>
    </row>
    <row r="202" spans="1:4" ht="16.149999999999999" customHeight="1" x14ac:dyDescent="0.25">
      <c r="A202" s="561">
        <v>33762</v>
      </c>
      <c r="B202" s="563">
        <v>664.36</v>
      </c>
      <c r="C202"/>
      <c r="D202"/>
    </row>
    <row r="203" spans="1:4" ht="16.149999999999999" customHeight="1" x14ac:dyDescent="0.25">
      <c r="A203" s="561">
        <v>33763</v>
      </c>
      <c r="B203" s="562">
        <v>664.36</v>
      </c>
      <c r="C203"/>
      <c r="D203"/>
    </row>
    <row r="204" spans="1:4" ht="16.149999999999999" customHeight="1" x14ac:dyDescent="0.25">
      <c r="A204" s="561">
        <v>33764</v>
      </c>
      <c r="B204" s="563">
        <v>665.91</v>
      </c>
      <c r="C204"/>
      <c r="D204"/>
    </row>
    <row r="205" spans="1:4" ht="16.149999999999999" customHeight="1" x14ac:dyDescent="0.25">
      <c r="A205" s="561">
        <v>33765</v>
      </c>
      <c r="B205" s="562">
        <v>665.92</v>
      </c>
      <c r="C205"/>
      <c r="D205"/>
    </row>
    <row r="206" spans="1:4" ht="16.149999999999999" customHeight="1" x14ac:dyDescent="0.25">
      <c r="A206" s="561">
        <v>33766</v>
      </c>
      <c r="B206" s="563">
        <v>667.96</v>
      </c>
      <c r="C206"/>
      <c r="D206"/>
    </row>
    <row r="207" spans="1:4" ht="16.149999999999999" customHeight="1" x14ac:dyDescent="0.25">
      <c r="A207" s="561">
        <v>33767</v>
      </c>
      <c r="B207" s="562">
        <v>667.52</v>
      </c>
      <c r="C207"/>
      <c r="D207"/>
    </row>
    <row r="208" spans="1:4" ht="16.149999999999999" customHeight="1" x14ac:dyDescent="0.25">
      <c r="A208" s="561">
        <v>33768</v>
      </c>
      <c r="B208" s="563">
        <v>669.55</v>
      </c>
      <c r="C208"/>
      <c r="D208"/>
    </row>
    <row r="209" spans="1:4" ht="16.149999999999999" customHeight="1" x14ac:dyDescent="0.25">
      <c r="A209" s="561">
        <v>33769</v>
      </c>
      <c r="B209" s="562">
        <v>669.55</v>
      </c>
      <c r="C209"/>
      <c r="D209"/>
    </row>
    <row r="210" spans="1:4" ht="16.149999999999999" customHeight="1" x14ac:dyDescent="0.25">
      <c r="A210" s="561">
        <v>33770</v>
      </c>
      <c r="B210" s="563">
        <v>669.55</v>
      </c>
      <c r="C210"/>
      <c r="D210"/>
    </row>
    <row r="211" spans="1:4" ht="16.149999999999999" customHeight="1" x14ac:dyDescent="0.25">
      <c r="A211" s="561">
        <v>33771</v>
      </c>
      <c r="B211" s="562">
        <v>671.36</v>
      </c>
      <c r="C211"/>
      <c r="D211"/>
    </row>
    <row r="212" spans="1:4" ht="16.149999999999999" customHeight="1" x14ac:dyDescent="0.25">
      <c r="A212" s="561">
        <v>33772</v>
      </c>
      <c r="B212" s="563">
        <v>675.76</v>
      </c>
      <c r="C212"/>
      <c r="D212"/>
    </row>
    <row r="213" spans="1:4" ht="16.149999999999999" customHeight="1" x14ac:dyDescent="0.25">
      <c r="A213" s="561">
        <v>33773</v>
      </c>
      <c r="B213" s="562">
        <v>680.17</v>
      </c>
      <c r="C213"/>
      <c r="D213"/>
    </row>
    <row r="214" spans="1:4" ht="16.149999999999999" customHeight="1" x14ac:dyDescent="0.25">
      <c r="A214" s="561">
        <v>33774</v>
      </c>
      <c r="B214" s="563">
        <v>678.25</v>
      </c>
      <c r="C214"/>
      <c r="D214"/>
    </row>
    <row r="215" spans="1:4" ht="16.149999999999999" customHeight="1" x14ac:dyDescent="0.25">
      <c r="A215" s="561">
        <v>33775</v>
      </c>
      <c r="B215" s="562">
        <v>683.37</v>
      </c>
      <c r="C215"/>
      <c r="D215"/>
    </row>
    <row r="216" spans="1:4" ht="16.149999999999999" customHeight="1" x14ac:dyDescent="0.25">
      <c r="A216" s="561">
        <v>33776</v>
      </c>
      <c r="B216" s="563">
        <v>683.37</v>
      </c>
      <c r="C216"/>
      <c r="D216"/>
    </row>
    <row r="217" spans="1:4" ht="16.149999999999999" customHeight="1" x14ac:dyDescent="0.25">
      <c r="A217" s="561">
        <v>33777</v>
      </c>
      <c r="B217" s="562">
        <v>683.37</v>
      </c>
      <c r="C217"/>
      <c r="D217"/>
    </row>
    <row r="218" spans="1:4" ht="16.149999999999999" customHeight="1" x14ac:dyDescent="0.25">
      <c r="A218" s="561">
        <v>33778</v>
      </c>
      <c r="B218" s="563">
        <v>683.37</v>
      </c>
      <c r="C218"/>
      <c r="D218"/>
    </row>
    <row r="219" spans="1:4" ht="16.149999999999999" customHeight="1" x14ac:dyDescent="0.25">
      <c r="A219" s="561">
        <v>33779</v>
      </c>
      <c r="B219" s="562">
        <v>690.08</v>
      </c>
      <c r="C219"/>
      <c r="D219"/>
    </row>
    <row r="220" spans="1:4" ht="16.149999999999999" customHeight="1" x14ac:dyDescent="0.25">
      <c r="A220" s="561">
        <v>33780</v>
      </c>
      <c r="B220" s="563">
        <v>699.09</v>
      </c>
      <c r="C220"/>
      <c r="D220"/>
    </row>
    <row r="221" spans="1:4" ht="16.149999999999999" customHeight="1" x14ac:dyDescent="0.25">
      <c r="A221" s="561">
        <v>33781</v>
      </c>
      <c r="B221" s="562">
        <v>701.83</v>
      </c>
      <c r="C221"/>
      <c r="D221"/>
    </row>
    <row r="222" spans="1:4" ht="16.149999999999999" customHeight="1" x14ac:dyDescent="0.25">
      <c r="A222" s="561">
        <v>33782</v>
      </c>
      <c r="B222" s="563">
        <v>697.57</v>
      </c>
      <c r="C222"/>
      <c r="D222"/>
    </row>
    <row r="223" spans="1:4" ht="16.149999999999999" customHeight="1" x14ac:dyDescent="0.25">
      <c r="A223" s="561">
        <v>33783</v>
      </c>
      <c r="B223" s="562">
        <v>697.57</v>
      </c>
      <c r="C223"/>
      <c r="D223"/>
    </row>
    <row r="224" spans="1:4" ht="16.149999999999999" customHeight="1" x14ac:dyDescent="0.25">
      <c r="A224" s="561">
        <v>33784</v>
      </c>
      <c r="B224" s="563">
        <v>697.57</v>
      </c>
      <c r="C224"/>
      <c r="D224"/>
    </row>
    <row r="225" spans="1:4" ht="16.149999999999999" customHeight="1" x14ac:dyDescent="0.25">
      <c r="A225" s="561">
        <v>33785</v>
      </c>
      <c r="B225" s="562">
        <v>697.57</v>
      </c>
      <c r="C225"/>
      <c r="D225"/>
    </row>
    <row r="226" spans="1:4" ht="16.149999999999999" customHeight="1" x14ac:dyDescent="0.25">
      <c r="A226" s="561">
        <v>33786</v>
      </c>
      <c r="B226" s="563">
        <v>695.36</v>
      </c>
      <c r="C226"/>
      <c r="D226"/>
    </row>
    <row r="227" spans="1:4" ht="16.149999999999999" customHeight="1" x14ac:dyDescent="0.25">
      <c r="A227" s="561">
        <v>33787</v>
      </c>
      <c r="B227" s="562">
        <v>694.43</v>
      </c>
      <c r="C227"/>
      <c r="D227"/>
    </row>
    <row r="228" spans="1:4" ht="16.149999999999999" customHeight="1" x14ac:dyDescent="0.25">
      <c r="A228" s="561">
        <v>33788</v>
      </c>
      <c r="B228" s="563">
        <v>693.71</v>
      </c>
      <c r="C228"/>
      <c r="D228"/>
    </row>
    <row r="229" spans="1:4" ht="16.149999999999999" customHeight="1" x14ac:dyDescent="0.25">
      <c r="A229" s="561">
        <v>33789</v>
      </c>
      <c r="B229" s="562">
        <v>693.4</v>
      </c>
      <c r="C229"/>
      <c r="D229"/>
    </row>
    <row r="230" spans="1:4" ht="16.149999999999999" customHeight="1" x14ac:dyDescent="0.25">
      <c r="A230" s="561">
        <v>33790</v>
      </c>
      <c r="B230" s="563">
        <v>693.4</v>
      </c>
      <c r="C230"/>
      <c r="D230"/>
    </row>
    <row r="231" spans="1:4" ht="16.149999999999999" customHeight="1" x14ac:dyDescent="0.25">
      <c r="A231" s="561">
        <v>33791</v>
      </c>
      <c r="B231" s="562">
        <v>693.4</v>
      </c>
      <c r="C231"/>
      <c r="D231"/>
    </row>
    <row r="232" spans="1:4" ht="16.149999999999999" customHeight="1" x14ac:dyDescent="0.25">
      <c r="A232" s="561">
        <v>33792</v>
      </c>
      <c r="B232" s="563">
        <v>696.12</v>
      </c>
      <c r="C232"/>
      <c r="D232"/>
    </row>
    <row r="233" spans="1:4" ht="16.149999999999999" customHeight="1" x14ac:dyDescent="0.25">
      <c r="A233" s="561">
        <v>33793</v>
      </c>
      <c r="B233" s="562">
        <v>695.65</v>
      </c>
      <c r="C233"/>
      <c r="D233"/>
    </row>
    <row r="234" spans="1:4" ht="16.149999999999999" customHeight="1" x14ac:dyDescent="0.25">
      <c r="A234" s="561">
        <v>33794</v>
      </c>
      <c r="B234" s="563">
        <v>699.01</v>
      </c>
      <c r="C234"/>
      <c r="D234"/>
    </row>
    <row r="235" spans="1:4" ht="16.149999999999999" customHeight="1" x14ac:dyDescent="0.25">
      <c r="A235" s="561">
        <v>33795</v>
      </c>
      <c r="B235" s="562">
        <v>703.74</v>
      </c>
      <c r="C235"/>
      <c r="D235"/>
    </row>
    <row r="236" spans="1:4" ht="16.149999999999999" customHeight="1" x14ac:dyDescent="0.25">
      <c r="A236" s="561">
        <v>33796</v>
      </c>
      <c r="B236" s="563">
        <v>708.72</v>
      </c>
      <c r="C236"/>
      <c r="D236"/>
    </row>
    <row r="237" spans="1:4" ht="16.149999999999999" customHeight="1" x14ac:dyDescent="0.25">
      <c r="A237" s="561">
        <v>33797</v>
      </c>
      <c r="B237" s="562">
        <v>708.72</v>
      </c>
      <c r="C237"/>
      <c r="D237"/>
    </row>
    <row r="238" spans="1:4" ht="16.149999999999999" customHeight="1" x14ac:dyDescent="0.25">
      <c r="A238" s="561">
        <v>33798</v>
      </c>
      <c r="B238" s="563">
        <v>708.72</v>
      </c>
      <c r="C238"/>
      <c r="D238"/>
    </row>
    <row r="239" spans="1:4" ht="16.149999999999999" customHeight="1" x14ac:dyDescent="0.25">
      <c r="A239" s="561">
        <v>33799</v>
      </c>
      <c r="B239" s="562">
        <v>720.47</v>
      </c>
      <c r="C239"/>
      <c r="D239"/>
    </row>
    <row r="240" spans="1:4" ht="16.149999999999999" customHeight="1" x14ac:dyDescent="0.25">
      <c r="A240" s="561">
        <v>33800</v>
      </c>
      <c r="B240" s="563">
        <v>719.15</v>
      </c>
      <c r="C240"/>
      <c r="D240"/>
    </row>
    <row r="241" spans="1:4" ht="16.149999999999999" customHeight="1" x14ac:dyDescent="0.25">
      <c r="A241" s="561">
        <v>33801</v>
      </c>
      <c r="B241" s="562">
        <v>717.45</v>
      </c>
      <c r="C241"/>
      <c r="D241"/>
    </row>
    <row r="242" spans="1:4" ht="16.149999999999999" customHeight="1" x14ac:dyDescent="0.25">
      <c r="A242" s="561">
        <v>33802</v>
      </c>
      <c r="B242" s="563">
        <v>717.7</v>
      </c>
      <c r="C242"/>
      <c r="D242"/>
    </row>
    <row r="243" spans="1:4" ht="16.149999999999999" customHeight="1" x14ac:dyDescent="0.25">
      <c r="A243" s="561">
        <v>33803</v>
      </c>
      <c r="B243" s="562">
        <v>715.11</v>
      </c>
      <c r="C243"/>
      <c r="D243"/>
    </row>
    <row r="244" spans="1:4" ht="16.149999999999999" customHeight="1" x14ac:dyDescent="0.25">
      <c r="A244" s="561">
        <v>33804</v>
      </c>
      <c r="B244" s="563">
        <v>715.11</v>
      </c>
      <c r="C244"/>
      <c r="D244"/>
    </row>
    <row r="245" spans="1:4" ht="16.149999999999999" customHeight="1" x14ac:dyDescent="0.25">
      <c r="A245" s="561">
        <v>33805</v>
      </c>
      <c r="B245" s="562">
        <v>715.11</v>
      </c>
      <c r="C245"/>
      <c r="D245"/>
    </row>
    <row r="246" spans="1:4" ht="16.149999999999999" customHeight="1" x14ac:dyDescent="0.25">
      <c r="A246" s="561">
        <v>33806</v>
      </c>
      <c r="B246" s="563">
        <v>715.11</v>
      </c>
      <c r="C246"/>
      <c r="D246"/>
    </row>
    <row r="247" spans="1:4" ht="16.149999999999999" customHeight="1" x14ac:dyDescent="0.25">
      <c r="A247" s="561">
        <v>33807</v>
      </c>
      <c r="B247" s="562">
        <v>710.91</v>
      </c>
      <c r="C247"/>
      <c r="D247"/>
    </row>
    <row r="248" spans="1:4" ht="16.149999999999999" customHeight="1" x14ac:dyDescent="0.25">
      <c r="A248" s="561">
        <v>33808</v>
      </c>
      <c r="B248" s="563">
        <v>707.96</v>
      </c>
      <c r="C248"/>
      <c r="D248"/>
    </row>
    <row r="249" spans="1:4" ht="16.149999999999999" customHeight="1" x14ac:dyDescent="0.25">
      <c r="A249" s="561">
        <v>33809</v>
      </c>
      <c r="B249" s="562">
        <v>699.73</v>
      </c>
      <c r="C249"/>
      <c r="D249"/>
    </row>
    <row r="250" spans="1:4" ht="16.149999999999999" customHeight="1" x14ac:dyDescent="0.25">
      <c r="A250" s="561">
        <v>33810</v>
      </c>
      <c r="B250" s="563">
        <v>699.68</v>
      </c>
      <c r="C250"/>
      <c r="D250"/>
    </row>
    <row r="251" spans="1:4" ht="16.149999999999999" customHeight="1" x14ac:dyDescent="0.25">
      <c r="A251" s="561">
        <v>33811</v>
      </c>
      <c r="B251" s="562">
        <v>699.68</v>
      </c>
      <c r="C251"/>
      <c r="D251"/>
    </row>
    <row r="252" spans="1:4" ht="16.149999999999999" customHeight="1" x14ac:dyDescent="0.25">
      <c r="A252" s="561">
        <v>33812</v>
      </c>
      <c r="B252" s="563">
        <v>699.68</v>
      </c>
      <c r="C252"/>
      <c r="D252"/>
    </row>
    <row r="253" spans="1:4" ht="16.149999999999999" customHeight="1" x14ac:dyDescent="0.25">
      <c r="A253" s="561">
        <v>33813</v>
      </c>
      <c r="B253" s="562">
        <v>701.66</v>
      </c>
      <c r="C253"/>
      <c r="D253"/>
    </row>
    <row r="254" spans="1:4" ht="16.149999999999999" customHeight="1" x14ac:dyDescent="0.25">
      <c r="A254" s="561">
        <v>33814</v>
      </c>
      <c r="B254" s="563">
        <v>701.89</v>
      </c>
      <c r="C254"/>
      <c r="D254"/>
    </row>
    <row r="255" spans="1:4" ht="16.149999999999999" customHeight="1" x14ac:dyDescent="0.25">
      <c r="A255" s="561">
        <v>33815</v>
      </c>
      <c r="B255" s="562">
        <v>702.02</v>
      </c>
      <c r="C255"/>
      <c r="D255"/>
    </row>
    <row r="256" spans="1:4" ht="16.149999999999999" customHeight="1" x14ac:dyDescent="0.25">
      <c r="A256" s="561">
        <v>33816</v>
      </c>
      <c r="B256" s="563">
        <v>705.14</v>
      </c>
      <c r="C256"/>
      <c r="D256"/>
    </row>
    <row r="257" spans="1:4" ht="16.149999999999999" customHeight="1" x14ac:dyDescent="0.25">
      <c r="A257" s="561">
        <v>33817</v>
      </c>
      <c r="B257" s="562">
        <v>702.52</v>
      </c>
      <c r="C257"/>
      <c r="D257"/>
    </row>
    <row r="258" spans="1:4" ht="16.149999999999999" customHeight="1" x14ac:dyDescent="0.25">
      <c r="A258" s="561">
        <v>33818</v>
      </c>
      <c r="B258" s="563">
        <v>702.52</v>
      </c>
      <c r="C258"/>
      <c r="D258"/>
    </row>
    <row r="259" spans="1:4" ht="16.149999999999999" customHeight="1" x14ac:dyDescent="0.25">
      <c r="A259" s="561">
        <v>33819</v>
      </c>
      <c r="B259" s="562">
        <v>702.52</v>
      </c>
      <c r="C259"/>
      <c r="D259"/>
    </row>
    <row r="260" spans="1:4" ht="16.149999999999999" customHeight="1" x14ac:dyDescent="0.25">
      <c r="A260" s="561">
        <v>33820</v>
      </c>
      <c r="B260" s="563">
        <v>701.82</v>
      </c>
      <c r="C260"/>
      <c r="D260"/>
    </row>
    <row r="261" spans="1:4" ht="16.149999999999999" customHeight="1" x14ac:dyDescent="0.25">
      <c r="A261" s="561">
        <v>33821</v>
      </c>
      <c r="B261" s="562">
        <v>698.84</v>
      </c>
      <c r="C261"/>
      <c r="D261"/>
    </row>
    <row r="262" spans="1:4" ht="16.149999999999999" customHeight="1" x14ac:dyDescent="0.25">
      <c r="A262" s="561">
        <v>33822</v>
      </c>
      <c r="B262" s="563">
        <v>695.32</v>
      </c>
      <c r="C262"/>
      <c r="D262"/>
    </row>
    <row r="263" spans="1:4" ht="16.149999999999999" customHeight="1" x14ac:dyDescent="0.25">
      <c r="A263" s="561">
        <v>33823</v>
      </c>
      <c r="B263" s="562">
        <v>694.25</v>
      </c>
      <c r="C263"/>
      <c r="D263"/>
    </row>
    <row r="264" spans="1:4" ht="16.149999999999999" customHeight="1" x14ac:dyDescent="0.25">
      <c r="A264" s="561">
        <v>33824</v>
      </c>
      <c r="B264" s="563">
        <v>694.25</v>
      </c>
      <c r="C264"/>
      <c r="D264"/>
    </row>
    <row r="265" spans="1:4" ht="16.149999999999999" customHeight="1" x14ac:dyDescent="0.25">
      <c r="A265" s="561">
        <v>33825</v>
      </c>
      <c r="B265" s="562">
        <v>694.25</v>
      </c>
      <c r="C265"/>
      <c r="D265"/>
    </row>
    <row r="266" spans="1:4" ht="16.149999999999999" customHeight="1" x14ac:dyDescent="0.25">
      <c r="A266" s="561">
        <v>33826</v>
      </c>
      <c r="B266" s="563">
        <v>694.25</v>
      </c>
      <c r="C266"/>
      <c r="D266"/>
    </row>
    <row r="267" spans="1:4" ht="16.149999999999999" customHeight="1" x14ac:dyDescent="0.25">
      <c r="A267" s="561">
        <v>33827</v>
      </c>
      <c r="B267" s="562">
        <v>692.72</v>
      </c>
      <c r="C267"/>
      <c r="D267"/>
    </row>
    <row r="268" spans="1:4" ht="16.149999999999999" customHeight="1" x14ac:dyDescent="0.25">
      <c r="A268" s="561">
        <v>33828</v>
      </c>
      <c r="B268" s="563">
        <v>692.25</v>
      </c>
      <c r="C268"/>
      <c r="D268"/>
    </row>
    <row r="269" spans="1:4" ht="16.149999999999999" customHeight="1" x14ac:dyDescent="0.25">
      <c r="A269" s="561">
        <v>33829</v>
      </c>
      <c r="B269" s="562">
        <v>694.28</v>
      </c>
      <c r="C269"/>
      <c r="D269"/>
    </row>
    <row r="270" spans="1:4" ht="16.149999999999999" customHeight="1" x14ac:dyDescent="0.25">
      <c r="A270" s="561">
        <v>33830</v>
      </c>
      <c r="B270" s="563">
        <v>692.51</v>
      </c>
      <c r="C270"/>
      <c r="D270"/>
    </row>
    <row r="271" spans="1:4" ht="16.149999999999999" customHeight="1" x14ac:dyDescent="0.25">
      <c r="A271" s="561">
        <v>33831</v>
      </c>
      <c r="B271" s="562">
        <v>693.25</v>
      </c>
      <c r="C271"/>
      <c r="D271"/>
    </row>
    <row r="272" spans="1:4" ht="16.149999999999999" customHeight="1" x14ac:dyDescent="0.25">
      <c r="A272" s="561">
        <v>33832</v>
      </c>
      <c r="B272" s="563">
        <v>693.25</v>
      </c>
      <c r="C272"/>
      <c r="D272"/>
    </row>
    <row r="273" spans="1:4" ht="16.149999999999999" customHeight="1" x14ac:dyDescent="0.25">
      <c r="A273" s="561">
        <v>33833</v>
      </c>
      <c r="B273" s="562">
        <v>693.25</v>
      </c>
      <c r="C273"/>
      <c r="D273"/>
    </row>
    <row r="274" spans="1:4" ht="16.149999999999999" customHeight="1" x14ac:dyDescent="0.25">
      <c r="A274" s="561">
        <v>33834</v>
      </c>
      <c r="B274" s="563">
        <v>693.25</v>
      </c>
      <c r="C274"/>
      <c r="D274"/>
    </row>
    <row r="275" spans="1:4" ht="16.149999999999999" customHeight="1" x14ac:dyDescent="0.25">
      <c r="A275" s="561">
        <v>33835</v>
      </c>
      <c r="B275" s="562">
        <v>693.69</v>
      </c>
      <c r="C275"/>
      <c r="D275"/>
    </row>
    <row r="276" spans="1:4" ht="16.149999999999999" customHeight="1" x14ac:dyDescent="0.25">
      <c r="A276" s="561">
        <v>33836</v>
      </c>
      <c r="B276" s="563">
        <v>692.48</v>
      </c>
      <c r="C276"/>
      <c r="D276"/>
    </row>
    <row r="277" spans="1:4" ht="16.149999999999999" customHeight="1" x14ac:dyDescent="0.25">
      <c r="A277" s="561">
        <v>33837</v>
      </c>
      <c r="B277" s="562">
        <v>692.56</v>
      </c>
      <c r="C277"/>
      <c r="D277"/>
    </row>
    <row r="278" spans="1:4" ht="16.149999999999999" customHeight="1" x14ac:dyDescent="0.25">
      <c r="A278" s="561">
        <v>33838</v>
      </c>
      <c r="B278" s="563">
        <v>693.94</v>
      </c>
      <c r="C278"/>
      <c r="D278"/>
    </row>
    <row r="279" spans="1:4" ht="16.149999999999999" customHeight="1" x14ac:dyDescent="0.25">
      <c r="A279" s="561">
        <v>33839</v>
      </c>
      <c r="B279" s="562">
        <v>693.94</v>
      </c>
      <c r="C279"/>
      <c r="D279"/>
    </row>
    <row r="280" spans="1:4" ht="16.149999999999999" customHeight="1" x14ac:dyDescent="0.25">
      <c r="A280" s="561">
        <v>33840</v>
      </c>
      <c r="B280" s="563">
        <v>693.94</v>
      </c>
      <c r="C280"/>
      <c r="D280"/>
    </row>
    <row r="281" spans="1:4" ht="16.149999999999999" customHeight="1" x14ac:dyDescent="0.25">
      <c r="A281" s="561">
        <v>33841</v>
      </c>
      <c r="B281" s="562">
        <v>689.56</v>
      </c>
      <c r="C281"/>
      <c r="D281"/>
    </row>
    <row r="282" spans="1:4" ht="16.149999999999999" customHeight="1" x14ac:dyDescent="0.25">
      <c r="A282" s="561">
        <v>33842</v>
      </c>
      <c r="B282" s="563">
        <v>689.21</v>
      </c>
      <c r="C282"/>
      <c r="D282"/>
    </row>
    <row r="283" spans="1:4" ht="16.149999999999999" customHeight="1" x14ac:dyDescent="0.25">
      <c r="A283" s="561">
        <v>33843</v>
      </c>
      <c r="B283" s="562">
        <v>689.45</v>
      </c>
      <c r="C283"/>
      <c r="D283"/>
    </row>
    <row r="284" spans="1:4" ht="16.149999999999999" customHeight="1" x14ac:dyDescent="0.25">
      <c r="A284" s="561">
        <v>33844</v>
      </c>
      <c r="B284" s="563">
        <v>690.3</v>
      </c>
      <c r="C284"/>
      <c r="D284"/>
    </row>
    <row r="285" spans="1:4" ht="16.149999999999999" customHeight="1" x14ac:dyDescent="0.25">
      <c r="A285" s="561">
        <v>33845</v>
      </c>
      <c r="B285" s="562">
        <v>691.68</v>
      </c>
      <c r="C285"/>
      <c r="D285"/>
    </row>
    <row r="286" spans="1:4" ht="16.149999999999999" customHeight="1" x14ac:dyDescent="0.25">
      <c r="A286" s="561">
        <v>33846</v>
      </c>
      <c r="B286" s="563">
        <v>691.68</v>
      </c>
      <c r="C286"/>
      <c r="D286"/>
    </row>
    <row r="287" spans="1:4" ht="16.149999999999999" customHeight="1" x14ac:dyDescent="0.25">
      <c r="A287" s="561">
        <v>33847</v>
      </c>
      <c r="B287" s="562">
        <v>691.68</v>
      </c>
      <c r="C287"/>
      <c r="D287"/>
    </row>
    <row r="288" spans="1:4" ht="16.149999999999999" customHeight="1" x14ac:dyDescent="0.25">
      <c r="A288" s="561">
        <v>33848</v>
      </c>
      <c r="B288" s="563">
        <v>691.9</v>
      </c>
      <c r="C288"/>
      <c r="D288"/>
    </row>
    <row r="289" spans="1:4" ht="16.149999999999999" customHeight="1" x14ac:dyDescent="0.25">
      <c r="A289" s="561">
        <v>33849</v>
      </c>
      <c r="B289" s="562">
        <v>692.89</v>
      </c>
      <c r="C289"/>
      <c r="D289"/>
    </row>
    <row r="290" spans="1:4" ht="16.149999999999999" customHeight="1" x14ac:dyDescent="0.25">
      <c r="A290" s="561">
        <v>33850</v>
      </c>
      <c r="B290" s="563">
        <v>693.02</v>
      </c>
      <c r="C290"/>
      <c r="D290"/>
    </row>
    <row r="291" spans="1:4" ht="16.149999999999999" customHeight="1" x14ac:dyDescent="0.25">
      <c r="A291" s="561">
        <v>33851</v>
      </c>
      <c r="B291" s="562">
        <v>695.62</v>
      </c>
      <c r="C291"/>
      <c r="D291"/>
    </row>
    <row r="292" spans="1:4" ht="16.149999999999999" customHeight="1" x14ac:dyDescent="0.25">
      <c r="A292" s="561">
        <v>33852</v>
      </c>
      <c r="B292" s="563">
        <v>696.77</v>
      </c>
      <c r="C292"/>
      <c r="D292"/>
    </row>
    <row r="293" spans="1:4" ht="16.149999999999999" customHeight="1" x14ac:dyDescent="0.25">
      <c r="A293" s="561">
        <v>33853</v>
      </c>
      <c r="B293" s="562">
        <v>696.77</v>
      </c>
      <c r="C293"/>
      <c r="D293"/>
    </row>
    <row r="294" spans="1:4" ht="16.149999999999999" customHeight="1" x14ac:dyDescent="0.25">
      <c r="A294" s="561">
        <v>33854</v>
      </c>
      <c r="B294" s="563">
        <v>696.77</v>
      </c>
      <c r="C294"/>
      <c r="D294"/>
    </row>
    <row r="295" spans="1:4" ht="16.149999999999999" customHeight="1" x14ac:dyDescent="0.25">
      <c r="A295" s="561">
        <v>33855</v>
      </c>
      <c r="B295" s="562">
        <v>697.69</v>
      </c>
      <c r="C295"/>
      <c r="D295"/>
    </row>
    <row r="296" spans="1:4" ht="16.149999999999999" customHeight="1" x14ac:dyDescent="0.25">
      <c r="A296" s="561">
        <v>33856</v>
      </c>
      <c r="B296" s="563">
        <v>698.28</v>
      </c>
      <c r="C296"/>
      <c r="D296"/>
    </row>
    <row r="297" spans="1:4" ht="16.149999999999999" customHeight="1" x14ac:dyDescent="0.25">
      <c r="A297" s="561">
        <v>33857</v>
      </c>
      <c r="B297" s="562">
        <v>695.38</v>
      </c>
      <c r="C297"/>
      <c r="D297"/>
    </row>
    <row r="298" spans="1:4" ht="16.149999999999999" customHeight="1" x14ac:dyDescent="0.25">
      <c r="A298" s="561">
        <v>33858</v>
      </c>
      <c r="B298" s="563">
        <v>695.54</v>
      </c>
      <c r="C298"/>
      <c r="D298"/>
    </row>
    <row r="299" spans="1:4" ht="16.149999999999999" customHeight="1" x14ac:dyDescent="0.25">
      <c r="A299" s="561">
        <v>33859</v>
      </c>
      <c r="B299" s="562">
        <v>696.39</v>
      </c>
      <c r="C299"/>
      <c r="D299"/>
    </row>
    <row r="300" spans="1:4" ht="16.149999999999999" customHeight="1" x14ac:dyDescent="0.25">
      <c r="A300" s="561">
        <v>33860</v>
      </c>
      <c r="B300" s="563">
        <v>696.39</v>
      </c>
      <c r="C300"/>
      <c r="D300"/>
    </row>
    <row r="301" spans="1:4" ht="16.149999999999999" customHeight="1" x14ac:dyDescent="0.25">
      <c r="A301" s="561">
        <v>33861</v>
      </c>
      <c r="B301" s="562">
        <v>696.39</v>
      </c>
      <c r="C301"/>
      <c r="D301"/>
    </row>
    <row r="302" spans="1:4" ht="16.149999999999999" customHeight="1" x14ac:dyDescent="0.25">
      <c r="A302" s="561">
        <v>33862</v>
      </c>
      <c r="B302" s="563">
        <v>696.29</v>
      </c>
      <c r="C302"/>
      <c r="D302"/>
    </row>
    <row r="303" spans="1:4" ht="16.149999999999999" customHeight="1" x14ac:dyDescent="0.25">
      <c r="A303" s="561">
        <v>33863</v>
      </c>
      <c r="B303" s="562">
        <v>696.84</v>
      </c>
      <c r="C303"/>
      <c r="D303"/>
    </row>
    <row r="304" spans="1:4" ht="16.149999999999999" customHeight="1" x14ac:dyDescent="0.25">
      <c r="A304" s="561">
        <v>33864</v>
      </c>
      <c r="B304" s="563">
        <v>695.7</v>
      </c>
      <c r="C304"/>
      <c r="D304"/>
    </row>
    <row r="305" spans="1:4" ht="16.149999999999999" customHeight="1" x14ac:dyDescent="0.25">
      <c r="A305" s="561">
        <v>33865</v>
      </c>
      <c r="B305" s="562">
        <v>696.66</v>
      </c>
      <c r="C305"/>
      <c r="D305"/>
    </row>
    <row r="306" spans="1:4" ht="16.149999999999999" customHeight="1" x14ac:dyDescent="0.25">
      <c r="A306" s="561">
        <v>33866</v>
      </c>
      <c r="B306" s="563">
        <v>696.42</v>
      </c>
      <c r="C306"/>
      <c r="D306"/>
    </row>
    <row r="307" spans="1:4" ht="16.149999999999999" customHeight="1" x14ac:dyDescent="0.25">
      <c r="A307" s="561">
        <v>33867</v>
      </c>
      <c r="B307" s="562">
        <v>696.42</v>
      </c>
      <c r="C307"/>
      <c r="D307"/>
    </row>
    <row r="308" spans="1:4" ht="16.149999999999999" customHeight="1" x14ac:dyDescent="0.25">
      <c r="A308" s="561">
        <v>33868</v>
      </c>
      <c r="B308" s="563">
        <v>696.42</v>
      </c>
      <c r="C308"/>
      <c r="D308"/>
    </row>
    <row r="309" spans="1:4" ht="16.149999999999999" customHeight="1" x14ac:dyDescent="0.25">
      <c r="A309" s="561">
        <v>33869</v>
      </c>
      <c r="B309" s="562">
        <v>699.16</v>
      </c>
      <c r="C309"/>
      <c r="D309"/>
    </row>
    <row r="310" spans="1:4" ht="16.149999999999999" customHeight="1" x14ac:dyDescent="0.25">
      <c r="A310" s="561">
        <v>33870</v>
      </c>
      <c r="B310" s="563">
        <v>697.77</v>
      </c>
      <c r="C310"/>
      <c r="D310"/>
    </row>
    <row r="311" spans="1:4" ht="16.149999999999999" customHeight="1" x14ac:dyDescent="0.25">
      <c r="A311" s="561">
        <v>33871</v>
      </c>
      <c r="B311" s="562">
        <v>698.4</v>
      </c>
      <c r="C311"/>
      <c r="D311"/>
    </row>
    <row r="312" spans="1:4" ht="16.149999999999999" customHeight="1" x14ac:dyDescent="0.25">
      <c r="A312" s="561">
        <v>33872</v>
      </c>
      <c r="B312" s="563">
        <v>697.01</v>
      </c>
      <c r="C312"/>
      <c r="D312"/>
    </row>
    <row r="313" spans="1:4" ht="16.149999999999999" customHeight="1" x14ac:dyDescent="0.25">
      <c r="A313" s="561">
        <v>33873</v>
      </c>
      <c r="B313" s="562">
        <v>704.8</v>
      </c>
      <c r="C313"/>
      <c r="D313"/>
    </row>
    <row r="314" spans="1:4" ht="16.149999999999999" customHeight="1" x14ac:dyDescent="0.25">
      <c r="A314" s="561">
        <v>33874</v>
      </c>
      <c r="B314" s="563">
        <v>704.8</v>
      </c>
      <c r="C314"/>
      <c r="D314"/>
    </row>
    <row r="315" spans="1:4" ht="16.149999999999999" customHeight="1" x14ac:dyDescent="0.25">
      <c r="A315" s="561">
        <v>33875</v>
      </c>
      <c r="B315" s="562">
        <v>704.8</v>
      </c>
      <c r="C315"/>
      <c r="D315"/>
    </row>
    <row r="316" spans="1:4" ht="16.149999999999999" customHeight="1" x14ac:dyDescent="0.25">
      <c r="A316" s="561">
        <v>33876</v>
      </c>
      <c r="B316" s="563">
        <v>701</v>
      </c>
      <c r="C316"/>
      <c r="D316"/>
    </row>
    <row r="317" spans="1:4" ht="16.149999999999999" customHeight="1" x14ac:dyDescent="0.25">
      <c r="A317" s="561">
        <v>33877</v>
      </c>
      <c r="B317" s="562">
        <v>702.81</v>
      </c>
      <c r="C317"/>
      <c r="D317"/>
    </row>
    <row r="318" spans="1:4" ht="16.149999999999999" customHeight="1" x14ac:dyDescent="0.25">
      <c r="A318" s="561">
        <v>33878</v>
      </c>
      <c r="B318" s="563">
        <v>699.7</v>
      </c>
      <c r="C318"/>
      <c r="D318"/>
    </row>
    <row r="319" spans="1:4" ht="16.149999999999999" customHeight="1" x14ac:dyDescent="0.25">
      <c r="A319" s="561">
        <v>33879</v>
      </c>
      <c r="B319" s="562">
        <v>703.08</v>
      </c>
      <c r="C319"/>
      <c r="D319"/>
    </row>
    <row r="320" spans="1:4" ht="16.149999999999999" customHeight="1" x14ac:dyDescent="0.25">
      <c r="A320" s="561">
        <v>33880</v>
      </c>
      <c r="B320" s="563">
        <v>710.22</v>
      </c>
      <c r="C320"/>
      <c r="D320"/>
    </row>
    <row r="321" spans="1:4" ht="16.149999999999999" customHeight="1" x14ac:dyDescent="0.25">
      <c r="A321" s="561">
        <v>33881</v>
      </c>
      <c r="B321" s="562">
        <v>710.22</v>
      </c>
      <c r="C321"/>
      <c r="D321"/>
    </row>
    <row r="322" spans="1:4" ht="16.149999999999999" customHeight="1" x14ac:dyDescent="0.25">
      <c r="A322" s="561">
        <v>33882</v>
      </c>
      <c r="B322" s="563">
        <v>710.22</v>
      </c>
      <c r="C322"/>
      <c r="D322"/>
    </row>
    <row r="323" spans="1:4" ht="16.149999999999999" customHeight="1" x14ac:dyDescent="0.25">
      <c r="A323" s="561">
        <v>33883</v>
      </c>
      <c r="B323" s="562">
        <v>704.52</v>
      </c>
      <c r="C323"/>
      <c r="D323"/>
    </row>
    <row r="324" spans="1:4" ht="16.149999999999999" customHeight="1" x14ac:dyDescent="0.25">
      <c r="A324" s="561">
        <v>33884</v>
      </c>
      <c r="B324" s="563">
        <v>703.66</v>
      </c>
      <c r="C324"/>
      <c r="D324"/>
    </row>
    <row r="325" spans="1:4" ht="16.149999999999999" customHeight="1" x14ac:dyDescent="0.25">
      <c r="A325" s="561">
        <v>33885</v>
      </c>
      <c r="B325" s="562">
        <v>702.71</v>
      </c>
      <c r="C325"/>
      <c r="D325"/>
    </row>
    <row r="326" spans="1:4" ht="16.149999999999999" customHeight="1" x14ac:dyDescent="0.25">
      <c r="A326" s="561">
        <v>33886</v>
      </c>
      <c r="B326" s="563">
        <v>704.06</v>
      </c>
      <c r="C326"/>
      <c r="D326"/>
    </row>
    <row r="327" spans="1:4" ht="16.149999999999999" customHeight="1" x14ac:dyDescent="0.25">
      <c r="A327" s="561">
        <v>33887</v>
      </c>
      <c r="B327" s="562">
        <v>701.88</v>
      </c>
      <c r="C327"/>
      <c r="D327"/>
    </row>
    <row r="328" spans="1:4" ht="16.149999999999999" customHeight="1" x14ac:dyDescent="0.25">
      <c r="A328" s="561">
        <v>33888</v>
      </c>
      <c r="B328" s="563">
        <v>701.88</v>
      </c>
      <c r="C328"/>
      <c r="D328"/>
    </row>
    <row r="329" spans="1:4" ht="16.149999999999999" customHeight="1" x14ac:dyDescent="0.25">
      <c r="A329" s="561">
        <v>33889</v>
      </c>
      <c r="B329" s="562">
        <v>701.88</v>
      </c>
      <c r="C329"/>
      <c r="D329"/>
    </row>
    <row r="330" spans="1:4" ht="16.149999999999999" customHeight="1" x14ac:dyDescent="0.25">
      <c r="A330" s="561">
        <v>33890</v>
      </c>
      <c r="B330" s="563">
        <v>701.88</v>
      </c>
      <c r="C330"/>
      <c r="D330"/>
    </row>
    <row r="331" spans="1:4" ht="16.149999999999999" customHeight="1" x14ac:dyDescent="0.25">
      <c r="A331" s="561">
        <v>33891</v>
      </c>
      <c r="B331" s="562">
        <v>702.48</v>
      </c>
      <c r="C331"/>
      <c r="D331"/>
    </row>
    <row r="332" spans="1:4" ht="16.149999999999999" customHeight="1" x14ac:dyDescent="0.25">
      <c r="A332" s="561">
        <v>33892</v>
      </c>
      <c r="B332" s="563">
        <v>705.52</v>
      </c>
      <c r="C332"/>
      <c r="D332"/>
    </row>
    <row r="333" spans="1:4" ht="16.149999999999999" customHeight="1" x14ac:dyDescent="0.25">
      <c r="A333" s="561">
        <v>33893</v>
      </c>
      <c r="B333" s="562">
        <v>708.21</v>
      </c>
      <c r="C333"/>
      <c r="D333"/>
    </row>
    <row r="334" spans="1:4" ht="16.149999999999999" customHeight="1" x14ac:dyDescent="0.25">
      <c r="A334" s="561">
        <v>33894</v>
      </c>
      <c r="B334" s="563">
        <v>707.13</v>
      </c>
      <c r="C334"/>
      <c r="D334"/>
    </row>
    <row r="335" spans="1:4" ht="16.149999999999999" customHeight="1" x14ac:dyDescent="0.25">
      <c r="A335" s="561">
        <v>33895</v>
      </c>
      <c r="B335" s="562">
        <v>707.13</v>
      </c>
      <c r="C335"/>
      <c r="D335"/>
    </row>
    <row r="336" spans="1:4" ht="16.149999999999999" customHeight="1" x14ac:dyDescent="0.25">
      <c r="A336" s="561">
        <v>33896</v>
      </c>
      <c r="B336" s="563">
        <v>707.13</v>
      </c>
      <c r="C336"/>
      <c r="D336"/>
    </row>
    <row r="337" spans="1:4" ht="16.149999999999999" customHeight="1" x14ac:dyDescent="0.25">
      <c r="A337" s="561">
        <v>33897</v>
      </c>
      <c r="B337" s="562">
        <v>707.35</v>
      </c>
      <c r="C337"/>
      <c r="D337"/>
    </row>
    <row r="338" spans="1:4" ht="16.149999999999999" customHeight="1" x14ac:dyDescent="0.25">
      <c r="A338" s="561">
        <v>33898</v>
      </c>
      <c r="B338" s="563">
        <v>706.06</v>
      </c>
      <c r="C338"/>
      <c r="D338"/>
    </row>
    <row r="339" spans="1:4" ht="16.149999999999999" customHeight="1" x14ac:dyDescent="0.25">
      <c r="A339" s="561">
        <v>33899</v>
      </c>
      <c r="B339" s="562">
        <v>709.22</v>
      </c>
      <c r="C339"/>
      <c r="D339"/>
    </row>
    <row r="340" spans="1:4" ht="16.149999999999999" customHeight="1" x14ac:dyDescent="0.25">
      <c r="A340" s="561">
        <v>33900</v>
      </c>
      <c r="B340" s="563">
        <v>710.19</v>
      </c>
      <c r="C340"/>
      <c r="D340"/>
    </row>
    <row r="341" spans="1:4" ht="16.149999999999999" customHeight="1" x14ac:dyDescent="0.25">
      <c r="A341" s="561">
        <v>33901</v>
      </c>
      <c r="B341" s="562">
        <v>712.04</v>
      </c>
      <c r="C341"/>
      <c r="D341"/>
    </row>
    <row r="342" spans="1:4" ht="16.149999999999999" customHeight="1" x14ac:dyDescent="0.25">
      <c r="A342" s="561">
        <v>33902</v>
      </c>
      <c r="B342" s="563">
        <v>712.04</v>
      </c>
      <c r="C342"/>
      <c r="D342"/>
    </row>
    <row r="343" spans="1:4" ht="16.149999999999999" customHeight="1" x14ac:dyDescent="0.25">
      <c r="A343" s="561">
        <v>33903</v>
      </c>
      <c r="B343" s="562">
        <v>712.04</v>
      </c>
      <c r="C343"/>
      <c r="D343"/>
    </row>
    <row r="344" spans="1:4" ht="16.149999999999999" customHeight="1" x14ac:dyDescent="0.25">
      <c r="A344" s="561">
        <v>33904</v>
      </c>
      <c r="B344" s="563">
        <v>713.55</v>
      </c>
      <c r="C344"/>
      <c r="D344"/>
    </row>
    <row r="345" spans="1:4" ht="16.149999999999999" customHeight="1" x14ac:dyDescent="0.25">
      <c r="A345" s="561">
        <v>33905</v>
      </c>
      <c r="B345" s="562">
        <v>716.39</v>
      </c>
      <c r="C345"/>
      <c r="D345"/>
    </row>
    <row r="346" spans="1:4" ht="16.149999999999999" customHeight="1" x14ac:dyDescent="0.25">
      <c r="A346" s="561">
        <v>33906</v>
      </c>
      <c r="B346" s="563">
        <v>715.31</v>
      </c>
      <c r="C346"/>
      <c r="D346"/>
    </row>
    <row r="347" spans="1:4" ht="16.149999999999999" customHeight="1" x14ac:dyDescent="0.25">
      <c r="A347" s="561">
        <v>33907</v>
      </c>
      <c r="B347" s="562">
        <v>717.37</v>
      </c>
      <c r="C347"/>
      <c r="D347"/>
    </row>
    <row r="348" spans="1:4" ht="16.149999999999999" customHeight="1" x14ac:dyDescent="0.25">
      <c r="A348" s="561">
        <v>33908</v>
      </c>
      <c r="B348" s="563">
        <v>716.88</v>
      </c>
      <c r="C348"/>
      <c r="D348"/>
    </row>
    <row r="349" spans="1:4" ht="16.149999999999999" customHeight="1" x14ac:dyDescent="0.25">
      <c r="A349" s="561">
        <v>33909</v>
      </c>
      <c r="B349" s="562">
        <v>716.88</v>
      </c>
      <c r="C349"/>
      <c r="D349"/>
    </row>
    <row r="350" spans="1:4" ht="16.149999999999999" customHeight="1" x14ac:dyDescent="0.25">
      <c r="A350" s="561">
        <v>33910</v>
      </c>
      <c r="B350" s="563">
        <v>716.88</v>
      </c>
      <c r="C350"/>
      <c r="D350"/>
    </row>
    <row r="351" spans="1:4" ht="16.149999999999999" customHeight="1" x14ac:dyDescent="0.25">
      <c r="A351" s="561">
        <v>33911</v>
      </c>
      <c r="B351" s="562">
        <v>716.88</v>
      </c>
      <c r="C351"/>
      <c r="D351"/>
    </row>
    <row r="352" spans="1:4" ht="16.149999999999999" customHeight="1" x14ac:dyDescent="0.25">
      <c r="A352" s="561">
        <v>33912</v>
      </c>
      <c r="B352" s="563">
        <v>718.98</v>
      </c>
      <c r="C352"/>
      <c r="D352"/>
    </row>
    <row r="353" spans="1:4" ht="16.149999999999999" customHeight="1" x14ac:dyDescent="0.25">
      <c r="A353" s="561">
        <v>33913</v>
      </c>
      <c r="B353" s="562">
        <v>719.21</v>
      </c>
      <c r="C353"/>
      <c r="D353"/>
    </row>
    <row r="354" spans="1:4" ht="16.149999999999999" customHeight="1" x14ac:dyDescent="0.25">
      <c r="A354" s="561">
        <v>33914</v>
      </c>
      <c r="B354" s="563">
        <v>720.96</v>
      </c>
      <c r="C354"/>
      <c r="D354"/>
    </row>
    <row r="355" spans="1:4" ht="16.149999999999999" customHeight="1" x14ac:dyDescent="0.25">
      <c r="A355" s="561">
        <v>33915</v>
      </c>
      <c r="B355" s="562">
        <v>722.57</v>
      </c>
      <c r="C355"/>
      <c r="D355"/>
    </row>
    <row r="356" spans="1:4" ht="16.149999999999999" customHeight="1" x14ac:dyDescent="0.25">
      <c r="A356" s="561">
        <v>33916</v>
      </c>
      <c r="B356" s="563">
        <v>722.57</v>
      </c>
      <c r="C356"/>
      <c r="D356"/>
    </row>
    <row r="357" spans="1:4" ht="16.149999999999999" customHeight="1" x14ac:dyDescent="0.25">
      <c r="A357" s="561">
        <v>33917</v>
      </c>
      <c r="B357" s="562">
        <v>722.57</v>
      </c>
      <c r="C357"/>
      <c r="D357"/>
    </row>
    <row r="358" spans="1:4" ht="16.149999999999999" customHeight="1" x14ac:dyDescent="0.25">
      <c r="A358" s="561">
        <v>33918</v>
      </c>
      <c r="B358" s="563">
        <v>720.48</v>
      </c>
      <c r="C358"/>
      <c r="D358"/>
    </row>
    <row r="359" spans="1:4" ht="16.149999999999999" customHeight="1" x14ac:dyDescent="0.25">
      <c r="A359" s="561">
        <v>33919</v>
      </c>
      <c r="B359" s="562">
        <v>722.37</v>
      </c>
      <c r="C359"/>
      <c r="D359"/>
    </row>
    <row r="360" spans="1:4" ht="16.149999999999999" customHeight="1" x14ac:dyDescent="0.25">
      <c r="A360" s="561">
        <v>33920</v>
      </c>
      <c r="B360" s="563">
        <v>723.72</v>
      </c>
      <c r="C360"/>
      <c r="D360"/>
    </row>
    <row r="361" spans="1:4" ht="16.149999999999999" customHeight="1" x14ac:dyDescent="0.25">
      <c r="A361" s="561">
        <v>33921</v>
      </c>
      <c r="B361" s="562">
        <v>722.72</v>
      </c>
      <c r="C361"/>
      <c r="D361"/>
    </row>
    <row r="362" spans="1:4" ht="16.149999999999999" customHeight="1" x14ac:dyDescent="0.25">
      <c r="A362" s="561">
        <v>33922</v>
      </c>
      <c r="B362" s="563">
        <v>724.07</v>
      </c>
      <c r="C362"/>
      <c r="D362"/>
    </row>
    <row r="363" spans="1:4" ht="16.149999999999999" customHeight="1" x14ac:dyDescent="0.25">
      <c r="A363" s="561">
        <v>33923</v>
      </c>
      <c r="B363" s="562">
        <v>724.07</v>
      </c>
      <c r="C363"/>
      <c r="D363"/>
    </row>
    <row r="364" spans="1:4" ht="16.149999999999999" customHeight="1" x14ac:dyDescent="0.25">
      <c r="A364" s="561">
        <v>33924</v>
      </c>
      <c r="B364" s="563">
        <v>724.07</v>
      </c>
      <c r="C364"/>
      <c r="D364"/>
    </row>
    <row r="365" spans="1:4" ht="16.149999999999999" customHeight="1" x14ac:dyDescent="0.25">
      <c r="A365" s="561">
        <v>33925</v>
      </c>
      <c r="B365" s="562">
        <v>724.07</v>
      </c>
      <c r="C365"/>
      <c r="D365"/>
    </row>
    <row r="366" spans="1:4" ht="16.149999999999999" customHeight="1" x14ac:dyDescent="0.25">
      <c r="A366" s="561">
        <v>33926</v>
      </c>
      <c r="B366" s="563">
        <v>730.11</v>
      </c>
      <c r="C366"/>
      <c r="D366"/>
    </row>
    <row r="367" spans="1:4" ht="16.149999999999999" customHeight="1" x14ac:dyDescent="0.25">
      <c r="A367" s="561">
        <v>33927</v>
      </c>
      <c r="B367" s="562">
        <v>724.97</v>
      </c>
      <c r="C367"/>
      <c r="D367"/>
    </row>
    <row r="368" spans="1:4" ht="16.149999999999999" customHeight="1" x14ac:dyDescent="0.25">
      <c r="A368" s="561">
        <v>33928</v>
      </c>
      <c r="B368" s="563">
        <v>724.9</v>
      </c>
      <c r="C368"/>
      <c r="D368"/>
    </row>
    <row r="369" spans="1:4" ht="16.149999999999999" customHeight="1" x14ac:dyDescent="0.25">
      <c r="A369" s="561">
        <v>33929</v>
      </c>
      <c r="B369" s="562">
        <v>721.98</v>
      </c>
      <c r="C369"/>
      <c r="D369"/>
    </row>
    <row r="370" spans="1:4" ht="16.149999999999999" customHeight="1" x14ac:dyDescent="0.25">
      <c r="A370" s="561">
        <v>33930</v>
      </c>
      <c r="B370" s="563">
        <v>721.98</v>
      </c>
      <c r="C370"/>
      <c r="D370"/>
    </row>
    <row r="371" spans="1:4" ht="16.149999999999999" customHeight="1" x14ac:dyDescent="0.25">
      <c r="A371" s="561">
        <v>33931</v>
      </c>
      <c r="B371" s="562">
        <v>721.98</v>
      </c>
      <c r="C371"/>
      <c r="D371"/>
    </row>
    <row r="372" spans="1:4" ht="16.149999999999999" customHeight="1" x14ac:dyDescent="0.25">
      <c r="A372" s="561">
        <v>33932</v>
      </c>
      <c r="B372" s="563">
        <v>726.97</v>
      </c>
      <c r="C372"/>
      <c r="D372"/>
    </row>
    <row r="373" spans="1:4" ht="16.149999999999999" customHeight="1" x14ac:dyDescent="0.25">
      <c r="A373" s="561">
        <v>33933</v>
      </c>
      <c r="B373" s="562">
        <v>720.63</v>
      </c>
      <c r="C373"/>
      <c r="D373"/>
    </row>
    <row r="374" spans="1:4" ht="16.149999999999999" customHeight="1" x14ac:dyDescent="0.25">
      <c r="A374" s="561">
        <v>33934</v>
      </c>
      <c r="B374" s="563">
        <v>721.47</v>
      </c>
      <c r="C374"/>
      <c r="D374"/>
    </row>
    <row r="375" spans="1:4" ht="16.149999999999999" customHeight="1" x14ac:dyDescent="0.25">
      <c r="A375" s="561">
        <v>33935</v>
      </c>
      <c r="B375" s="562">
        <v>722.61</v>
      </c>
      <c r="C375"/>
      <c r="D375"/>
    </row>
    <row r="376" spans="1:4" ht="16.149999999999999" customHeight="1" x14ac:dyDescent="0.25">
      <c r="A376" s="561">
        <v>33936</v>
      </c>
      <c r="B376" s="563">
        <v>725.45</v>
      </c>
      <c r="C376"/>
      <c r="D376"/>
    </row>
    <row r="377" spans="1:4" ht="16.149999999999999" customHeight="1" x14ac:dyDescent="0.25">
      <c r="A377" s="561">
        <v>33937</v>
      </c>
      <c r="B377" s="562">
        <v>725.45</v>
      </c>
      <c r="C377"/>
      <c r="D377"/>
    </row>
    <row r="378" spans="1:4" ht="16.149999999999999" customHeight="1" x14ac:dyDescent="0.25">
      <c r="A378" s="561">
        <v>33938</v>
      </c>
      <c r="B378" s="563">
        <v>725.45</v>
      </c>
      <c r="C378"/>
      <c r="D378"/>
    </row>
    <row r="379" spans="1:4" ht="16.149999999999999" customHeight="1" x14ac:dyDescent="0.25">
      <c r="A379" s="561">
        <v>33939</v>
      </c>
      <c r="B379" s="562">
        <v>729.42</v>
      </c>
      <c r="C379"/>
      <c r="D379"/>
    </row>
    <row r="380" spans="1:4" ht="16.149999999999999" customHeight="1" x14ac:dyDescent="0.25">
      <c r="A380" s="561">
        <v>33940</v>
      </c>
      <c r="B380" s="563">
        <v>725.75</v>
      </c>
      <c r="C380"/>
      <c r="D380"/>
    </row>
    <row r="381" spans="1:4" ht="16.149999999999999" customHeight="1" x14ac:dyDescent="0.25">
      <c r="A381" s="561">
        <v>33941</v>
      </c>
      <c r="B381" s="562">
        <v>729.74</v>
      </c>
      <c r="C381"/>
      <c r="D381"/>
    </row>
    <row r="382" spans="1:4" ht="16.149999999999999" customHeight="1" x14ac:dyDescent="0.25">
      <c r="A382" s="561">
        <v>33942</v>
      </c>
      <c r="B382" s="563">
        <v>738.19</v>
      </c>
      <c r="C382"/>
      <c r="D382"/>
    </row>
    <row r="383" spans="1:4" ht="16.149999999999999" customHeight="1" x14ac:dyDescent="0.25">
      <c r="A383" s="561">
        <v>33943</v>
      </c>
      <c r="B383" s="562">
        <v>736.29</v>
      </c>
      <c r="C383"/>
      <c r="D383"/>
    </row>
    <row r="384" spans="1:4" ht="16.149999999999999" customHeight="1" x14ac:dyDescent="0.25">
      <c r="A384" s="561">
        <v>33944</v>
      </c>
      <c r="B384" s="563">
        <v>736.29</v>
      </c>
      <c r="C384"/>
      <c r="D384"/>
    </row>
    <row r="385" spans="1:4" ht="16.149999999999999" customHeight="1" x14ac:dyDescent="0.25">
      <c r="A385" s="561">
        <v>33945</v>
      </c>
      <c r="B385" s="562">
        <v>736.29</v>
      </c>
      <c r="C385"/>
      <c r="D385"/>
    </row>
    <row r="386" spans="1:4" ht="16.149999999999999" customHeight="1" x14ac:dyDescent="0.25">
      <c r="A386" s="561">
        <v>33946</v>
      </c>
      <c r="B386" s="563">
        <v>732.11</v>
      </c>
      <c r="C386"/>
      <c r="D386"/>
    </row>
    <row r="387" spans="1:4" ht="16.149999999999999" customHeight="1" x14ac:dyDescent="0.25">
      <c r="A387" s="561">
        <v>33947</v>
      </c>
      <c r="B387" s="562">
        <v>732.11</v>
      </c>
      <c r="C387"/>
      <c r="D387"/>
    </row>
    <row r="388" spans="1:4" ht="16.149999999999999" customHeight="1" x14ac:dyDescent="0.25">
      <c r="A388" s="561">
        <v>33948</v>
      </c>
      <c r="B388" s="563">
        <v>732.4</v>
      </c>
      <c r="C388"/>
      <c r="D388"/>
    </row>
    <row r="389" spans="1:4" ht="16.149999999999999" customHeight="1" x14ac:dyDescent="0.25">
      <c r="A389" s="561">
        <v>33949</v>
      </c>
      <c r="B389" s="562">
        <v>727.21</v>
      </c>
      <c r="C389"/>
      <c r="D389"/>
    </row>
    <row r="390" spans="1:4" ht="16.149999999999999" customHeight="1" x14ac:dyDescent="0.25">
      <c r="A390" s="561">
        <v>33950</v>
      </c>
      <c r="B390" s="563">
        <v>729.8</v>
      </c>
      <c r="C390"/>
      <c r="D390"/>
    </row>
    <row r="391" spans="1:4" ht="16.149999999999999" customHeight="1" x14ac:dyDescent="0.25">
      <c r="A391" s="561">
        <v>33951</v>
      </c>
      <c r="B391" s="562">
        <v>729.8</v>
      </c>
      <c r="C391"/>
      <c r="D391"/>
    </row>
    <row r="392" spans="1:4" ht="16.149999999999999" customHeight="1" x14ac:dyDescent="0.25">
      <c r="A392" s="561">
        <v>33952</v>
      </c>
      <c r="B392" s="563">
        <v>729.8</v>
      </c>
      <c r="C392"/>
      <c r="D392"/>
    </row>
    <row r="393" spans="1:4" ht="16.149999999999999" customHeight="1" x14ac:dyDescent="0.25">
      <c r="A393" s="561">
        <v>33953</v>
      </c>
      <c r="B393" s="562">
        <v>732.69</v>
      </c>
      <c r="C393"/>
      <c r="D393"/>
    </row>
    <row r="394" spans="1:4" ht="16.149999999999999" customHeight="1" x14ac:dyDescent="0.25">
      <c r="A394" s="561">
        <v>33954</v>
      </c>
      <c r="B394" s="563">
        <v>736.2</v>
      </c>
      <c r="C394"/>
      <c r="D394"/>
    </row>
    <row r="395" spans="1:4" ht="16.149999999999999" customHeight="1" x14ac:dyDescent="0.25">
      <c r="A395" s="561">
        <v>33955</v>
      </c>
      <c r="B395" s="562">
        <v>734.98</v>
      </c>
      <c r="C395"/>
      <c r="D395"/>
    </row>
    <row r="396" spans="1:4" ht="16.149999999999999" customHeight="1" x14ac:dyDescent="0.25">
      <c r="A396" s="561">
        <v>33956</v>
      </c>
      <c r="B396" s="563">
        <v>732.54</v>
      </c>
      <c r="C396"/>
      <c r="D396"/>
    </row>
    <row r="397" spans="1:4" ht="16.149999999999999" customHeight="1" x14ac:dyDescent="0.25">
      <c r="A397" s="561">
        <v>33957</v>
      </c>
      <c r="B397" s="562">
        <v>735.31</v>
      </c>
      <c r="C397"/>
      <c r="D397"/>
    </row>
    <row r="398" spans="1:4" ht="16.149999999999999" customHeight="1" x14ac:dyDescent="0.25">
      <c r="A398" s="561">
        <v>33958</v>
      </c>
      <c r="B398" s="563">
        <v>735.31</v>
      </c>
      <c r="C398"/>
      <c r="D398"/>
    </row>
    <row r="399" spans="1:4" ht="16.149999999999999" customHeight="1" x14ac:dyDescent="0.25">
      <c r="A399" s="561">
        <v>33959</v>
      </c>
      <c r="B399" s="562">
        <v>735.31</v>
      </c>
      <c r="C399"/>
      <c r="D399"/>
    </row>
    <row r="400" spans="1:4" ht="16.149999999999999" customHeight="1" x14ac:dyDescent="0.25">
      <c r="A400" s="561">
        <v>33960</v>
      </c>
      <c r="B400" s="563">
        <v>736.82</v>
      </c>
      <c r="C400"/>
      <c r="D400"/>
    </row>
    <row r="401" spans="1:4" ht="16.149999999999999" customHeight="1" x14ac:dyDescent="0.25">
      <c r="A401" s="561">
        <v>33961</v>
      </c>
      <c r="B401" s="562">
        <v>735</v>
      </c>
      <c r="C401"/>
      <c r="D401"/>
    </row>
    <row r="402" spans="1:4" ht="16.149999999999999" customHeight="1" x14ac:dyDescent="0.25">
      <c r="A402" s="561">
        <v>33962</v>
      </c>
      <c r="B402" s="563">
        <v>735.19</v>
      </c>
      <c r="C402"/>
      <c r="D402"/>
    </row>
    <row r="403" spans="1:4" ht="16.149999999999999" customHeight="1" x14ac:dyDescent="0.25">
      <c r="A403" s="561">
        <v>33963</v>
      </c>
      <c r="B403" s="562">
        <v>735.19</v>
      </c>
      <c r="C403"/>
      <c r="D403"/>
    </row>
    <row r="404" spans="1:4" ht="16.149999999999999" customHeight="1" x14ac:dyDescent="0.25">
      <c r="A404" s="561">
        <v>33964</v>
      </c>
      <c r="B404" s="563">
        <v>735.19</v>
      </c>
      <c r="C404"/>
      <c r="D404"/>
    </row>
    <row r="405" spans="1:4" ht="16.149999999999999" customHeight="1" x14ac:dyDescent="0.25">
      <c r="A405" s="561">
        <v>33965</v>
      </c>
      <c r="B405" s="562">
        <v>735.19</v>
      </c>
      <c r="C405"/>
      <c r="D405"/>
    </row>
    <row r="406" spans="1:4" ht="16.149999999999999" customHeight="1" x14ac:dyDescent="0.25">
      <c r="A406" s="561">
        <v>33966</v>
      </c>
      <c r="B406" s="563">
        <v>735.19</v>
      </c>
      <c r="C406"/>
      <c r="D406"/>
    </row>
    <row r="407" spans="1:4" ht="16.149999999999999" customHeight="1" x14ac:dyDescent="0.25">
      <c r="A407" s="561">
        <v>33967</v>
      </c>
      <c r="B407" s="562">
        <v>737.44</v>
      </c>
      <c r="C407"/>
      <c r="D407"/>
    </row>
    <row r="408" spans="1:4" ht="16.149999999999999" customHeight="1" x14ac:dyDescent="0.25">
      <c r="A408" s="561">
        <v>33968</v>
      </c>
      <c r="B408" s="563">
        <v>737.98</v>
      </c>
      <c r="C408"/>
      <c r="D408"/>
    </row>
    <row r="409" spans="1:4" ht="16.149999999999999" customHeight="1" x14ac:dyDescent="0.25">
      <c r="A409" s="561">
        <v>33969</v>
      </c>
      <c r="B409" s="562">
        <v>737.98</v>
      </c>
      <c r="C409"/>
      <c r="D409"/>
    </row>
    <row r="410" spans="1:4" ht="16.149999999999999" customHeight="1" x14ac:dyDescent="0.25">
      <c r="A410" s="561">
        <v>33970</v>
      </c>
      <c r="B410" s="563">
        <v>737.98</v>
      </c>
      <c r="C410"/>
      <c r="D410"/>
    </row>
    <row r="411" spans="1:4" ht="16.149999999999999" customHeight="1" x14ac:dyDescent="0.25">
      <c r="A411" s="561">
        <v>33971</v>
      </c>
      <c r="B411" s="562">
        <v>737.98</v>
      </c>
      <c r="C411"/>
      <c r="D411"/>
    </row>
    <row r="412" spans="1:4" ht="16.149999999999999" customHeight="1" x14ac:dyDescent="0.25">
      <c r="A412" s="561">
        <v>33972</v>
      </c>
      <c r="B412" s="563">
        <v>737.98</v>
      </c>
      <c r="C412"/>
      <c r="D412"/>
    </row>
    <row r="413" spans="1:4" ht="16.149999999999999" customHeight="1" x14ac:dyDescent="0.25">
      <c r="A413" s="561">
        <v>33973</v>
      </c>
      <c r="B413" s="562">
        <v>737.98</v>
      </c>
      <c r="C413"/>
      <c r="D413"/>
    </row>
    <row r="414" spans="1:4" ht="16.149999999999999" customHeight="1" x14ac:dyDescent="0.25">
      <c r="A414" s="561">
        <v>33974</v>
      </c>
      <c r="B414" s="563">
        <v>737.55</v>
      </c>
      <c r="C414"/>
      <c r="D414"/>
    </row>
    <row r="415" spans="1:4" ht="16.149999999999999" customHeight="1" x14ac:dyDescent="0.25">
      <c r="A415" s="561">
        <v>33975</v>
      </c>
      <c r="B415" s="562">
        <v>738.65</v>
      </c>
      <c r="C415"/>
      <c r="D415"/>
    </row>
    <row r="416" spans="1:4" ht="16.149999999999999" customHeight="1" x14ac:dyDescent="0.25">
      <c r="A416" s="561">
        <v>33976</v>
      </c>
      <c r="B416" s="563">
        <v>740.08</v>
      </c>
      <c r="C416"/>
      <c r="D416"/>
    </row>
    <row r="417" spans="1:4" ht="16.149999999999999" customHeight="1" x14ac:dyDescent="0.25">
      <c r="A417" s="561">
        <v>33977</v>
      </c>
      <c r="B417" s="562">
        <v>742.61</v>
      </c>
      <c r="C417"/>
      <c r="D417"/>
    </row>
    <row r="418" spans="1:4" ht="16.149999999999999" customHeight="1" x14ac:dyDescent="0.25">
      <c r="A418" s="561">
        <v>33978</v>
      </c>
      <c r="B418" s="563">
        <v>746.63</v>
      </c>
      <c r="C418"/>
      <c r="D418"/>
    </row>
    <row r="419" spans="1:4" ht="16.149999999999999" customHeight="1" x14ac:dyDescent="0.25">
      <c r="A419" s="561">
        <v>33979</v>
      </c>
      <c r="B419" s="562">
        <v>746.63</v>
      </c>
      <c r="C419"/>
      <c r="D419"/>
    </row>
    <row r="420" spans="1:4" ht="16.149999999999999" customHeight="1" x14ac:dyDescent="0.25">
      <c r="A420" s="561">
        <v>33980</v>
      </c>
      <c r="B420" s="563">
        <v>746.63</v>
      </c>
      <c r="C420"/>
      <c r="D420"/>
    </row>
    <row r="421" spans="1:4" ht="16.149999999999999" customHeight="1" x14ac:dyDescent="0.25">
      <c r="A421" s="561">
        <v>33981</v>
      </c>
      <c r="B421" s="562">
        <v>746.63</v>
      </c>
      <c r="C421"/>
      <c r="D421"/>
    </row>
    <row r="422" spans="1:4" ht="16.149999999999999" customHeight="1" x14ac:dyDescent="0.25">
      <c r="A422" s="561">
        <v>33982</v>
      </c>
      <c r="B422" s="563">
        <v>749.63</v>
      </c>
      <c r="C422"/>
      <c r="D422"/>
    </row>
    <row r="423" spans="1:4" ht="16.149999999999999" customHeight="1" x14ac:dyDescent="0.25">
      <c r="A423" s="561">
        <v>33983</v>
      </c>
      <c r="B423" s="562">
        <v>748.98</v>
      </c>
      <c r="C423"/>
      <c r="D423"/>
    </row>
    <row r="424" spans="1:4" ht="16.149999999999999" customHeight="1" x14ac:dyDescent="0.25">
      <c r="A424" s="561">
        <v>33984</v>
      </c>
      <c r="B424" s="563">
        <v>746.71</v>
      </c>
      <c r="C424"/>
      <c r="D424"/>
    </row>
    <row r="425" spans="1:4" ht="16.149999999999999" customHeight="1" x14ac:dyDescent="0.25">
      <c r="A425" s="561">
        <v>33985</v>
      </c>
      <c r="B425" s="562">
        <v>746.39</v>
      </c>
      <c r="C425"/>
      <c r="D425"/>
    </row>
    <row r="426" spans="1:4" ht="16.149999999999999" customHeight="1" x14ac:dyDescent="0.25">
      <c r="A426" s="561">
        <v>33986</v>
      </c>
      <c r="B426" s="563">
        <v>746.39</v>
      </c>
      <c r="C426"/>
      <c r="D426"/>
    </row>
    <row r="427" spans="1:4" ht="16.149999999999999" customHeight="1" x14ac:dyDescent="0.25">
      <c r="A427" s="561">
        <v>33987</v>
      </c>
      <c r="B427" s="562">
        <v>746.39</v>
      </c>
      <c r="C427"/>
      <c r="D427"/>
    </row>
    <row r="428" spans="1:4" ht="16.149999999999999" customHeight="1" x14ac:dyDescent="0.25">
      <c r="A428" s="561">
        <v>33988</v>
      </c>
      <c r="B428" s="563">
        <v>747.2</v>
      </c>
      <c r="C428"/>
      <c r="D428"/>
    </row>
    <row r="429" spans="1:4" ht="16.149999999999999" customHeight="1" x14ac:dyDescent="0.25">
      <c r="A429" s="561">
        <v>33989</v>
      </c>
      <c r="B429" s="562">
        <v>748.07</v>
      </c>
      <c r="C429"/>
      <c r="D429"/>
    </row>
    <row r="430" spans="1:4" ht="16.149999999999999" customHeight="1" x14ac:dyDescent="0.25">
      <c r="A430" s="561">
        <v>33990</v>
      </c>
      <c r="B430" s="563">
        <v>750.06</v>
      </c>
      <c r="C430"/>
      <c r="D430"/>
    </row>
    <row r="431" spans="1:4" ht="16.149999999999999" customHeight="1" x14ac:dyDescent="0.25">
      <c r="A431" s="561">
        <v>33991</v>
      </c>
      <c r="B431" s="562">
        <v>750</v>
      </c>
      <c r="C431"/>
      <c r="D431"/>
    </row>
    <row r="432" spans="1:4" ht="16.149999999999999" customHeight="1" x14ac:dyDescent="0.25">
      <c r="A432" s="561">
        <v>33992</v>
      </c>
      <c r="B432" s="563">
        <v>748.56</v>
      </c>
      <c r="C432"/>
      <c r="D432"/>
    </row>
    <row r="433" spans="1:4" ht="16.149999999999999" customHeight="1" x14ac:dyDescent="0.25">
      <c r="A433" s="561">
        <v>33993</v>
      </c>
      <c r="B433" s="562">
        <v>748.56</v>
      </c>
      <c r="C433"/>
      <c r="D433"/>
    </row>
    <row r="434" spans="1:4" ht="16.149999999999999" customHeight="1" x14ac:dyDescent="0.25">
      <c r="A434" s="561">
        <v>33994</v>
      </c>
      <c r="B434" s="563">
        <v>748.56</v>
      </c>
      <c r="C434"/>
      <c r="D434"/>
    </row>
    <row r="435" spans="1:4" ht="16.149999999999999" customHeight="1" x14ac:dyDescent="0.25">
      <c r="A435" s="561">
        <v>33995</v>
      </c>
      <c r="B435" s="562">
        <v>747.25</v>
      </c>
      <c r="C435"/>
      <c r="D435"/>
    </row>
    <row r="436" spans="1:4" ht="16.149999999999999" customHeight="1" x14ac:dyDescent="0.25">
      <c r="A436" s="561">
        <v>33996</v>
      </c>
      <c r="B436" s="563">
        <v>747.13</v>
      </c>
      <c r="C436"/>
      <c r="D436"/>
    </row>
    <row r="437" spans="1:4" ht="16.149999999999999" customHeight="1" x14ac:dyDescent="0.25">
      <c r="A437" s="561">
        <v>33997</v>
      </c>
      <c r="B437" s="562">
        <v>746.21</v>
      </c>
      <c r="C437"/>
      <c r="D437"/>
    </row>
    <row r="438" spans="1:4" ht="16.149999999999999" customHeight="1" x14ac:dyDescent="0.25">
      <c r="A438" s="561">
        <v>33998</v>
      </c>
      <c r="B438" s="563">
        <v>745.14</v>
      </c>
      <c r="C438"/>
      <c r="D438"/>
    </row>
    <row r="439" spans="1:4" ht="16.149999999999999" customHeight="1" x14ac:dyDescent="0.25">
      <c r="A439" s="561">
        <v>33999</v>
      </c>
      <c r="B439" s="562">
        <v>746.05</v>
      </c>
      <c r="C439"/>
      <c r="D439"/>
    </row>
    <row r="440" spans="1:4" ht="16.149999999999999" customHeight="1" x14ac:dyDescent="0.25">
      <c r="A440" s="561">
        <v>34000</v>
      </c>
      <c r="B440" s="563">
        <v>746.05</v>
      </c>
      <c r="C440"/>
      <c r="D440"/>
    </row>
    <row r="441" spans="1:4" ht="16.149999999999999" customHeight="1" x14ac:dyDescent="0.25">
      <c r="A441" s="561">
        <v>34001</v>
      </c>
      <c r="B441" s="562">
        <v>746.05</v>
      </c>
      <c r="C441"/>
      <c r="D441"/>
    </row>
    <row r="442" spans="1:4" ht="16.149999999999999" customHeight="1" x14ac:dyDescent="0.25">
      <c r="A442" s="561">
        <v>34002</v>
      </c>
      <c r="B442" s="563">
        <v>745.27</v>
      </c>
      <c r="C442"/>
      <c r="D442"/>
    </row>
    <row r="443" spans="1:4" ht="16.149999999999999" customHeight="1" x14ac:dyDescent="0.25">
      <c r="A443" s="561">
        <v>34003</v>
      </c>
      <c r="B443" s="562">
        <v>745.64</v>
      </c>
      <c r="C443"/>
      <c r="D443"/>
    </row>
    <row r="444" spans="1:4" ht="16.149999999999999" customHeight="1" x14ac:dyDescent="0.25">
      <c r="A444" s="561">
        <v>34004</v>
      </c>
      <c r="B444" s="563">
        <v>745.73</v>
      </c>
      <c r="C444"/>
      <c r="D444"/>
    </row>
    <row r="445" spans="1:4" ht="16.149999999999999" customHeight="1" x14ac:dyDescent="0.25">
      <c r="A445" s="561">
        <v>34005</v>
      </c>
      <c r="B445" s="562">
        <v>745.79</v>
      </c>
      <c r="C445"/>
      <c r="D445"/>
    </row>
    <row r="446" spans="1:4" ht="16.149999999999999" customHeight="1" x14ac:dyDescent="0.25">
      <c r="A446" s="561">
        <v>34006</v>
      </c>
      <c r="B446" s="563">
        <v>746.56</v>
      </c>
      <c r="C446"/>
      <c r="D446"/>
    </row>
    <row r="447" spans="1:4" ht="16.149999999999999" customHeight="1" x14ac:dyDescent="0.25">
      <c r="A447" s="561">
        <v>34007</v>
      </c>
      <c r="B447" s="562">
        <v>746.56</v>
      </c>
      <c r="C447"/>
      <c r="D447"/>
    </row>
    <row r="448" spans="1:4" ht="16.149999999999999" customHeight="1" x14ac:dyDescent="0.25">
      <c r="A448" s="561">
        <v>34008</v>
      </c>
      <c r="B448" s="563">
        <v>746.56</v>
      </c>
      <c r="C448"/>
      <c r="D448"/>
    </row>
    <row r="449" spans="1:4" ht="16.149999999999999" customHeight="1" x14ac:dyDescent="0.25">
      <c r="A449" s="561">
        <v>34009</v>
      </c>
      <c r="B449" s="562">
        <v>745.45</v>
      </c>
      <c r="C449"/>
      <c r="D449"/>
    </row>
    <row r="450" spans="1:4" ht="16.149999999999999" customHeight="1" x14ac:dyDescent="0.25">
      <c r="A450" s="561">
        <v>34010</v>
      </c>
      <c r="B450" s="563">
        <v>745.49</v>
      </c>
      <c r="C450"/>
      <c r="D450"/>
    </row>
    <row r="451" spans="1:4" ht="16.149999999999999" customHeight="1" x14ac:dyDescent="0.25">
      <c r="A451" s="561">
        <v>34011</v>
      </c>
      <c r="B451" s="562">
        <v>745.38</v>
      </c>
      <c r="C451"/>
      <c r="D451"/>
    </row>
    <row r="452" spans="1:4" ht="16.149999999999999" customHeight="1" x14ac:dyDescent="0.25">
      <c r="A452" s="561">
        <v>34012</v>
      </c>
      <c r="B452" s="563">
        <v>748.22</v>
      </c>
      <c r="C452"/>
      <c r="D452"/>
    </row>
    <row r="453" spans="1:4" ht="16.149999999999999" customHeight="1" x14ac:dyDescent="0.25">
      <c r="A453" s="561">
        <v>34013</v>
      </c>
      <c r="B453" s="562">
        <v>748.88</v>
      </c>
      <c r="C453"/>
      <c r="D453"/>
    </row>
    <row r="454" spans="1:4" ht="16.149999999999999" customHeight="1" x14ac:dyDescent="0.25">
      <c r="A454" s="561">
        <v>34014</v>
      </c>
      <c r="B454" s="563">
        <v>748.88</v>
      </c>
      <c r="C454"/>
      <c r="D454"/>
    </row>
    <row r="455" spans="1:4" ht="16.149999999999999" customHeight="1" x14ac:dyDescent="0.25">
      <c r="A455" s="561">
        <v>34015</v>
      </c>
      <c r="B455" s="562">
        <v>748.88</v>
      </c>
      <c r="C455"/>
      <c r="D455"/>
    </row>
    <row r="456" spans="1:4" ht="16.149999999999999" customHeight="1" x14ac:dyDescent="0.25">
      <c r="A456" s="561">
        <v>34016</v>
      </c>
      <c r="B456" s="563">
        <v>748.18</v>
      </c>
      <c r="C456"/>
      <c r="D456"/>
    </row>
    <row r="457" spans="1:4" ht="16.149999999999999" customHeight="1" x14ac:dyDescent="0.25">
      <c r="A457" s="561">
        <v>34017</v>
      </c>
      <c r="B457" s="562">
        <v>749.69</v>
      </c>
      <c r="C457"/>
      <c r="D457"/>
    </row>
    <row r="458" spans="1:4" ht="16.149999999999999" customHeight="1" x14ac:dyDescent="0.25">
      <c r="A458" s="561">
        <v>34018</v>
      </c>
      <c r="B458" s="563">
        <v>750.75</v>
      </c>
      <c r="C458"/>
      <c r="D458"/>
    </row>
    <row r="459" spans="1:4" ht="16.149999999999999" customHeight="1" x14ac:dyDescent="0.25">
      <c r="A459" s="561">
        <v>34019</v>
      </c>
      <c r="B459" s="562">
        <v>752.47</v>
      </c>
      <c r="C459"/>
      <c r="D459"/>
    </row>
    <row r="460" spans="1:4" ht="16.149999999999999" customHeight="1" x14ac:dyDescent="0.25">
      <c r="A460" s="561">
        <v>34020</v>
      </c>
      <c r="B460" s="563">
        <v>751.96</v>
      </c>
      <c r="C460"/>
      <c r="D460"/>
    </row>
    <row r="461" spans="1:4" ht="16.149999999999999" customHeight="1" x14ac:dyDescent="0.25">
      <c r="A461" s="561">
        <v>34021</v>
      </c>
      <c r="B461" s="562">
        <v>751.96</v>
      </c>
      <c r="C461"/>
      <c r="D461"/>
    </row>
    <row r="462" spans="1:4" ht="16.149999999999999" customHeight="1" x14ac:dyDescent="0.25">
      <c r="A462" s="561">
        <v>34022</v>
      </c>
      <c r="B462" s="563">
        <v>751.96</v>
      </c>
      <c r="C462"/>
      <c r="D462"/>
    </row>
    <row r="463" spans="1:4" ht="16.149999999999999" customHeight="1" x14ac:dyDescent="0.25">
      <c r="A463" s="561">
        <v>34023</v>
      </c>
      <c r="B463" s="562">
        <v>752.52</v>
      </c>
      <c r="C463"/>
      <c r="D463"/>
    </row>
    <row r="464" spans="1:4" ht="16.149999999999999" customHeight="1" x14ac:dyDescent="0.25">
      <c r="A464" s="561">
        <v>34024</v>
      </c>
      <c r="B464" s="563">
        <v>753.33</v>
      </c>
      <c r="C464"/>
      <c r="D464"/>
    </row>
    <row r="465" spans="1:4" ht="16.149999999999999" customHeight="1" x14ac:dyDescent="0.25">
      <c r="A465" s="561">
        <v>34025</v>
      </c>
      <c r="B465" s="562">
        <v>755.07</v>
      </c>
      <c r="C465"/>
      <c r="D465"/>
    </row>
    <row r="466" spans="1:4" ht="16.149999999999999" customHeight="1" x14ac:dyDescent="0.25">
      <c r="A466" s="561">
        <v>34026</v>
      </c>
      <c r="B466" s="563">
        <v>759.2</v>
      </c>
      <c r="C466"/>
      <c r="D466"/>
    </row>
    <row r="467" spans="1:4" ht="16.149999999999999" customHeight="1" x14ac:dyDescent="0.25">
      <c r="A467" s="561">
        <v>34027</v>
      </c>
      <c r="B467" s="562">
        <v>758.03</v>
      </c>
      <c r="C467"/>
      <c r="D467"/>
    </row>
    <row r="468" spans="1:4" ht="16.149999999999999" customHeight="1" x14ac:dyDescent="0.25">
      <c r="A468" s="561">
        <v>34028</v>
      </c>
      <c r="B468" s="563">
        <v>758.03</v>
      </c>
      <c r="C468"/>
      <c r="D468"/>
    </row>
    <row r="469" spans="1:4" ht="16.149999999999999" customHeight="1" x14ac:dyDescent="0.25">
      <c r="A469" s="561">
        <v>34029</v>
      </c>
      <c r="B469" s="562">
        <v>758.03</v>
      </c>
      <c r="C469"/>
      <c r="D469"/>
    </row>
    <row r="470" spans="1:4" ht="16.149999999999999" customHeight="1" x14ac:dyDescent="0.25">
      <c r="A470" s="561">
        <v>34030</v>
      </c>
      <c r="B470" s="563">
        <v>757.89</v>
      </c>
      <c r="C470"/>
      <c r="D470"/>
    </row>
    <row r="471" spans="1:4" ht="16.149999999999999" customHeight="1" x14ac:dyDescent="0.25">
      <c r="A471" s="561">
        <v>34031</v>
      </c>
      <c r="B471" s="562">
        <v>760.71</v>
      </c>
      <c r="C471"/>
      <c r="D471"/>
    </row>
    <row r="472" spans="1:4" ht="16.149999999999999" customHeight="1" x14ac:dyDescent="0.25">
      <c r="A472" s="561">
        <v>34032</v>
      </c>
      <c r="B472" s="563">
        <v>762.68</v>
      </c>
      <c r="C472"/>
      <c r="D472"/>
    </row>
    <row r="473" spans="1:4" ht="16.149999999999999" customHeight="1" x14ac:dyDescent="0.25">
      <c r="A473" s="561">
        <v>34033</v>
      </c>
      <c r="B473" s="562">
        <v>762.04</v>
      </c>
      <c r="C473"/>
      <c r="D473"/>
    </row>
    <row r="474" spans="1:4" ht="16.149999999999999" customHeight="1" x14ac:dyDescent="0.25">
      <c r="A474" s="561">
        <v>34034</v>
      </c>
      <c r="B474" s="563">
        <v>762.2</v>
      </c>
      <c r="C474"/>
      <c r="D474"/>
    </row>
    <row r="475" spans="1:4" ht="16.149999999999999" customHeight="1" x14ac:dyDescent="0.25">
      <c r="A475" s="561">
        <v>34035</v>
      </c>
      <c r="B475" s="562">
        <v>762.2</v>
      </c>
      <c r="C475"/>
      <c r="D475"/>
    </row>
    <row r="476" spans="1:4" ht="16.149999999999999" customHeight="1" x14ac:dyDescent="0.25">
      <c r="A476" s="561">
        <v>34036</v>
      </c>
      <c r="B476" s="563">
        <v>762.2</v>
      </c>
      <c r="C476"/>
      <c r="D476"/>
    </row>
    <row r="477" spans="1:4" ht="16.149999999999999" customHeight="1" x14ac:dyDescent="0.25">
      <c r="A477" s="561">
        <v>34037</v>
      </c>
      <c r="B477" s="562">
        <v>763.38</v>
      </c>
      <c r="C477"/>
      <c r="D477"/>
    </row>
    <row r="478" spans="1:4" ht="16.149999999999999" customHeight="1" x14ac:dyDescent="0.25">
      <c r="A478" s="561">
        <v>34038</v>
      </c>
      <c r="B478" s="563">
        <v>763.9</v>
      </c>
      <c r="C478"/>
      <c r="D478"/>
    </row>
    <row r="479" spans="1:4" ht="16.149999999999999" customHeight="1" x14ac:dyDescent="0.25">
      <c r="A479" s="561">
        <v>34039</v>
      </c>
      <c r="B479" s="562">
        <v>764.74</v>
      </c>
      <c r="C479"/>
      <c r="D479"/>
    </row>
    <row r="480" spans="1:4" ht="16.149999999999999" customHeight="1" x14ac:dyDescent="0.25">
      <c r="A480" s="561">
        <v>34040</v>
      </c>
      <c r="B480" s="563">
        <v>765.19</v>
      </c>
      <c r="C480"/>
      <c r="D480"/>
    </row>
    <row r="481" spans="1:4" ht="16.149999999999999" customHeight="1" x14ac:dyDescent="0.25">
      <c r="A481" s="561">
        <v>34041</v>
      </c>
      <c r="B481" s="562">
        <v>764.79</v>
      </c>
      <c r="C481"/>
      <c r="D481"/>
    </row>
    <row r="482" spans="1:4" ht="16.149999999999999" customHeight="1" x14ac:dyDescent="0.25">
      <c r="A482" s="561">
        <v>34042</v>
      </c>
      <c r="B482" s="563">
        <v>764.79</v>
      </c>
      <c r="C482"/>
      <c r="D482"/>
    </row>
    <row r="483" spans="1:4" ht="16.149999999999999" customHeight="1" x14ac:dyDescent="0.25">
      <c r="A483" s="561">
        <v>34043</v>
      </c>
      <c r="B483" s="562">
        <v>764.79</v>
      </c>
      <c r="C483"/>
      <c r="D483"/>
    </row>
    <row r="484" spans="1:4" ht="16.149999999999999" customHeight="1" x14ac:dyDescent="0.25">
      <c r="A484" s="561">
        <v>34044</v>
      </c>
      <c r="B484" s="563">
        <v>764.29</v>
      </c>
      <c r="C484"/>
      <c r="D484"/>
    </row>
    <row r="485" spans="1:4" ht="16.149999999999999" customHeight="1" x14ac:dyDescent="0.25">
      <c r="A485" s="561">
        <v>34045</v>
      </c>
      <c r="B485" s="562">
        <v>765.06</v>
      </c>
      <c r="C485"/>
      <c r="D485"/>
    </row>
    <row r="486" spans="1:4" ht="16.149999999999999" customHeight="1" x14ac:dyDescent="0.25">
      <c r="A486" s="561">
        <v>34046</v>
      </c>
      <c r="B486" s="563">
        <v>766.12</v>
      </c>
      <c r="C486"/>
      <c r="D486"/>
    </row>
    <row r="487" spans="1:4" ht="16.149999999999999" customHeight="1" x14ac:dyDescent="0.25">
      <c r="A487" s="561">
        <v>34047</v>
      </c>
      <c r="B487" s="562">
        <v>766.42</v>
      </c>
      <c r="C487"/>
      <c r="D487"/>
    </row>
    <row r="488" spans="1:4" ht="16.149999999999999" customHeight="1" x14ac:dyDescent="0.25">
      <c r="A488" s="561">
        <v>34048</v>
      </c>
      <c r="B488" s="563">
        <v>766.84</v>
      </c>
      <c r="C488"/>
      <c r="D488"/>
    </row>
    <row r="489" spans="1:4" ht="16.149999999999999" customHeight="1" x14ac:dyDescent="0.25">
      <c r="A489" s="561">
        <v>34049</v>
      </c>
      <c r="B489" s="562">
        <v>766.84</v>
      </c>
      <c r="C489"/>
      <c r="D489"/>
    </row>
    <row r="490" spans="1:4" ht="16.149999999999999" customHeight="1" x14ac:dyDescent="0.25">
      <c r="A490" s="561">
        <v>34050</v>
      </c>
      <c r="B490" s="563">
        <v>766.84</v>
      </c>
      <c r="C490"/>
      <c r="D490"/>
    </row>
    <row r="491" spans="1:4" ht="16.149999999999999" customHeight="1" x14ac:dyDescent="0.25">
      <c r="A491" s="561">
        <v>34051</v>
      </c>
      <c r="B491" s="562">
        <v>766.84</v>
      </c>
      <c r="C491"/>
      <c r="D491"/>
    </row>
    <row r="492" spans="1:4" ht="16.149999999999999" customHeight="1" x14ac:dyDescent="0.25">
      <c r="A492" s="561">
        <v>34052</v>
      </c>
      <c r="B492" s="563">
        <v>766.63</v>
      </c>
      <c r="C492"/>
      <c r="D492"/>
    </row>
    <row r="493" spans="1:4" ht="16.149999999999999" customHeight="1" x14ac:dyDescent="0.25">
      <c r="A493" s="561">
        <v>34053</v>
      </c>
      <c r="B493" s="562">
        <v>766.91</v>
      </c>
      <c r="C493"/>
      <c r="D493"/>
    </row>
    <row r="494" spans="1:4" ht="16.149999999999999" customHeight="1" x14ac:dyDescent="0.25">
      <c r="A494" s="561">
        <v>34054</v>
      </c>
      <c r="B494" s="563">
        <v>767.99</v>
      </c>
      <c r="C494"/>
      <c r="D494"/>
    </row>
    <row r="495" spans="1:4" ht="16.149999999999999" customHeight="1" x14ac:dyDescent="0.25">
      <c r="A495" s="561">
        <v>34055</v>
      </c>
      <c r="B495" s="562">
        <v>767.4</v>
      </c>
      <c r="C495"/>
      <c r="D495"/>
    </row>
    <row r="496" spans="1:4" ht="16.149999999999999" customHeight="1" x14ac:dyDescent="0.25">
      <c r="A496" s="561">
        <v>34056</v>
      </c>
      <c r="B496" s="563">
        <v>767.4</v>
      </c>
      <c r="C496"/>
      <c r="D496"/>
    </row>
    <row r="497" spans="1:4" ht="16.149999999999999" customHeight="1" x14ac:dyDescent="0.25">
      <c r="A497" s="561">
        <v>34057</v>
      </c>
      <c r="B497" s="562">
        <v>767.4</v>
      </c>
      <c r="C497"/>
      <c r="D497"/>
    </row>
    <row r="498" spans="1:4" ht="16.149999999999999" customHeight="1" x14ac:dyDescent="0.25">
      <c r="A498" s="561">
        <v>34058</v>
      </c>
      <c r="B498" s="563">
        <v>766.79</v>
      </c>
      <c r="C498"/>
      <c r="D498"/>
    </row>
    <row r="499" spans="1:4" ht="16.149999999999999" customHeight="1" x14ac:dyDescent="0.25">
      <c r="A499" s="561">
        <v>34059</v>
      </c>
      <c r="B499" s="562">
        <v>766.41</v>
      </c>
      <c r="C499"/>
      <c r="D499"/>
    </row>
    <row r="500" spans="1:4" ht="16.149999999999999" customHeight="1" x14ac:dyDescent="0.25">
      <c r="A500" s="561">
        <v>34060</v>
      </c>
      <c r="B500" s="563">
        <v>766.44</v>
      </c>
      <c r="C500"/>
      <c r="D500"/>
    </row>
    <row r="501" spans="1:4" ht="16.149999999999999" customHeight="1" x14ac:dyDescent="0.25">
      <c r="A501" s="561">
        <v>34061</v>
      </c>
      <c r="B501" s="562">
        <v>767.98</v>
      </c>
      <c r="C501"/>
      <c r="D501"/>
    </row>
    <row r="502" spans="1:4" ht="16.149999999999999" customHeight="1" x14ac:dyDescent="0.25">
      <c r="A502" s="561">
        <v>34062</v>
      </c>
      <c r="B502" s="563">
        <v>768.46</v>
      </c>
      <c r="C502"/>
      <c r="D502"/>
    </row>
    <row r="503" spans="1:4" ht="16.149999999999999" customHeight="1" x14ac:dyDescent="0.25">
      <c r="A503" s="561">
        <v>34063</v>
      </c>
      <c r="B503" s="562">
        <v>768.46</v>
      </c>
      <c r="C503"/>
      <c r="D503"/>
    </row>
    <row r="504" spans="1:4" ht="16.149999999999999" customHeight="1" x14ac:dyDescent="0.25">
      <c r="A504" s="561">
        <v>34064</v>
      </c>
      <c r="B504" s="563">
        <v>768.46</v>
      </c>
      <c r="C504"/>
      <c r="D504"/>
    </row>
    <row r="505" spans="1:4" ht="16.149999999999999" customHeight="1" x14ac:dyDescent="0.25">
      <c r="A505" s="561">
        <v>34065</v>
      </c>
      <c r="B505" s="562">
        <v>768.31</v>
      </c>
      <c r="C505"/>
      <c r="D505"/>
    </row>
    <row r="506" spans="1:4" ht="16.149999999999999" customHeight="1" x14ac:dyDescent="0.25">
      <c r="A506" s="561">
        <v>34066</v>
      </c>
      <c r="B506" s="563">
        <v>768.52</v>
      </c>
      <c r="C506"/>
      <c r="D506"/>
    </row>
    <row r="507" spans="1:4" ht="16.149999999999999" customHeight="1" x14ac:dyDescent="0.25">
      <c r="A507" s="561">
        <v>34067</v>
      </c>
      <c r="B507" s="562">
        <v>768.6</v>
      </c>
      <c r="C507"/>
      <c r="D507"/>
    </row>
    <row r="508" spans="1:4" ht="16.149999999999999" customHeight="1" x14ac:dyDescent="0.25">
      <c r="A508" s="561">
        <v>34068</v>
      </c>
      <c r="B508" s="563">
        <v>768.6</v>
      </c>
      <c r="C508"/>
      <c r="D508"/>
    </row>
    <row r="509" spans="1:4" ht="16.149999999999999" customHeight="1" x14ac:dyDescent="0.25">
      <c r="A509" s="561">
        <v>34069</v>
      </c>
      <c r="B509" s="562">
        <v>768.6</v>
      </c>
      <c r="C509"/>
      <c r="D509"/>
    </row>
    <row r="510" spans="1:4" ht="16.149999999999999" customHeight="1" x14ac:dyDescent="0.25">
      <c r="A510" s="561">
        <v>34070</v>
      </c>
      <c r="B510" s="563">
        <v>768.6</v>
      </c>
      <c r="C510"/>
      <c r="D510"/>
    </row>
    <row r="511" spans="1:4" ht="16.149999999999999" customHeight="1" x14ac:dyDescent="0.25">
      <c r="A511" s="561">
        <v>34071</v>
      </c>
      <c r="B511" s="562">
        <v>768.6</v>
      </c>
      <c r="C511"/>
      <c r="D511"/>
    </row>
    <row r="512" spans="1:4" ht="16.149999999999999" customHeight="1" x14ac:dyDescent="0.25">
      <c r="A512" s="561">
        <v>34072</v>
      </c>
      <c r="B512" s="563">
        <v>769.34</v>
      </c>
      <c r="C512"/>
      <c r="D512"/>
    </row>
    <row r="513" spans="1:4" ht="16.149999999999999" customHeight="1" x14ac:dyDescent="0.25">
      <c r="A513" s="561">
        <v>34073</v>
      </c>
      <c r="B513" s="562">
        <v>769.8</v>
      </c>
      <c r="C513"/>
      <c r="D513"/>
    </row>
    <row r="514" spans="1:4" ht="16.149999999999999" customHeight="1" x14ac:dyDescent="0.25">
      <c r="A514" s="561">
        <v>34074</v>
      </c>
      <c r="B514" s="563">
        <v>771.56</v>
      </c>
      <c r="C514"/>
      <c r="D514"/>
    </row>
    <row r="515" spans="1:4" ht="16.149999999999999" customHeight="1" x14ac:dyDescent="0.25">
      <c r="A515" s="561">
        <v>34075</v>
      </c>
      <c r="B515" s="562">
        <v>772.71</v>
      </c>
      <c r="C515"/>
      <c r="D515"/>
    </row>
    <row r="516" spans="1:4" ht="16.149999999999999" customHeight="1" x14ac:dyDescent="0.25">
      <c r="A516" s="561">
        <v>34076</v>
      </c>
      <c r="B516" s="563">
        <v>773.22</v>
      </c>
      <c r="C516"/>
      <c r="D516"/>
    </row>
    <row r="517" spans="1:4" ht="16.149999999999999" customHeight="1" x14ac:dyDescent="0.25">
      <c r="A517" s="561">
        <v>34077</v>
      </c>
      <c r="B517" s="562">
        <v>773.22</v>
      </c>
      <c r="C517"/>
      <c r="D517"/>
    </row>
    <row r="518" spans="1:4" ht="16.149999999999999" customHeight="1" x14ac:dyDescent="0.25">
      <c r="A518" s="561">
        <v>34078</v>
      </c>
      <c r="B518" s="563">
        <v>773.22</v>
      </c>
      <c r="C518"/>
      <c r="D518"/>
    </row>
    <row r="519" spans="1:4" ht="16.149999999999999" customHeight="1" x14ac:dyDescent="0.25">
      <c r="A519" s="561">
        <v>34079</v>
      </c>
      <c r="B519" s="562">
        <v>773.7</v>
      </c>
      <c r="C519"/>
      <c r="D519"/>
    </row>
    <row r="520" spans="1:4" ht="16.149999999999999" customHeight="1" x14ac:dyDescent="0.25">
      <c r="A520" s="561">
        <v>34080</v>
      </c>
      <c r="B520" s="563">
        <v>773.97</v>
      </c>
      <c r="C520"/>
      <c r="D520"/>
    </row>
    <row r="521" spans="1:4" ht="16.149999999999999" customHeight="1" x14ac:dyDescent="0.25">
      <c r="A521" s="561">
        <v>34081</v>
      </c>
      <c r="B521" s="562">
        <v>774.34</v>
      </c>
      <c r="C521"/>
      <c r="D521"/>
    </row>
    <row r="522" spans="1:4" ht="16.149999999999999" customHeight="1" x14ac:dyDescent="0.25">
      <c r="A522" s="561">
        <v>34082</v>
      </c>
      <c r="B522" s="563">
        <v>775.05</v>
      </c>
      <c r="C522"/>
      <c r="D522"/>
    </row>
    <row r="523" spans="1:4" ht="16.149999999999999" customHeight="1" x14ac:dyDescent="0.25">
      <c r="A523" s="561">
        <v>34083</v>
      </c>
      <c r="B523" s="562">
        <v>775.32</v>
      </c>
      <c r="C523"/>
      <c r="D523"/>
    </row>
    <row r="524" spans="1:4" ht="16.149999999999999" customHeight="1" x14ac:dyDescent="0.25">
      <c r="A524" s="561">
        <v>34084</v>
      </c>
      <c r="B524" s="563">
        <v>775.32</v>
      </c>
      <c r="C524"/>
      <c r="D524"/>
    </row>
    <row r="525" spans="1:4" ht="16.149999999999999" customHeight="1" x14ac:dyDescent="0.25">
      <c r="A525" s="561">
        <v>34085</v>
      </c>
      <c r="B525" s="562">
        <v>775.32</v>
      </c>
      <c r="C525"/>
      <c r="D525"/>
    </row>
    <row r="526" spans="1:4" ht="16.149999999999999" customHeight="1" x14ac:dyDescent="0.25">
      <c r="A526" s="561">
        <v>34086</v>
      </c>
      <c r="B526" s="563">
        <v>775.2</v>
      </c>
      <c r="C526"/>
      <c r="D526"/>
    </row>
    <row r="527" spans="1:4" ht="16.149999999999999" customHeight="1" x14ac:dyDescent="0.25">
      <c r="A527" s="561">
        <v>34087</v>
      </c>
      <c r="B527" s="562">
        <v>774.52</v>
      </c>
      <c r="C527"/>
      <c r="D527"/>
    </row>
    <row r="528" spans="1:4" ht="16.149999999999999" customHeight="1" x14ac:dyDescent="0.25">
      <c r="A528" s="561">
        <v>34088</v>
      </c>
      <c r="B528" s="563">
        <v>773.78</v>
      </c>
      <c r="C528"/>
      <c r="D528"/>
    </row>
    <row r="529" spans="1:4" ht="16.149999999999999" customHeight="1" x14ac:dyDescent="0.25">
      <c r="A529" s="561">
        <v>34089</v>
      </c>
      <c r="B529" s="562">
        <v>774.94</v>
      </c>
      <c r="C529"/>
      <c r="D529"/>
    </row>
    <row r="530" spans="1:4" ht="16.149999999999999" customHeight="1" x14ac:dyDescent="0.25">
      <c r="A530" s="561">
        <v>34090</v>
      </c>
      <c r="B530" s="563">
        <v>773.82</v>
      </c>
      <c r="C530"/>
      <c r="D530"/>
    </row>
    <row r="531" spans="1:4" ht="16.149999999999999" customHeight="1" x14ac:dyDescent="0.25">
      <c r="A531" s="561">
        <v>34091</v>
      </c>
      <c r="B531" s="562">
        <v>773.82</v>
      </c>
      <c r="C531"/>
      <c r="D531"/>
    </row>
    <row r="532" spans="1:4" ht="16.149999999999999" customHeight="1" x14ac:dyDescent="0.25">
      <c r="A532" s="561">
        <v>34092</v>
      </c>
      <c r="B532" s="563">
        <v>773.82</v>
      </c>
      <c r="C532"/>
      <c r="D532"/>
    </row>
    <row r="533" spans="1:4" ht="16.149999999999999" customHeight="1" x14ac:dyDescent="0.25">
      <c r="A533" s="561">
        <v>34093</v>
      </c>
      <c r="B533" s="562">
        <v>775.53</v>
      </c>
      <c r="C533"/>
      <c r="D533"/>
    </row>
    <row r="534" spans="1:4" ht="16.149999999999999" customHeight="1" x14ac:dyDescent="0.25">
      <c r="A534" s="561">
        <v>34094</v>
      </c>
      <c r="B534" s="563">
        <v>776.99</v>
      </c>
      <c r="C534"/>
      <c r="D534"/>
    </row>
    <row r="535" spans="1:4" ht="16.149999999999999" customHeight="1" x14ac:dyDescent="0.25">
      <c r="A535" s="561">
        <v>34095</v>
      </c>
      <c r="B535" s="562">
        <v>777.88</v>
      </c>
      <c r="C535"/>
      <c r="D535"/>
    </row>
    <row r="536" spans="1:4" ht="16.149999999999999" customHeight="1" x14ac:dyDescent="0.25">
      <c r="A536" s="561">
        <v>34096</v>
      </c>
      <c r="B536" s="563">
        <v>778.17</v>
      </c>
      <c r="C536"/>
      <c r="D536"/>
    </row>
    <row r="537" spans="1:4" ht="16.149999999999999" customHeight="1" x14ac:dyDescent="0.25">
      <c r="A537" s="561">
        <v>34097</v>
      </c>
      <c r="B537" s="562">
        <v>777.17</v>
      </c>
      <c r="C537"/>
      <c r="D537"/>
    </row>
    <row r="538" spans="1:4" ht="16.149999999999999" customHeight="1" x14ac:dyDescent="0.25">
      <c r="A538" s="561">
        <v>34098</v>
      </c>
      <c r="B538" s="563">
        <v>777.17</v>
      </c>
      <c r="C538"/>
      <c r="D538"/>
    </row>
    <row r="539" spans="1:4" ht="16.149999999999999" customHeight="1" x14ac:dyDescent="0.25">
      <c r="A539" s="561">
        <v>34099</v>
      </c>
      <c r="B539" s="562">
        <v>777.17</v>
      </c>
      <c r="C539"/>
      <c r="D539"/>
    </row>
    <row r="540" spans="1:4" ht="16.149999999999999" customHeight="1" x14ac:dyDescent="0.25">
      <c r="A540" s="561">
        <v>34100</v>
      </c>
      <c r="B540" s="563">
        <v>777.75</v>
      </c>
      <c r="C540"/>
      <c r="D540"/>
    </row>
    <row r="541" spans="1:4" ht="16.149999999999999" customHeight="1" x14ac:dyDescent="0.25">
      <c r="A541" s="561">
        <v>34101</v>
      </c>
      <c r="B541" s="562">
        <v>779.41</v>
      </c>
      <c r="C541"/>
      <c r="D541"/>
    </row>
    <row r="542" spans="1:4" ht="16.149999999999999" customHeight="1" x14ac:dyDescent="0.25">
      <c r="A542" s="561">
        <v>34102</v>
      </c>
      <c r="B542" s="563">
        <v>780.49</v>
      </c>
      <c r="C542"/>
      <c r="D542"/>
    </row>
    <row r="543" spans="1:4" ht="16.149999999999999" customHeight="1" x14ac:dyDescent="0.25">
      <c r="A543" s="561">
        <v>34103</v>
      </c>
      <c r="B543" s="562">
        <v>780.8</v>
      </c>
      <c r="C543"/>
      <c r="D543"/>
    </row>
    <row r="544" spans="1:4" ht="16.149999999999999" customHeight="1" x14ac:dyDescent="0.25">
      <c r="A544" s="561">
        <v>34104</v>
      </c>
      <c r="B544" s="563">
        <v>780.79</v>
      </c>
      <c r="C544"/>
      <c r="D544"/>
    </row>
    <row r="545" spans="1:4" ht="16.149999999999999" customHeight="1" x14ac:dyDescent="0.25">
      <c r="A545" s="561">
        <v>34105</v>
      </c>
      <c r="B545" s="562">
        <v>780.79</v>
      </c>
      <c r="C545"/>
      <c r="D545"/>
    </row>
    <row r="546" spans="1:4" ht="16.149999999999999" customHeight="1" x14ac:dyDescent="0.25">
      <c r="A546" s="561">
        <v>34106</v>
      </c>
      <c r="B546" s="563">
        <v>780.79</v>
      </c>
      <c r="C546"/>
      <c r="D546"/>
    </row>
    <row r="547" spans="1:4" ht="16.149999999999999" customHeight="1" x14ac:dyDescent="0.25">
      <c r="A547" s="561">
        <v>34107</v>
      </c>
      <c r="B547" s="562">
        <v>781.42</v>
      </c>
      <c r="C547"/>
      <c r="D547"/>
    </row>
    <row r="548" spans="1:4" ht="16.149999999999999" customHeight="1" x14ac:dyDescent="0.25">
      <c r="A548" s="561">
        <v>34108</v>
      </c>
      <c r="B548" s="563">
        <v>781.8</v>
      </c>
      <c r="C548"/>
      <c r="D548"/>
    </row>
    <row r="549" spans="1:4" ht="16.149999999999999" customHeight="1" x14ac:dyDescent="0.25">
      <c r="A549" s="561">
        <v>34109</v>
      </c>
      <c r="B549" s="562">
        <v>781.84</v>
      </c>
      <c r="C549"/>
      <c r="D549"/>
    </row>
    <row r="550" spans="1:4" ht="16.149999999999999" customHeight="1" x14ac:dyDescent="0.25">
      <c r="A550" s="561">
        <v>34110</v>
      </c>
      <c r="B550" s="563">
        <v>781.94</v>
      </c>
      <c r="C550"/>
      <c r="D550"/>
    </row>
    <row r="551" spans="1:4" ht="16.149999999999999" customHeight="1" x14ac:dyDescent="0.25">
      <c r="A551" s="561">
        <v>34111</v>
      </c>
      <c r="B551" s="562">
        <v>782</v>
      </c>
      <c r="C551"/>
      <c r="D551"/>
    </row>
    <row r="552" spans="1:4" ht="16.149999999999999" customHeight="1" x14ac:dyDescent="0.25">
      <c r="A552" s="561">
        <v>34112</v>
      </c>
      <c r="B552" s="563">
        <v>782</v>
      </c>
      <c r="C552"/>
      <c r="D552"/>
    </row>
    <row r="553" spans="1:4" ht="16.149999999999999" customHeight="1" x14ac:dyDescent="0.25">
      <c r="A553" s="561">
        <v>34113</v>
      </c>
      <c r="B553" s="562">
        <v>782</v>
      </c>
      <c r="C553"/>
      <c r="D553"/>
    </row>
    <row r="554" spans="1:4" ht="16.149999999999999" customHeight="1" x14ac:dyDescent="0.25">
      <c r="A554" s="561">
        <v>34114</v>
      </c>
      <c r="B554" s="563">
        <v>782</v>
      </c>
      <c r="C554"/>
      <c r="D554"/>
    </row>
    <row r="555" spans="1:4" ht="16.149999999999999" customHeight="1" x14ac:dyDescent="0.25">
      <c r="A555" s="561">
        <v>34115</v>
      </c>
      <c r="B555" s="562">
        <v>783.15</v>
      </c>
      <c r="C555"/>
      <c r="D555"/>
    </row>
    <row r="556" spans="1:4" ht="16.149999999999999" customHeight="1" x14ac:dyDescent="0.25">
      <c r="A556" s="561">
        <v>34116</v>
      </c>
      <c r="B556" s="563">
        <v>782.85</v>
      </c>
      <c r="C556"/>
      <c r="D556"/>
    </row>
    <row r="557" spans="1:4" ht="16.149999999999999" customHeight="1" x14ac:dyDescent="0.25">
      <c r="A557" s="561">
        <v>34117</v>
      </c>
      <c r="B557" s="562">
        <v>780.78</v>
      </c>
      <c r="C557"/>
      <c r="D557"/>
    </row>
    <row r="558" spans="1:4" ht="16.149999999999999" customHeight="1" x14ac:dyDescent="0.25">
      <c r="A558" s="561">
        <v>34118</v>
      </c>
      <c r="B558" s="563">
        <v>779.56</v>
      </c>
      <c r="C558"/>
      <c r="D558"/>
    </row>
    <row r="559" spans="1:4" ht="16.149999999999999" customHeight="1" x14ac:dyDescent="0.25">
      <c r="A559" s="561">
        <v>34119</v>
      </c>
      <c r="B559" s="562">
        <v>779.56</v>
      </c>
      <c r="C559"/>
      <c r="D559"/>
    </row>
    <row r="560" spans="1:4" ht="16.149999999999999" customHeight="1" x14ac:dyDescent="0.25">
      <c r="A560" s="561">
        <v>34120</v>
      </c>
      <c r="B560" s="563">
        <v>779.56</v>
      </c>
      <c r="C560"/>
      <c r="D560"/>
    </row>
    <row r="561" spans="1:4" ht="16.149999999999999" customHeight="1" x14ac:dyDescent="0.25">
      <c r="A561" s="561">
        <v>34121</v>
      </c>
      <c r="B561" s="562">
        <v>779</v>
      </c>
      <c r="C561"/>
      <c r="D561"/>
    </row>
    <row r="562" spans="1:4" ht="16.149999999999999" customHeight="1" x14ac:dyDescent="0.25">
      <c r="A562" s="561">
        <v>34122</v>
      </c>
      <c r="B562" s="563">
        <v>779.01</v>
      </c>
      <c r="C562"/>
      <c r="D562"/>
    </row>
    <row r="563" spans="1:4" ht="16.149999999999999" customHeight="1" x14ac:dyDescent="0.25">
      <c r="A563" s="561">
        <v>34123</v>
      </c>
      <c r="B563" s="562">
        <v>777.82</v>
      </c>
      <c r="C563"/>
      <c r="D563"/>
    </row>
    <row r="564" spans="1:4" ht="16.149999999999999" customHeight="1" x14ac:dyDescent="0.25">
      <c r="A564" s="561">
        <v>34124</v>
      </c>
      <c r="B564" s="563">
        <v>778.12</v>
      </c>
      <c r="C564"/>
      <c r="D564"/>
    </row>
    <row r="565" spans="1:4" ht="16.149999999999999" customHeight="1" x14ac:dyDescent="0.25">
      <c r="A565" s="561">
        <v>34125</v>
      </c>
      <c r="B565" s="562">
        <v>780.6</v>
      </c>
      <c r="C565"/>
      <c r="D565"/>
    </row>
    <row r="566" spans="1:4" ht="16.149999999999999" customHeight="1" x14ac:dyDescent="0.25">
      <c r="A566" s="561">
        <v>34126</v>
      </c>
      <c r="B566" s="563">
        <v>780.6</v>
      </c>
      <c r="C566"/>
      <c r="D566"/>
    </row>
    <row r="567" spans="1:4" ht="16.149999999999999" customHeight="1" x14ac:dyDescent="0.25">
      <c r="A567" s="561">
        <v>34127</v>
      </c>
      <c r="B567" s="562">
        <v>780.6</v>
      </c>
      <c r="C567"/>
      <c r="D567"/>
    </row>
    <row r="568" spans="1:4" ht="16.149999999999999" customHeight="1" x14ac:dyDescent="0.25">
      <c r="A568" s="561">
        <v>34128</v>
      </c>
      <c r="B568" s="563">
        <v>782.29</v>
      </c>
      <c r="C568"/>
      <c r="D568"/>
    </row>
    <row r="569" spans="1:4" ht="16.149999999999999" customHeight="1" x14ac:dyDescent="0.25">
      <c r="A569" s="561">
        <v>34129</v>
      </c>
      <c r="B569" s="562">
        <v>784.62</v>
      </c>
      <c r="C569"/>
      <c r="D569"/>
    </row>
    <row r="570" spans="1:4" ht="16.149999999999999" customHeight="1" x14ac:dyDescent="0.25">
      <c r="A570" s="561">
        <v>34130</v>
      </c>
      <c r="B570" s="563">
        <v>784.95</v>
      </c>
      <c r="C570"/>
      <c r="D570"/>
    </row>
    <row r="571" spans="1:4" ht="16.149999999999999" customHeight="1" x14ac:dyDescent="0.25">
      <c r="A571" s="561">
        <v>34131</v>
      </c>
      <c r="B571" s="562">
        <v>785.79</v>
      </c>
      <c r="C571"/>
      <c r="D571"/>
    </row>
    <row r="572" spans="1:4" ht="16.149999999999999" customHeight="1" x14ac:dyDescent="0.25">
      <c r="A572" s="561">
        <v>34132</v>
      </c>
      <c r="B572" s="563">
        <v>784.8</v>
      </c>
      <c r="C572"/>
      <c r="D572"/>
    </row>
    <row r="573" spans="1:4" ht="16.149999999999999" customHeight="1" x14ac:dyDescent="0.25">
      <c r="A573" s="561">
        <v>34133</v>
      </c>
      <c r="B573" s="562">
        <v>784.8</v>
      </c>
      <c r="C573"/>
      <c r="D573"/>
    </row>
    <row r="574" spans="1:4" ht="16.149999999999999" customHeight="1" x14ac:dyDescent="0.25">
      <c r="A574" s="561">
        <v>34134</v>
      </c>
      <c r="B574" s="563">
        <v>784.8</v>
      </c>
      <c r="C574"/>
      <c r="D574"/>
    </row>
    <row r="575" spans="1:4" ht="16.149999999999999" customHeight="1" x14ac:dyDescent="0.25">
      <c r="A575" s="561">
        <v>34135</v>
      </c>
      <c r="B575" s="562">
        <v>784.8</v>
      </c>
      <c r="C575"/>
      <c r="D575"/>
    </row>
    <row r="576" spans="1:4" ht="16.149999999999999" customHeight="1" x14ac:dyDescent="0.25">
      <c r="A576" s="561">
        <v>34136</v>
      </c>
      <c r="B576" s="563">
        <v>785.9</v>
      </c>
      <c r="C576"/>
      <c r="D576"/>
    </row>
    <row r="577" spans="1:4" ht="16.149999999999999" customHeight="1" x14ac:dyDescent="0.25">
      <c r="A577" s="561">
        <v>34137</v>
      </c>
      <c r="B577" s="562">
        <v>786.64</v>
      </c>
      <c r="C577"/>
      <c r="D577"/>
    </row>
    <row r="578" spans="1:4" ht="16.149999999999999" customHeight="1" x14ac:dyDescent="0.25">
      <c r="A578" s="561">
        <v>34138</v>
      </c>
      <c r="B578" s="563">
        <v>787.49</v>
      </c>
      <c r="C578"/>
      <c r="D578"/>
    </row>
    <row r="579" spans="1:4" ht="16.149999999999999" customHeight="1" x14ac:dyDescent="0.25">
      <c r="A579" s="561">
        <v>34139</v>
      </c>
      <c r="B579" s="562">
        <v>786.77</v>
      </c>
      <c r="C579"/>
      <c r="D579"/>
    </row>
    <row r="580" spans="1:4" ht="16.149999999999999" customHeight="1" x14ac:dyDescent="0.25">
      <c r="A580" s="561">
        <v>34140</v>
      </c>
      <c r="B580" s="563">
        <v>786.77</v>
      </c>
      <c r="C580"/>
      <c r="D580"/>
    </row>
    <row r="581" spans="1:4" ht="16.149999999999999" customHeight="1" x14ac:dyDescent="0.25">
      <c r="A581" s="561">
        <v>34141</v>
      </c>
      <c r="B581" s="562">
        <v>786.77</v>
      </c>
      <c r="C581"/>
      <c r="D581"/>
    </row>
    <row r="582" spans="1:4" ht="16.149999999999999" customHeight="1" x14ac:dyDescent="0.25">
      <c r="A582" s="561">
        <v>34142</v>
      </c>
      <c r="B582" s="563">
        <v>786.77</v>
      </c>
      <c r="C582"/>
      <c r="D582"/>
    </row>
    <row r="583" spans="1:4" ht="16.149999999999999" customHeight="1" x14ac:dyDescent="0.25">
      <c r="A583" s="561">
        <v>34143</v>
      </c>
      <c r="B583" s="562">
        <v>787.06</v>
      </c>
      <c r="C583"/>
      <c r="D583"/>
    </row>
    <row r="584" spans="1:4" ht="16.149999999999999" customHeight="1" x14ac:dyDescent="0.25">
      <c r="A584" s="561">
        <v>34144</v>
      </c>
      <c r="B584" s="563">
        <v>786.42</v>
      </c>
      <c r="C584"/>
      <c r="D584"/>
    </row>
    <row r="585" spans="1:4" ht="16.149999999999999" customHeight="1" x14ac:dyDescent="0.25">
      <c r="A585" s="561">
        <v>34145</v>
      </c>
      <c r="B585" s="562">
        <v>786.72</v>
      </c>
      <c r="C585"/>
      <c r="D585"/>
    </row>
    <row r="586" spans="1:4" ht="16.149999999999999" customHeight="1" x14ac:dyDescent="0.25">
      <c r="A586" s="561">
        <v>34146</v>
      </c>
      <c r="B586" s="563">
        <v>786.96</v>
      </c>
      <c r="C586"/>
      <c r="D586"/>
    </row>
    <row r="587" spans="1:4" ht="16.149999999999999" customHeight="1" x14ac:dyDescent="0.25">
      <c r="A587" s="561">
        <v>34147</v>
      </c>
      <c r="B587" s="562">
        <v>786.96</v>
      </c>
      <c r="C587"/>
      <c r="D587"/>
    </row>
    <row r="588" spans="1:4" ht="16.149999999999999" customHeight="1" x14ac:dyDescent="0.25">
      <c r="A588" s="561">
        <v>34148</v>
      </c>
      <c r="B588" s="563">
        <v>786.96</v>
      </c>
      <c r="C588"/>
      <c r="D588"/>
    </row>
    <row r="589" spans="1:4" ht="16.149999999999999" customHeight="1" x14ac:dyDescent="0.25">
      <c r="A589" s="561">
        <v>34149</v>
      </c>
      <c r="B589" s="562">
        <v>786.8</v>
      </c>
      <c r="C589"/>
      <c r="D589"/>
    </row>
    <row r="590" spans="1:4" ht="16.149999999999999" customHeight="1" x14ac:dyDescent="0.25">
      <c r="A590" s="561">
        <v>34150</v>
      </c>
      <c r="B590" s="563">
        <v>787.12</v>
      </c>
      <c r="C590"/>
      <c r="D590"/>
    </row>
    <row r="591" spans="1:4" ht="16.149999999999999" customHeight="1" x14ac:dyDescent="0.25">
      <c r="A591" s="561">
        <v>34151</v>
      </c>
      <c r="B591" s="562">
        <v>786.1</v>
      </c>
      <c r="C591"/>
      <c r="D591"/>
    </row>
    <row r="592" spans="1:4" ht="16.149999999999999" customHeight="1" x14ac:dyDescent="0.25">
      <c r="A592" s="561">
        <v>34152</v>
      </c>
      <c r="B592" s="563">
        <v>787.51</v>
      </c>
      <c r="C592"/>
      <c r="D592"/>
    </row>
    <row r="593" spans="1:4" ht="16.149999999999999" customHeight="1" x14ac:dyDescent="0.25">
      <c r="A593" s="561">
        <v>34153</v>
      </c>
      <c r="B593" s="562">
        <v>788.65</v>
      </c>
      <c r="C593"/>
      <c r="D593"/>
    </row>
    <row r="594" spans="1:4" ht="16.149999999999999" customHeight="1" x14ac:dyDescent="0.25">
      <c r="A594" s="561">
        <v>34154</v>
      </c>
      <c r="B594" s="563">
        <v>788.65</v>
      </c>
      <c r="C594"/>
      <c r="D594"/>
    </row>
    <row r="595" spans="1:4" ht="16.149999999999999" customHeight="1" x14ac:dyDescent="0.25">
      <c r="A595" s="561">
        <v>34155</v>
      </c>
      <c r="B595" s="562">
        <v>788.65</v>
      </c>
      <c r="C595"/>
      <c r="D595"/>
    </row>
    <row r="596" spans="1:4" ht="16.149999999999999" customHeight="1" x14ac:dyDescent="0.25">
      <c r="A596" s="561">
        <v>34156</v>
      </c>
      <c r="B596" s="563">
        <v>788.65</v>
      </c>
      <c r="C596"/>
      <c r="D596"/>
    </row>
    <row r="597" spans="1:4" ht="16.149999999999999" customHeight="1" x14ac:dyDescent="0.25">
      <c r="A597" s="561">
        <v>34157</v>
      </c>
      <c r="B597" s="562">
        <v>789.47</v>
      </c>
      <c r="C597"/>
      <c r="D597"/>
    </row>
    <row r="598" spans="1:4" ht="16.149999999999999" customHeight="1" x14ac:dyDescent="0.25">
      <c r="A598" s="561">
        <v>34158</v>
      </c>
      <c r="B598" s="563">
        <v>790.58</v>
      </c>
      <c r="C598"/>
      <c r="D598"/>
    </row>
    <row r="599" spans="1:4" ht="16.149999999999999" customHeight="1" x14ac:dyDescent="0.25">
      <c r="A599" s="561">
        <v>34159</v>
      </c>
      <c r="B599" s="562">
        <v>791.73</v>
      </c>
      <c r="C599"/>
      <c r="D599"/>
    </row>
    <row r="600" spans="1:4" ht="16.149999999999999" customHeight="1" x14ac:dyDescent="0.25">
      <c r="A600" s="561">
        <v>34160</v>
      </c>
      <c r="B600" s="563">
        <v>793.18</v>
      </c>
      <c r="C600"/>
      <c r="D600"/>
    </row>
    <row r="601" spans="1:4" ht="16.149999999999999" customHeight="1" x14ac:dyDescent="0.25">
      <c r="A601" s="561">
        <v>34161</v>
      </c>
      <c r="B601" s="562">
        <v>793.18</v>
      </c>
      <c r="C601"/>
      <c r="D601"/>
    </row>
    <row r="602" spans="1:4" ht="16.149999999999999" customHeight="1" x14ac:dyDescent="0.25">
      <c r="A602" s="561">
        <v>34162</v>
      </c>
      <c r="B602" s="563">
        <v>793.18</v>
      </c>
      <c r="C602"/>
      <c r="D602"/>
    </row>
    <row r="603" spans="1:4" ht="16.149999999999999" customHeight="1" x14ac:dyDescent="0.25">
      <c r="A603" s="561">
        <v>34163</v>
      </c>
      <c r="B603" s="562">
        <v>794.67</v>
      </c>
      <c r="C603"/>
      <c r="D603"/>
    </row>
    <row r="604" spans="1:4" ht="16.149999999999999" customHeight="1" x14ac:dyDescent="0.25">
      <c r="A604" s="561">
        <v>34164</v>
      </c>
      <c r="B604" s="563">
        <v>795.66</v>
      </c>
      <c r="C604"/>
      <c r="D604"/>
    </row>
    <row r="605" spans="1:4" ht="16.149999999999999" customHeight="1" x14ac:dyDescent="0.25">
      <c r="A605" s="561">
        <v>34165</v>
      </c>
      <c r="B605" s="562">
        <v>797</v>
      </c>
      <c r="C605"/>
      <c r="D605"/>
    </row>
    <row r="606" spans="1:4" ht="16.149999999999999" customHeight="1" x14ac:dyDescent="0.25">
      <c r="A606" s="561">
        <v>34166</v>
      </c>
      <c r="B606" s="563">
        <v>797.06</v>
      </c>
      <c r="C606"/>
      <c r="D606"/>
    </row>
    <row r="607" spans="1:4" ht="16.149999999999999" customHeight="1" x14ac:dyDescent="0.25">
      <c r="A607" s="561">
        <v>34167</v>
      </c>
      <c r="B607" s="562">
        <v>797.31</v>
      </c>
      <c r="C607"/>
      <c r="D607"/>
    </row>
    <row r="608" spans="1:4" ht="16.149999999999999" customHeight="1" x14ac:dyDescent="0.25">
      <c r="A608" s="561">
        <v>34168</v>
      </c>
      <c r="B608" s="563">
        <v>797.31</v>
      </c>
      <c r="C608"/>
      <c r="D608"/>
    </row>
    <row r="609" spans="1:4" ht="16.149999999999999" customHeight="1" x14ac:dyDescent="0.25">
      <c r="A609" s="561">
        <v>34169</v>
      </c>
      <c r="B609" s="562">
        <v>797.31</v>
      </c>
      <c r="C609"/>
      <c r="D609"/>
    </row>
    <row r="610" spans="1:4" ht="16.149999999999999" customHeight="1" x14ac:dyDescent="0.25">
      <c r="A610" s="561">
        <v>34170</v>
      </c>
      <c r="B610" s="563">
        <v>797.41</v>
      </c>
      <c r="C610"/>
      <c r="D610"/>
    </row>
    <row r="611" spans="1:4" ht="16.149999999999999" customHeight="1" x14ac:dyDescent="0.25">
      <c r="A611" s="561">
        <v>34171</v>
      </c>
      <c r="B611" s="562">
        <v>797.41</v>
      </c>
      <c r="C611"/>
      <c r="D611"/>
    </row>
    <row r="612" spans="1:4" ht="16.149999999999999" customHeight="1" x14ac:dyDescent="0.25">
      <c r="A612" s="561">
        <v>34172</v>
      </c>
      <c r="B612" s="563">
        <v>797.63</v>
      </c>
      <c r="C612"/>
      <c r="D612"/>
    </row>
    <row r="613" spans="1:4" ht="16.149999999999999" customHeight="1" x14ac:dyDescent="0.25">
      <c r="A613" s="561">
        <v>34173</v>
      </c>
      <c r="B613" s="562">
        <v>798.17</v>
      </c>
      <c r="C613"/>
      <c r="D613"/>
    </row>
    <row r="614" spans="1:4" ht="16.149999999999999" customHeight="1" x14ac:dyDescent="0.25">
      <c r="A614" s="561">
        <v>34174</v>
      </c>
      <c r="B614" s="563">
        <v>798.83</v>
      </c>
      <c r="C614"/>
      <c r="D614"/>
    </row>
    <row r="615" spans="1:4" ht="16.149999999999999" customHeight="1" x14ac:dyDescent="0.25">
      <c r="A615" s="561">
        <v>34175</v>
      </c>
      <c r="B615" s="562">
        <v>798.83</v>
      </c>
      <c r="C615"/>
      <c r="D615"/>
    </row>
    <row r="616" spans="1:4" ht="16.149999999999999" customHeight="1" x14ac:dyDescent="0.25">
      <c r="A616" s="561">
        <v>34176</v>
      </c>
      <c r="B616" s="563">
        <v>798.83</v>
      </c>
      <c r="C616"/>
      <c r="D616"/>
    </row>
    <row r="617" spans="1:4" ht="16.149999999999999" customHeight="1" x14ac:dyDescent="0.25">
      <c r="A617" s="561">
        <v>34177</v>
      </c>
      <c r="B617" s="562">
        <v>799.17</v>
      </c>
      <c r="C617"/>
      <c r="D617"/>
    </row>
    <row r="618" spans="1:4" ht="16.149999999999999" customHeight="1" x14ac:dyDescent="0.25">
      <c r="A618" s="561">
        <v>34178</v>
      </c>
      <c r="B618" s="563">
        <v>799.96</v>
      </c>
      <c r="C618"/>
      <c r="D618"/>
    </row>
    <row r="619" spans="1:4" ht="16.149999999999999" customHeight="1" x14ac:dyDescent="0.25">
      <c r="A619" s="561">
        <v>34179</v>
      </c>
      <c r="B619" s="562">
        <v>800.42</v>
      </c>
      <c r="C619"/>
      <c r="D619"/>
    </row>
    <row r="620" spans="1:4" ht="16.149999999999999" customHeight="1" x14ac:dyDescent="0.25">
      <c r="A620" s="561">
        <v>34180</v>
      </c>
      <c r="B620" s="563">
        <v>801.04</v>
      </c>
      <c r="C620"/>
      <c r="D620"/>
    </row>
    <row r="621" spans="1:4" ht="16.149999999999999" customHeight="1" x14ac:dyDescent="0.25">
      <c r="A621" s="561">
        <v>34181</v>
      </c>
      <c r="B621" s="562">
        <v>801.35</v>
      </c>
      <c r="C621"/>
      <c r="D621"/>
    </row>
    <row r="622" spans="1:4" ht="16.149999999999999" customHeight="1" x14ac:dyDescent="0.25">
      <c r="A622" s="561">
        <v>34182</v>
      </c>
      <c r="B622" s="563">
        <v>801.35</v>
      </c>
      <c r="C622"/>
      <c r="D622"/>
    </row>
    <row r="623" spans="1:4" ht="16.149999999999999" customHeight="1" x14ac:dyDescent="0.25">
      <c r="A623" s="561">
        <v>34183</v>
      </c>
      <c r="B623" s="562">
        <v>801.35</v>
      </c>
      <c r="C623"/>
      <c r="D623"/>
    </row>
    <row r="624" spans="1:4" ht="16.149999999999999" customHeight="1" x14ac:dyDescent="0.25">
      <c r="A624" s="561">
        <v>34184</v>
      </c>
      <c r="B624" s="563">
        <v>801.15</v>
      </c>
      <c r="C624"/>
      <c r="D624"/>
    </row>
    <row r="625" spans="1:4" ht="16.149999999999999" customHeight="1" x14ac:dyDescent="0.25">
      <c r="A625" s="561">
        <v>34185</v>
      </c>
      <c r="B625" s="562">
        <v>801.86</v>
      </c>
      <c r="C625"/>
      <c r="D625"/>
    </row>
    <row r="626" spans="1:4" ht="16.149999999999999" customHeight="1" x14ac:dyDescent="0.25">
      <c r="A626" s="561">
        <v>34186</v>
      </c>
      <c r="B626" s="563">
        <v>801.82</v>
      </c>
      <c r="C626"/>
      <c r="D626"/>
    </row>
    <row r="627" spans="1:4" ht="16.149999999999999" customHeight="1" x14ac:dyDescent="0.25">
      <c r="A627" s="561">
        <v>34187</v>
      </c>
      <c r="B627" s="562">
        <v>801.86</v>
      </c>
      <c r="C627"/>
      <c r="D627"/>
    </row>
    <row r="628" spans="1:4" ht="16.149999999999999" customHeight="1" x14ac:dyDescent="0.25">
      <c r="A628" s="561">
        <v>34188</v>
      </c>
      <c r="B628" s="563">
        <v>801.78</v>
      </c>
      <c r="C628"/>
      <c r="D628"/>
    </row>
    <row r="629" spans="1:4" ht="16.149999999999999" customHeight="1" x14ac:dyDescent="0.25">
      <c r="A629" s="561">
        <v>34189</v>
      </c>
      <c r="B629" s="562">
        <v>801.78</v>
      </c>
      <c r="C629"/>
      <c r="D629"/>
    </row>
    <row r="630" spans="1:4" ht="16.149999999999999" customHeight="1" x14ac:dyDescent="0.25">
      <c r="A630" s="561">
        <v>34190</v>
      </c>
      <c r="B630" s="563">
        <v>801.78</v>
      </c>
      <c r="C630"/>
      <c r="D630"/>
    </row>
    <row r="631" spans="1:4" ht="16.149999999999999" customHeight="1" x14ac:dyDescent="0.25">
      <c r="A631" s="561">
        <v>34191</v>
      </c>
      <c r="B631" s="562">
        <v>802.3</v>
      </c>
      <c r="C631"/>
      <c r="D631"/>
    </row>
    <row r="632" spans="1:4" ht="16.149999999999999" customHeight="1" x14ac:dyDescent="0.25">
      <c r="A632" s="561">
        <v>34192</v>
      </c>
      <c r="B632" s="563">
        <v>803.22</v>
      </c>
      <c r="C632"/>
      <c r="D632"/>
    </row>
    <row r="633" spans="1:4" ht="16.149999999999999" customHeight="1" x14ac:dyDescent="0.25">
      <c r="A633" s="561">
        <v>34193</v>
      </c>
      <c r="B633" s="562">
        <v>804.48</v>
      </c>
      <c r="C633"/>
      <c r="D633"/>
    </row>
    <row r="634" spans="1:4" ht="16.149999999999999" customHeight="1" x14ac:dyDescent="0.25">
      <c r="A634" s="561">
        <v>34194</v>
      </c>
      <c r="B634" s="563">
        <v>804.93</v>
      </c>
      <c r="C634"/>
      <c r="D634"/>
    </row>
    <row r="635" spans="1:4" ht="16.149999999999999" customHeight="1" x14ac:dyDescent="0.25">
      <c r="A635" s="561">
        <v>34195</v>
      </c>
      <c r="B635" s="562">
        <v>804.51</v>
      </c>
      <c r="C635"/>
      <c r="D635"/>
    </row>
    <row r="636" spans="1:4" ht="16.149999999999999" customHeight="1" x14ac:dyDescent="0.25">
      <c r="A636" s="561">
        <v>34196</v>
      </c>
      <c r="B636" s="563">
        <v>804.51</v>
      </c>
      <c r="C636"/>
      <c r="D636"/>
    </row>
    <row r="637" spans="1:4" ht="16.149999999999999" customHeight="1" x14ac:dyDescent="0.25">
      <c r="A637" s="561">
        <v>34197</v>
      </c>
      <c r="B637" s="562">
        <v>804.51</v>
      </c>
      <c r="C637"/>
      <c r="D637"/>
    </row>
    <row r="638" spans="1:4" ht="16.149999999999999" customHeight="1" x14ac:dyDescent="0.25">
      <c r="A638" s="561">
        <v>34198</v>
      </c>
      <c r="B638" s="563">
        <v>804.51</v>
      </c>
      <c r="C638"/>
      <c r="D638"/>
    </row>
    <row r="639" spans="1:4" ht="16.149999999999999" customHeight="1" x14ac:dyDescent="0.25">
      <c r="A639" s="561">
        <v>34199</v>
      </c>
      <c r="B639" s="562">
        <v>804.76</v>
      </c>
      <c r="C639"/>
      <c r="D639"/>
    </row>
    <row r="640" spans="1:4" ht="16.149999999999999" customHeight="1" x14ac:dyDescent="0.25">
      <c r="A640" s="561">
        <v>34200</v>
      </c>
      <c r="B640" s="563">
        <v>805.62</v>
      </c>
      <c r="C640"/>
      <c r="D640"/>
    </row>
    <row r="641" spans="1:4" ht="16.149999999999999" customHeight="1" x14ac:dyDescent="0.25">
      <c r="A641" s="561">
        <v>34201</v>
      </c>
      <c r="B641" s="562">
        <v>806.15</v>
      </c>
      <c r="C641"/>
      <c r="D641"/>
    </row>
    <row r="642" spans="1:4" ht="16.149999999999999" customHeight="1" x14ac:dyDescent="0.25">
      <c r="A642" s="561">
        <v>34202</v>
      </c>
      <c r="B642" s="563">
        <v>806.72</v>
      </c>
      <c r="C642"/>
      <c r="D642"/>
    </row>
    <row r="643" spans="1:4" ht="16.149999999999999" customHeight="1" x14ac:dyDescent="0.25">
      <c r="A643" s="561">
        <v>34203</v>
      </c>
      <c r="B643" s="562">
        <v>806.72</v>
      </c>
      <c r="C643"/>
      <c r="D643"/>
    </row>
    <row r="644" spans="1:4" ht="16.149999999999999" customHeight="1" x14ac:dyDescent="0.25">
      <c r="A644" s="561">
        <v>34204</v>
      </c>
      <c r="B644" s="563">
        <v>806.72</v>
      </c>
      <c r="C644"/>
      <c r="D644"/>
    </row>
    <row r="645" spans="1:4" ht="16.149999999999999" customHeight="1" x14ac:dyDescent="0.25">
      <c r="A645" s="561">
        <v>34205</v>
      </c>
      <c r="B645" s="562">
        <v>807.04</v>
      </c>
      <c r="C645"/>
      <c r="D645"/>
    </row>
    <row r="646" spans="1:4" ht="16.149999999999999" customHeight="1" x14ac:dyDescent="0.25">
      <c r="A646" s="561">
        <v>34206</v>
      </c>
      <c r="B646" s="563">
        <v>807.57</v>
      </c>
      <c r="C646"/>
      <c r="D646"/>
    </row>
    <row r="647" spans="1:4" ht="16.149999999999999" customHeight="1" x14ac:dyDescent="0.25">
      <c r="A647" s="561">
        <v>34207</v>
      </c>
      <c r="B647" s="562">
        <v>807.77</v>
      </c>
      <c r="C647"/>
      <c r="D647"/>
    </row>
    <row r="648" spans="1:4" ht="16.149999999999999" customHeight="1" x14ac:dyDescent="0.25">
      <c r="A648" s="561">
        <v>34208</v>
      </c>
      <c r="B648" s="563">
        <v>807.55</v>
      </c>
      <c r="C648"/>
      <c r="D648"/>
    </row>
    <row r="649" spans="1:4" ht="16.149999999999999" customHeight="1" x14ac:dyDescent="0.25">
      <c r="A649" s="561">
        <v>34209</v>
      </c>
      <c r="B649" s="562">
        <v>807.53</v>
      </c>
      <c r="C649"/>
      <c r="D649"/>
    </row>
    <row r="650" spans="1:4" ht="16.149999999999999" customHeight="1" x14ac:dyDescent="0.25">
      <c r="A650" s="561">
        <v>34210</v>
      </c>
      <c r="B650" s="563">
        <v>807.53</v>
      </c>
      <c r="C650"/>
      <c r="D650"/>
    </row>
    <row r="651" spans="1:4" ht="16.149999999999999" customHeight="1" x14ac:dyDescent="0.25">
      <c r="A651" s="561">
        <v>34211</v>
      </c>
      <c r="B651" s="562">
        <v>807.53</v>
      </c>
      <c r="C651"/>
      <c r="D651"/>
    </row>
    <row r="652" spans="1:4" ht="16.149999999999999" customHeight="1" x14ac:dyDescent="0.25">
      <c r="A652" s="561">
        <v>34212</v>
      </c>
      <c r="B652" s="563">
        <v>806.86</v>
      </c>
      <c r="C652"/>
      <c r="D652"/>
    </row>
    <row r="653" spans="1:4" ht="16.149999999999999" customHeight="1" x14ac:dyDescent="0.25">
      <c r="A653" s="561">
        <v>34213</v>
      </c>
      <c r="B653" s="562">
        <v>806.83</v>
      </c>
      <c r="C653"/>
      <c r="D653"/>
    </row>
    <row r="654" spans="1:4" ht="16.149999999999999" customHeight="1" x14ac:dyDescent="0.25">
      <c r="A654" s="561">
        <v>34214</v>
      </c>
      <c r="B654" s="563">
        <v>808.04</v>
      </c>
      <c r="C654"/>
      <c r="D654"/>
    </row>
    <row r="655" spans="1:4" ht="16.149999999999999" customHeight="1" x14ac:dyDescent="0.25">
      <c r="A655" s="561">
        <v>34215</v>
      </c>
      <c r="B655" s="562">
        <v>807.96</v>
      </c>
      <c r="C655"/>
      <c r="D655"/>
    </row>
    <row r="656" spans="1:4" ht="16.149999999999999" customHeight="1" x14ac:dyDescent="0.25">
      <c r="A656" s="561">
        <v>34216</v>
      </c>
      <c r="B656" s="563">
        <v>807.68</v>
      </c>
      <c r="C656"/>
      <c r="D656"/>
    </row>
    <row r="657" spans="1:4" ht="16.149999999999999" customHeight="1" x14ac:dyDescent="0.25">
      <c r="A657" s="561">
        <v>34217</v>
      </c>
      <c r="B657" s="562">
        <v>807.68</v>
      </c>
      <c r="C657"/>
      <c r="D657"/>
    </row>
    <row r="658" spans="1:4" ht="16.149999999999999" customHeight="1" x14ac:dyDescent="0.25">
      <c r="A658" s="561">
        <v>34218</v>
      </c>
      <c r="B658" s="563">
        <v>807.68</v>
      </c>
      <c r="C658"/>
      <c r="D658"/>
    </row>
    <row r="659" spans="1:4" ht="16.149999999999999" customHeight="1" x14ac:dyDescent="0.25">
      <c r="A659" s="561">
        <v>34219</v>
      </c>
      <c r="B659" s="562">
        <v>807.62</v>
      </c>
      <c r="C659"/>
      <c r="D659"/>
    </row>
    <row r="660" spans="1:4" ht="16.149999999999999" customHeight="1" x14ac:dyDescent="0.25">
      <c r="A660" s="561">
        <v>34220</v>
      </c>
      <c r="B660" s="563">
        <v>808.24</v>
      </c>
      <c r="C660"/>
      <c r="D660"/>
    </row>
    <row r="661" spans="1:4" ht="16.149999999999999" customHeight="1" x14ac:dyDescent="0.25">
      <c r="A661" s="561">
        <v>34221</v>
      </c>
      <c r="B661" s="562">
        <v>809.33</v>
      </c>
      <c r="C661"/>
      <c r="D661"/>
    </row>
    <row r="662" spans="1:4" ht="16.149999999999999" customHeight="1" x14ac:dyDescent="0.25">
      <c r="A662" s="561">
        <v>34222</v>
      </c>
      <c r="B662" s="563">
        <v>810.25</v>
      </c>
      <c r="C662"/>
      <c r="D662"/>
    </row>
    <row r="663" spans="1:4" ht="16.149999999999999" customHeight="1" x14ac:dyDescent="0.25">
      <c r="A663" s="561">
        <v>34223</v>
      </c>
      <c r="B663" s="562">
        <v>810.03</v>
      </c>
      <c r="C663"/>
      <c r="D663"/>
    </row>
    <row r="664" spans="1:4" ht="16.149999999999999" customHeight="1" x14ac:dyDescent="0.25">
      <c r="A664" s="561">
        <v>34224</v>
      </c>
      <c r="B664" s="563">
        <v>810.03</v>
      </c>
      <c r="C664"/>
      <c r="D664"/>
    </row>
    <row r="665" spans="1:4" ht="16.149999999999999" customHeight="1" x14ac:dyDescent="0.25">
      <c r="A665" s="561">
        <v>34225</v>
      </c>
      <c r="B665" s="562">
        <v>810.03</v>
      </c>
      <c r="C665"/>
      <c r="D665"/>
    </row>
    <row r="666" spans="1:4" ht="16.149999999999999" customHeight="1" x14ac:dyDescent="0.25">
      <c r="A666" s="561">
        <v>34226</v>
      </c>
      <c r="B666" s="563">
        <v>810.09</v>
      </c>
      <c r="C666"/>
      <c r="D666"/>
    </row>
    <row r="667" spans="1:4" ht="16.149999999999999" customHeight="1" x14ac:dyDescent="0.25">
      <c r="A667" s="561">
        <v>34227</v>
      </c>
      <c r="B667" s="562">
        <v>810.81</v>
      </c>
      <c r="C667"/>
      <c r="D667"/>
    </row>
    <row r="668" spans="1:4" ht="16.149999999999999" customHeight="1" x14ac:dyDescent="0.25">
      <c r="A668" s="561">
        <v>34228</v>
      </c>
      <c r="B668" s="563">
        <v>811.75</v>
      </c>
      <c r="C668"/>
      <c r="D668"/>
    </row>
    <row r="669" spans="1:4" ht="16.149999999999999" customHeight="1" x14ac:dyDescent="0.25">
      <c r="A669" s="561">
        <v>34229</v>
      </c>
      <c r="B669" s="562">
        <v>811.93</v>
      </c>
      <c r="C669"/>
      <c r="D669"/>
    </row>
    <row r="670" spans="1:4" ht="16.149999999999999" customHeight="1" x14ac:dyDescent="0.25">
      <c r="A670" s="561">
        <v>34230</v>
      </c>
      <c r="B670" s="563">
        <v>811.18</v>
      </c>
      <c r="C670"/>
      <c r="D670"/>
    </row>
    <row r="671" spans="1:4" ht="16.149999999999999" customHeight="1" x14ac:dyDescent="0.25">
      <c r="A671" s="561">
        <v>34231</v>
      </c>
      <c r="B671" s="562">
        <v>811.18</v>
      </c>
      <c r="C671"/>
      <c r="D671"/>
    </row>
    <row r="672" spans="1:4" ht="16.149999999999999" customHeight="1" x14ac:dyDescent="0.25">
      <c r="A672" s="561">
        <v>34232</v>
      </c>
      <c r="B672" s="563">
        <v>811.18</v>
      </c>
      <c r="C672"/>
      <c r="D672"/>
    </row>
    <row r="673" spans="1:4" ht="16.149999999999999" customHeight="1" x14ac:dyDescent="0.25">
      <c r="A673" s="561">
        <v>34233</v>
      </c>
      <c r="B673" s="562">
        <v>810.88</v>
      </c>
      <c r="C673"/>
      <c r="D673"/>
    </row>
    <row r="674" spans="1:4" ht="16.149999999999999" customHeight="1" x14ac:dyDescent="0.25">
      <c r="A674" s="561">
        <v>34234</v>
      </c>
      <c r="B674" s="563">
        <v>809.75</v>
      </c>
      <c r="C674"/>
      <c r="D674"/>
    </row>
    <row r="675" spans="1:4" ht="16.149999999999999" customHeight="1" x14ac:dyDescent="0.25">
      <c r="A675" s="561">
        <v>34235</v>
      </c>
      <c r="B675" s="562">
        <v>810.04</v>
      </c>
      <c r="C675"/>
      <c r="D675"/>
    </row>
    <row r="676" spans="1:4" ht="16.149999999999999" customHeight="1" x14ac:dyDescent="0.25">
      <c r="A676" s="561">
        <v>34236</v>
      </c>
      <c r="B676" s="563">
        <v>810.55</v>
      </c>
      <c r="C676"/>
      <c r="D676"/>
    </row>
    <row r="677" spans="1:4" ht="16.149999999999999" customHeight="1" x14ac:dyDescent="0.25">
      <c r="A677" s="561">
        <v>34237</v>
      </c>
      <c r="B677" s="562">
        <v>809.93</v>
      </c>
      <c r="C677"/>
      <c r="D677"/>
    </row>
    <row r="678" spans="1:4" ht="16.149999999999999" customHeight="1" x14ac:dyDescent="0.25">
      <c r="A678" s="561">
        <v>34238</v>
      </c>
      <c r="B678" s="563">
        <v>809.93</v>
      </c>
      <c r="C678"/>
      <c r="D678"/>
    </row>
    <row r="679" spans="1:4" ht="16.149999999999999" customHeight="1" x14ac:dyDescent="0.25">
      <c r="A679" s="561">
        <v>34239</v>
      </c>
      <c r="B679" s="562">
        <v>809.93</v>
      </c>
      <c r="C679"/>
      <c r="D679"/>
    </row>
    <row r="680" spans="1:4" ht="16.149999999999999" customHeight="1" x14ac:dyDescent="0.25">
      <c r="A680" s="561">
        <v>34240</v>
      </c>
      <c r="B680" s="563">
        <v>809.55</v>
      </c>
      <c r="C680"/>
      <c r="D680"/>
    </row>
    <row r="681" spans="1:4" ht="16.149999999999999" customHeight="1" x14ac:dyDescent="0.25">
      <c r="A681" s="561">
        <v>34241</v>
      </c>
      <c r="B681" s="562">
        <v>809.69</v>
      </c>
      <c r="C681"/>
      <c r="D681"/>
    </row>
    <row r="682" spans="1:4" ht="16.149999999999999" customHeight="1" x14ac:dyDescent="0.25">
      <c r="A682" s="561">
        <v>34242</v>
      </c>
      <c r="B682" s="563">
        <v>810.84</v>
      </c>
      <c r="C682"/>
      <c r="D682"/>
    </row>
    <row r="683" spans="1:4" ht="16.149999999999999" customHeight="1" x14ac:dyDescent="0.25">
      <c r="A683" s="561">
        <v>34243</v>
      </c>
      <c r="B683" s="562">
        <v>811.31</v>
      </c>
      <c r="C683"/>
      <c r="D683"/>
    </row>
    <row r="684" spans="1:4" ht="16.149999999999999" customHeight="1" x14ac:dyDescent="0.25">
      <c r="A684" s="561">
        <v>34244</v>
      </c>
      <c r="B684" s="563">
        <v>812.29</v>
      </c>
      <c r="C684"/>
      <c r="D684"/>
    </row>
    <row r="685" spans="1:4" ht="16.149999999999999" customHeight="1" x14ac:dyDescent="0.25">
      <c r="A685" s="561">
        <v>34245</v>
      </c>
      <c r="B685" s="562">
        <v>812.29</v>
      </c>
      <c r="C685"/>
      <c r="D685"/>
    </row>
    <row r="686" spans="1:4" ht="16.149999999999999" customHeight="1" x14ac:dyDescent="0.25">
      <c r="A686" s="561">
        <v>34246</v>
      </c>
      <c r="B686" s="563">
        <v>812.29</v>
      </c>
      <c r="C686"/>
      <c r="D686"/>
    </row>
    <row r="687" spans="1:4" ht="16.149999999999999" customHeight="1" x14ac:dyDescent="0.25">
      <c r="A687" s="561">
        <v>34247</v>
      </c>
      <c r="B687" s="562">
        <v>812.27</v>
      </c>
      <c r="C687"/>
      <c r="D687"/>
    </row>
    <row r="688" spans="1:4" ht="16.149999999999999" customHeight="1" x14ac:dyDescent="0.25">
      <c r="A688" s="561">
        <v>34248</v>
      </c>
      <c r="B688" s="563">
        <v>812.75</v>
      </c>
      <c r="C688"/>
      <c r="D688"/>
    </row>
    <row r="689" spans="1:4" ht="16.149999999999999" customHeight="1" x14ac:dyDescent="0.25">
      <c r="A689" s="561">
        <v>34249</v>
      </c>
      <c r="B689" s="562">
        <v>812.54</v>
      </c>
      <c r="C689"/>
      <c r="D689"/>
    </row>
    <row r="690" spans="1:4" ht="16.149999999999999" customHeight="1" x14ac:dyDescent="0.25">
      <c r="A690" s="561">
        <v>34250</v>
      </c>
      <c r="B690" s="563">
        <v>811.91</v>
      </c>
      <c r="C690"/>
      <c r="D690"/>
    </row>
    <row r="691" spans="1:4" ht="16.149999999999999" customHeight="1" x14ac:dyDescent="0.25">
      <c r="A691" s="561">
        <v>34251</v>
      </c>
      <c r="B691" s="562">
        <v>811.28</v>
      </c>
      <c r="C691"/>
      <c r="D691"/>
    </row>
    <row r="692" spans="1:4" ht="16.149999999999999" customHeight="1" x14ac:dyDescent="0.25">
      <c r="A692" s="561">
        <v>34252</v>
      </c>
      <c r="B692" s="563">
        <v>811.28</v>
      </c>
      <c r="C692"/>
      <c r="D692"/>
    </row>
    <row r="693" spans="1:4" ht="16.149999999999999" customHeight="1" x14ac:dyDescent="0.25">
      <c r="A693" s="561">
        <v>34253</v>
      </c>
      <c r="B693" s="562">
        <v>811.28</v>
      </c>
      <c r="C693"/>
      <c r="D693"/>
    </row>
    <row r="694" spans="1:4" ht="16.149999999999999" customHeight="1" x14ac:dyDescent="0.25">
      <c r="A694" s="561">
        <v>34254</v>
      </c>
      <c r="B694" s="563">
        <v>811.19</v>
      </c>
      <c r="C694"/>
      <c r="D694"/>
    </row>
    <row r="695" spans="1:4" ht="16.149999999999999" customHeight="1" x14ac:dyDescent="0.25">
      <c r="A695" s="561">
        <v>34255</v>
      </c>
      <c r="B695" s="562">
        <v>811.47</v>
      </c>
      <c r="C695"/>
      <c r="D695"/>
    </row>
    <row r="696" spans="1:4" ht="16.149999999999999" customHeight="1" x14ac:dyDescent="0.25">
      <c r="A696" s="561">
        <v>34256</v>
      </c>
      <c r="B696" s="563">
        <v>811.46</v>
      </c>
      <c r="C696"/>
      <c r="D696"/>
    </row>
    <row r="697" spans="1:4" ht="16.149999999999999" customHeight="1" x14ac:dyDescent="0.25">
      <c r="A697" s="561">
        <v>34257</v>
      </c>
      <c r="B697" s="562">
        <v>812.41</v>
      </c>
      <c r="C697"/>
      <c r="D697"/>
    </row>
    <row r="698" spans="1:4" ht="16.149999999999999" customHeight="1" x14ac:dyDescent="0.25">
      <c r="A698" s="561">
        <v>34258</v>
      </c>
      <c r="B698" s="563">
        <v>813.28</v>
      </c>
      <c r="C698"/>
      <c r="D698"/>
    </row>
    <row r="699" spans="1:4" ht="16.149999999999999" customHeight="1" x14ac:dyDescent="0.25">
      <c r="A699" s="561">
        <v>34259</v>
      </c>
      <c r="B699" s="562">
        <v>813.28</v>
      </c>
      <c r="C699"/>
      <c r="D699"/>
    </row>
    <row r="700" spans="1:4" ht="16.149999999999999" customHeight="1" x14ac:dyDescent="0.25">
      <c r="A700" s="561">
        <v>34260</v>
      </c>
      <c r="B700" s="563">
        <v>813.28</v>
      </c>
      <c r="C700"/>
      <c r="D700"/>
    </row>
    <row r="701" spans="1:4" ht="16.149999999999999" customHeight="1" x14ac:dyDescent="0.25">
      <c r="A701" s="561">
        <v>34261</v>
      </c>
      <c r="B701" s="562">
        <v>813.28</v>
      </c>
      <c r="C701"/>
      <c r="D701"/>
    </row>
    <row r="702" spans="1:4" ht="16.149999999999999" customHeight="1" x14ac:dyDescent="0.25">
      <c r="A702" s="561">
        <v>34262</v>
      </c>
      <c r="B702" s="563">
        <v>813.79</v>
      </c>
      <c r="C702"/>
      <c r="D702"/>
    </row>
    <row r="703" spans="1:4" ht="16.149999999999999" customHeight="1" x14ac:dyDescent="0.25">
      <c r="A703" s="561">
        <v>34263</v>
      </c>
      <c r="B703" s="562">
        <v>816.41</v>
      </c>
      <c r="C703"/>
      <c r="D703"/>
    </row>
    <row r="704" spans="1:4" ht="16.149999999999999" customHeight="1" x14ac:dyDescent="0.25">
      <c r="A704" s="561">
        <v>34264</v>
      </c>
      <c r="B704" s="563">
        <v>819.26</v>
      </c>
      <c r="C704"/>
      <c r="D704"/>
    </row>
    <row r="705" spans="1:4" ht="16.149999999999999" customHeight="1" x14ac:dyDescent="0.25">
      <c r="A705" s="561">
        <v>34265</v>
      </c>
      <c r="B705" s="562">
        <v>819.41</v>
      </c>
      <c r="C705"/>
      <c r="D705"/>
    </row>
    <row r="706" spans="1:4" ht="16.149999999999999" customHeight="1" x14ac:dyDescent="0.25">
      <c r="A706" s="561">
        <v>34266</v>
      </c>
      <c r="B706" s="563">
        <v>819.41</v>
      </c>
      <c r="C706"/>
      <c r="D706"/>
    </row>
    <row r="707" spans="1:4" ht="16.149999999999999" customHeight="1" x14ac:dyDescent="0.25">
      <c r="A707" s="561">
        <v>34267</v>
      </c>
      <c r="B707" s="562">
        <v>819.41</v>
      </c>
      <c r="C707"/>
      <c r="D707"/>
    </row>
    <row r="708" spans="1:4" ht="16.149999999999999" customHeight="1" x14ac:dyDescent="0.25">
      <c r="A708" s="561">
        <v>34268</v>
      </c>
      <c r="B708" s="563">
        <v>819.44</v>
      </c>
      <c r="C708"/>
      <c r="D708"/>
    </row>
    <row r="709" spans="1:4" ht="16.149999999999999" customHeight="1" x14ac:dyDescent="0.25">
      <c r="A709" s="561">
        <v>34269</v>
      </c>
      <c r="B709" s="562">
        <v>819.55</v>
      </c>
      <c r="C709"/>
      <c r="D709"/>
    </row>
    <row r="710" spans="1:4" ht="16.149999999999999" customHeight="1" x14ac:dyDescent="0.25">
      <c r="A710" s="561">
        <v>34270</v>
      </c>
      <c r="B710" s="563">
        <v>818.98</v>
      </c>
      <c r="C710"/>
      <c r="D710"/>
    </row>
    <row r="711" spans="1:4" ht="16.149999999999999" customHeight="1" x14ac:dyDescent="0.25">
      <c r="A711" s="561">
        <v>34271</v>
      </c>
      <c r="B711" s="562">
        <v>818.06</v>
      </c>
      <c r="C711"/>
      <c r="D711"/>
    </row>
    <row r="712" spans="1:4" ht="16.149999999999999" customHeight="1" x14ac:dyDescent="0.25">
      <c r="A712" s="561">
        <v>34272</v>
      </c>
      <c r="B712" s="563">
        <v>817.03</v>
      </c>
      <c r="C712"/>
      <c r="D712"/>
    </row>
    <row r="713" spans="1:4" ht="16.149999999999999" customHeight="1" x14ac:dyDescent="0.25">
      <c r="A713" s="561">
        <v>34273</v>
      </c>
      <c r="B713" s="562">
        <v>817.03</v>
      </c>
      <c r="C713"/>
      <c r="D713"/>
    </row>
    <row r="714" spans="1:4" ht="16.149999999999999" customHeight="1" x14ac:dyDescent="0.25">
      <c r="A714" s="561">
        <v>34274</v>
      </c>
      <c r="B714" s="563">
        <v>817.03</v>
      </c>
      <c r="C714"/>
      <c r="D714"/>
    </row>
    <row r="715" spans="1:4" ht="16.149999999999999" customHeight="1" x14ac:dyDescent="0.25">
      <c r="A715" s="561">
        <v>34275</v>
      </c>
      <c r="B715" s="562">
        <v>817.03</v>
      </c>
      <c r="C715"/>
      <c r="D715"/>
    </row>
    <row r="716" spans="1:4" ht="16.149999999999999" customHeight="1" x14ac:dyDescent="0.25">
      <c r="A716" s="561">
        <v>34276</v>
      </c>
      <c r="B716" s="563">
        <v>816.7</v>
      </c>
      <c r="C716"/>
      <c r="D716"/>
    </row>
    <row r="717" spans="1:4" ht="16.149999999999999" customHeight="1" x14ac:dyDescent="0.25">
      <c r="A717" s="561">
        <v>34277</v>
      </c>
      <c r="B717" s="562">
        <v>817.01</v>
      </c>
      <c r="C717"/>
      <c r="D717"/>
    </row>
    <row r="718" spans="1:4" ht="16.149999999999999" customHeight="1" x14ac:dyDescent="0.25">
      <c r="A718" s="561">
        <v>34278</v>
      </c>
      <c r="B718" s="563">
        <v>816.79</v>
      </c>
      <c r="C718"/>
      <c r="D718"/>
    </row>
    <row r="719" spans="1:4" ht="16.149999999999999" customHeight="1" x14ac:dyDescent="0.25">
      <c r="A719" s="561">
        <v>34279</v>
      </c>
      <c r="B719" s="562">
        <v>815.7</v>
      </c>
      <c r="C719"/>
      <c r="D719"/>
    </row>
    <row r="720" spans="1:4" ht="16.149999999999999" customHeight="1" x14ac:dyDescent="0.25">
      <c r="A720" s="561">
        <v>34280</v>
      </c>
      <c r="B720" s="563">
        <v>815.7</v>
      </c>
      <c r="C720"/>
      <c r="D720"/>
    </row>
    <row r="721" spans="1:4" ht="16.149999999999999" customHeight="1" x14ac:dyDescent="0.25">
      <c r="A721" s="561">
        <v>34281</v>
      </c>
      <c r="B721" s="562">
        <v>815.7</v>
      </c>
      <c r="C721"/>
      <c r="D721"/>
    </row>
    <row r="722" spans="1:4" ht="16.149999999999999" customHeight="1" x14ac:dyDescent="0.25">
      <c r="A722" s="561">
        <v>34282</v>
      </c>
      <c r="B722" s="563">
        <v>814.26</v>
      </c>
      <c r="C722"/>
      <c r="D722"/>
    </row>
    <row r="723" spans="1:4" ht="16.149999999999999" customHeight="1" x14ac:dyDescent="0.25">
      <c r="A723" s="561">
        <v>34283</v>
      </c>
      <c r="B723" s="562">
        <v>813.95</v>
      </c>
      <c r="C723"/>
      <c r="D723"/>
    </row>
    <row r="724" spans="1:4" ht="16.149999999999999" customHeight="1" x14ac:dyDescent="0.25">
      <c r="A724" s="561">
        <v>34284</v>
      </c>
      <c r="B724" s="563">
        <v>811.07</v>
      </c>
      <c r="C724"/>
      <c r="D724"/>
    </row>
    <row r="725" spans="1:4" ht="16.149999999999999" customHeight="1" x14ac:dyDescent="0.25">
      <c r="A725" s="561">
        <v>34285</v>
      </c>
      <c r="B725" s="562">
        <v>809.87</v>
      </c>
      <c r="C725"/>
      <c r="D725"/>
    </row>
    <row r="726" spans="1:4" ht="16.149999999999999" customHeight="1" x14ac:dyDescent="0.25">
      <c r="A726" s="561">
        <v>34286</v>
      </c>
      <c r="B726" s="563">
        <v>809.95</v>
      </c>
      <c r="C726"/>
      <c r="D726"/>
    </row>
    <row r="727" spans="1:4" ht="16.149999999999999" customHeight="1" x14ac:dyDescent="0.25">
      <c r="A727" s="561">
        <v>34287</v>
      </c>
      <c r="B727" s="562">
        <v>809.95</v>
      </c>
      <c r="C727"/>
      <c r="D727"/>
    </row>
    <row r="728" spans="1:4" ht="16.149999999999999" customHeight="1" x14ac:dyDescent="0.25">
      <c r="A728" s="561">
        <v>34288</v>
      </c>
      <c r="B728" s="563">
        <v>809.95</v>
      </c>
      <c r="C728"/>
      <c r="D728"/>
    </row>
    <row r="729" spans="1:4" ht="16.149999999999999" customHeight="1" x14ac:dyDescent="0.25">
      <c r="A729" s="561">
        <v>34289</v>
      </c>
      <c r="B729" s="562">
        <v>809.95</v>
      </c>
      <c r="C729"/>
      <c r="D729"/>
    </row>
    <row r="730" spans="1:4" ht="16.149999999999999" customHeight="1" x14ac:dyDescent="0.25">
      <c r="A730" s="561">
        <v>34290</v>
      </c>
      <c r="B730" s="563">
        <v>815.18</v>
      </c>
      <c r="C730"/>
      <c r="D730"/>
    </row>
    <row r="731" spans="1:4" ht="16.149999999999999" customHeight="1" x14ac:dyDescent="0.25">
      <c r="A731" s="561">
        <v>34291</v>
      </c>
      <c r="B731" s="562">
        <v>816.32</v>
      </c>
      <c r="C731"/>
      <c r="D731"/>
    </row>
    <row r="732" spans="1:4" ht="16.149999999999999" customHeight="1" x14ac:dyDescent="0.25">
      <c r="A732" s="561">
        <v>34292</v>
      </c>
      <c r="B732" s="563">
        <v>816.62</v>
      </c>
      <c r="C732"/>
      <c r="D732"/>
    </row>
    <row r="733" spans="1:4" ht="16.149999999999999" customHeight="1" x14ac:dyDescent="0.25">
      <c r="A733" s="561">
        <v>34293</v>
      </c>
      <c r="B733" s="562">
        <v>817.06</v>
      </c>
      <c r="C733"/>
      <c r="D733"/>
    </row>
    <row r="734" spans="1:4" ht="16.149999999999999" customHeight="1" x14ac:dyDescent="0.25">
      <c r="A734" s="561">
        <v>34294</v>
      </c>
      <c r="B734" s="563">
        <v>817.06</v>
      </c>
      <c r="C734"/>
      <c r="D734"/>
    </row>
    <row r="735" spans="1:4" ht="16.149999999999999" customHeight="1" x14ac:dyDescent="0.25">
      <c r="A735" s="561">
        <v>34295</v>
      </c>
      <c r="B735" s="562">
        <v>817.06</v>
      </c>
      <c r="C735"/>
      <c r="D735"/>
    </row>
    <row r="736" spans="1:4" ht="16.149999999999999" customHeight="1" x14ac:dyDescent="0.25">
      <c r="A736" s="561">
        <v>34296</v>
      </c>
      <c r="B736" s="563">
        <v>814.48</v>
      </c>
      <c r="C736"/>
      <c r="D736"/>
    </row>
    <row r="737" spans="1:4" ht="16.149999999999999" customHeight="1" x14ac:dyDescent="0.25">
      <c r="A737" s="561">
        <v>34297</v>
      </c>
      <c r="B737" s="562">
        <v>812.12</v>
      </c>
      <c r="C737"/>
      <c r="D737"/>
    </row>
    <row r="738" spans="1:4" ht="16.149999999999999" customHeight="1" x14ac:dyDescent="0.25">
      <c r="A738" s="561">
        <v>34298</v>
      </c>
      <c r="B738" s="563">
        <v>811.67</v>
      </c>
      <c r="C738"/>
      <c r="D738"/>
    </row>
    <row r="739" spans="1:4" ht="16.149999999999999" customHeight="1" x14ac:dyDescent="0.25">
      <c r="A739" s="561">
        <v>34299</v>
      </c>
      <c r="B739" s="562">
        <v>812.04</v>
      </c>
      <c r="C739"/>
      <c r="D739"/>
    </row>
    <row r="740" spans="1:4" ht="16.149999999999999" customHeight="1" x14ac:dyDescent="0.25">
      <c r="A740" s="561">
        <v>34300</v>
      </c>
      <c r="B740" s="563">
        <v>812.11</v>
      </c>
      <c r="C740"/>
      <c r="D740"/>
    </row>
    <row r="741" spans="1:4" ht="16.149999999999999" customHeight="1" x14ac:dyDescent="0.25">
      <c r="A741" s="561">
        <v>34301</v>
      </c>
      <c r="B741" s="562">
        <v>812.11</v>
      </c>
      <c r="C741"/>
      <c r="D741"/>
    </row>
    <row r="742" spans="1:4" ht="16.149999999999999" customHeight="1" x14ac:dyDescent="0.25">
      <c r="A742" s="561">
        <v>34302</v>
      </c>
      <c r="B742" s="563">
        <v>812.11</v>
      </c>
      <c r="C742"/>
      <c r="D742"/>
    </row>
    <row r="743" spans="1:4" ht="16.149999999999999" customHeight="1" x14ac:dyDescent="0.25">
      <c r="A743" s="561">
        <v>34303</v>
      </c>
      <c r="B743" s="562">
        <v>811.73</v>
      </c>
      <c r="C743"/>
      <c r="D743"/>
    </row>
    <row r="744" spans="1:4" ht="16.149999999999999" customHeight="1" x14ac:dyDescent="0.25">
      <c r="A744" s="561">
        <v>34304</v>
      </c>
      <c r="B744" s="563">
        <v>812.21</v>
      </c>
      <c r="C744"/>
      <c r="D744"/>
    </row>
    <row r="745" spans="1:4" ht="16.149999999999999" customHeight="1" x14ac:dyDescent="0.25">
      <c r="A745" s="561">
        <v>34305</v>
      </c>
      <c r="B745" s="562">
        <v>811.78</v>
      </c>
      <c r="C745"/>
      <c r="D745"/>
    </row>
    <row r="746" spans="1:4" ht="16.149999999999999" customHeight="1" x14ac:dyDescent="0.25">
      <c r="A746" s="561">
        <v>34306</v>
      </c>
      <c r="B746" s="563">
        <v>809.63</v>
      </c>
      <c r="C746"/>
      <c r="D746"/>
    </row>
    <row r="747" spans="1:4" ht="16.149999999999999" customHeight="1" x14ac:dyDescent="0.25">
      <c r="A747" s="561">
        <v>34307</v>
      </c>
      <c r="B747" s="562">
        <v>806.49</v>
      </c>
      <c r="C747"/>
      <c r="D747"/>
    </row>
    <row r="748" spans="1:4" ht="16.149999999999999" customHeight="1" x14ac:dyDescent="0.25">
      <c r="A748" s="561">
        <v>34308</v>
      </c>
      <c r="B748" s="563">
        <v>806.49</v>
      </c>
      <c r="C748"/>
      <c r="D748"/>
    </row>
    <row r="749" spans="1:4" ht="16.149999999999999" customHeight="1" x14ac:dyDescent="0.25">
      <c r="A749" s="561">
        <v>34309</v>
      </c>
      <c r="B749" s="562">
        <v>806.49</v>
      </c>
      <c r="C749"/>
      <c r="D749"/>
    </row>
    <row r="750" spans="1:4" ht="16.149999999999999" customHeight="1" x14ac:dyDescent="0.25">
      <c r="A750" s="561">
        <v>34310</v>
      </c>
      <c r="B750" s="563">
        <v>803.1</v>
      </c>
      <c r="C750"/>
      <c r="D750"/>
    </row>
    <row r="751" spans="1:4" ht="16.149999999999999" customHeight="1" x14ac:dyDescent="0.25">
      <c r="A751" s="561">
        <v>34311</v>
      </c>
      <c r="B751" s="562">
        <v>800.6</v>
      </c>
      <c r="C751"/>
      <c r="D751"/>
    </row>
    <row r="752" spans="1:4" ht="16.149999999999999" customHeight="1" x14ac:dyDescent="0.25">
      <c r="A752" s="561">
        <v>34312</v>
      </c>
      <c r="B752" s="563">
        <v>800.6</v>
      </c>
      <c r="C752"/>
      <c r="D752"/>
    </row>
    <row r="753" spans="1:4" ht="16.149999999999999" customHeight="1" x14ac:dyDescent="0.25">
      <c r="A753" s="561">
        <v>34313</v>
      </c>
      <c r="B753" s="562">
        <v>798.51</v>
      </c>
      <c r="C753"/>
      <c r="D753"/>
    </row>
    <row r="754" spans="1:4" ht="16.149999999999999" customHeight="1" x14ac:dyDescent="0.25">
      <c r="A754" s="561">
        <v>34314</v>
      </c>
      <c r="B754" s="563">
        <v>797.53</v>
      </c>
      <c r="C754"/>
      <c r="D754"/>
    </row>
    <row r="755" spans="1:4" ht="16.149999999999999" customHeight="1" x14ac:dyDescent="0.25">
      <c r="A755" s="561">
        <v>34315</v>
      </c>
      <c r="B755" s="562">
        <v>797.53</v>
      </c>
      <c r="C755"/>
      <c r="D755"/>
    </row>
    <row r="756" spans="1:4" ht="16.149999999999999" customHeight="1" x14ac:dyDescent="0.25">
      <c r="A756" s="561">
        <v>34316</v>
      </c>
      <c r="B756" s="563">
        <v>797.53</v>
      </c>
      <c r="C756"/>
      <c r="D756"/>
    </row>
    <row r="757" spans="1:4" ht="16.149999999999999" customHeight="1" x14ac:dyDescent="0.25">
      <c r="A757" s="561">
        <v>34317</v>
      </c>
      <c r="B757" s="562">
        <v>798.2</v>
      </c>
      <c r="C757"/>
      <c r="D757"/>
    </row>
    <row r="758" spans="1:4" ht="16.149999999999999" customHeight="1" x14ac:dyDescent="0.25">
      <c r="A758" s="561">
        <v>34318</v>
      </c>
      <c r="B758" s="563">
        <v>798.12</v>
      </c>
      <c r="C758"/>
      <c r="D758"/>
    </row>
    <row r="759" spans="1:4" ht="16.149999999999999" customHeight="1" x14ac:dyDescent="0.25">
      <c r="A759" s="561">
        <v>34319</v>
      </c>
      <c r="B759" s="562">
        <v>799.43</v>
      </c>
      <c r="C759"/>
      <c r="D759"/>
    </row>
    <row r="760" spans="1:4" ht="16.149999999999999" customHeight="1" x14ac:dyDescent="0.25">
      <c r="A760" s="561">
        <v>34320</v>
      </c>
      <c r="B760" s="563">
        <v>804.89</v>
      </c>
      <c r="C760"/>
      <c r="D760"/>
    </row>
    <row r="761" spans="1:4" ht="16.149999999999999" customHeight="1" x14ac:dyDescent="0.25">
      <c r="A761" s="561">
        <v>34321</v>
      </c>
      <c r="B761" s="562">
        <v>806.5</v>
      </c>
      <c r="C761"/>
      <c r="D761"/>
    </row>
    <row r="762" spans="1:4" ht="16.149999999999999" customHeight="1" x14ac:dyDescent="0.25">
      <c r="A762" s="561">
        <v>34322</v>
      </c>
      <c r="B762" s="563">
        <v>806.5</v>
      </c>
      <c r="C762"/>
      <c r="D762"/>
    </row>
    <row r="763" spans="1:4" ht="16.149999999999999" customHeight="1" x14ac:dyDescent="0.25">
      <c r="A763" s="561">
        <v>34323</v>
      </c>
      <c r="B763" s="562">
        <v>806.5</v>
      </c>
      <c r="C763"/>
      <c r="D763"/>
    </row>
    <row r="764" spans="1:4" ht="16.149999999999999" customHeight="1" x14ac:dyDescent="0.25">
      <c r="A764" s="561">
        <v>34324</v>
      </c>
      <c r="B764" s="563">
        <v>803.81</v>
      </c>
      <c r="C764"/>
      <c r="D764"/>
    </row>
    <row r="765" spans="1:4" ht="16.149999999999999" customHeight="1" x14ac:dyDescent="0.25">
      <c r="A765" s="561">
        <v>34325</v>
      </c>
      <c r="B765" s="562">
        <v>802.46</v>
      </c>
      <c r="C765"/>
      <c r="D765"/>
    </row>
    <row r="766" spans="1:4" ht="16.149999999999999" customHeight="1" x14ac:dyDescent="0.25">
      <c r="A766" s="561">
        <v>34326</v>
      </c>
      <c r="B766" s="563">
        <v>801.4</v>
      </c>
      <c r="C766"/>
      <c r="D766"/>
    </row>
    <row r="767" spans="1:4" ht="16.149999999999999" customHeight="1" x14ac:dyDescent="0.25">
      <c r="A767" s="561">
        <v>34327</v>
      </c>
      <c r="B767" s="562">
        <v>801.69</v>
      </c>
      <c r="C767"/>
      <c r="D767"/>
    </row>
    <row r="768" spans="1:4" ht="16.149999999999999" customHeight="1" x14ac:dyDescent="0.25">
      <c r="A768" s="561">
        <v>34328</v>
      </c>
      <c r="B768" s="563">
        <v>801.69</v>
      </c>
      <c r="C768"/>
      <c r="D768"/>
    </row>
    <row r="769" spans="1:4" ht="16.149999999999999" customHeight="1" x14ac:dyDescent="0.25">
      <c r="A769" s="561">
        <v>34329</v>
      </c>
      <c r="B769" s="562">
        <v>801.69</v>
      </c>
      <c r="C769"/>
      <c r="D769"/>
    </row>
    <row r="770" spans="1:4" ht="16.149999999999999" customHeight="1" x14ac:dyDescent="0.25">
      <c r="A770" s="561">
        <v>34330</v>
      </c>
      <c r="B770" s="563">
        <v>801.69</v>
      </c>
      <c r="C770"/>
      <c r="D770"/>
    </row>
    <row r="771" spans="1:4" ht="16.149999999999999" customHeight="1" x14ac:dyDescent="0.25">
      <c r="A771" s="561">
        <v>34331</v>
      </c>
      <c r="B771" s="562">
        <v>809.13</v>
      </c>
      <c r="C771"/>
      <c r="D771"/>
    </row>
    <row r="772" spans="1:4" ht="16.149999999999999" customHeight="1" x14ac:dyDescent="0.25">
      <c r="A772" s="561">
        <v>34332</v>
      </c>
      <c r="B772" s="563">
        <v>802.33</v>
      </c>
      <c r="C772"/>
      <c r="D772"/>
    </row>
    <row r="773" spans="1:4" ht="16.149999999999999" customHeight="1" x14ac:dyDescent="0.25">
      <c r="A773" s="561">
        <v>34333</v>
      </c>
      <c r="B773" s="562">
        <v>802.71</v>
      </c>
      <c r="C773"/>
      <c r="D773"/>
    </row>
    <row r="774" spans="1:4" ht="16.149999999999999" customHeight="1" x14ac:dyDescent="0.25">
      <c r="A774" s="561">
        <v>34334</v>
      </c>
      <c r="B774" s="563">
        <v>804.33</v>
      </c>
      <c r="C774"/>
      <c r="D774"/>
    </row>
    <row r="775" spans="1:4" ht="16.149999999999999" customHeight="1" x14ac:dyDescent="0.25">
      <c r="A775" s="561">
        <v>34335</v>
      </c>
      <c r="B775" s="562">
        <v>804.33</v>
      </c>
      <c r="C775"/>
      <c r="D775"/>
    </row>
    <row r="776" spans="1:4" ht="16.149999999999999" customHeight="1" x14ac:dyDescent="0.25">
      <c r="A776" s="561">
        <v>34336</v>
      </c>
      <c r="B776" s="563">
        <v>804.33</v>
      </c>
      <c r="C776"/>
      <c r="D776"/>
    </row>
    <row r="777" spans="1:4" ht="16.149999999999999" customHeight="1" x14ac:dyDescent="0.25">
      <c r="A777" s="561">
        <v>34337</v>
      </c>
      <c r="B777" s="562">
        <v>804.33</v>
      </c>
      <c r="C777"/>
      <c r="D777"/>
    </row>
    <row r="778" spans="1:4" ht="16.149999999999999" customHeight="1" x14ac:dyDescent="0.25">
      <c r="A778" s="561">
        <v>34338</v>
      </c>
      <c r="B778" s="563">
        <v>805.91</v>
      </c>
      <c r="C778"/>
      <c r="D778"/>
    </row>
    <row r="779" spans="1:4" ht="16.149999999999999" customHeight="1" x14ac:dyDescent="0.25">
      <c r="A779" s="561">
        <v>34339</v>
      </c>
      <c r="B779" s="562">
        <v>810.01</v>
      </c>
      <c r="C779"/>
      <c r="D779"/>
    </row>
    <row r="780" spans="1:4" ht="16.149999999999999" customHeight="1" x14ac:dyDescent="0.25">
      <c r="A780" s="561">
        <v>34340</v>
      </c>
      <c r="B780" s="563">
        <v>814.21</v>
      </c>
      <c r="C780"/>
      <c r="D780"/>
    </row>
    <row r="781" spans="1:4" ht="16.149999999999999" customHeight="1" x14ac:dyDescent="0.25">
      <c r="A781" s="561">
        <v>34341</v>
      </c>
      <c r="B781" s="562">
        <v>818.83</v>
      </c>
      <c r="C781"/>
      <c r="D781"/>
    </row>
    <row r="782" spans="1:4" ht="16.149999999999999" customHeight="1" x14ac:dyDescent="0.25">
      <c r="A782" s="561">
        <v>34342</v>
      </c>
      <c r="B782" s="563">
        <v>818.89</v>
      </c>
      <c r="C782"/>
      <c r="D782"/>
    </row>
    <row r="783" spans="1:4" ht="16.149999999999999" customHeight="1" x14ac:dyDescent="0.25">
      <c r="A783" s="561">
        <v>34343</v>
      </c>
      <c r="B783" s="562">
        <v>818.89</v>
      </c>
      <c r="C783"/>
      <c r="D783"/>
    </row>
    <row r="784" spans="1:4" ht="16.149999999999999" customHeight="1" x14ac:dyDescent="0.25">
      <c r="A784" s="561">
        <v>34344</v>
      </c>
      <c r="B784" s="563">
        <v>818.89</v>
      </c>
      <c r="C784"/>
      <c r="D784"/>
    </row>
    <row r="785" spans="1:4" ht="16.149999999999999" customHeight="1" x14ac:dyDescent="0.25">
      <c r="A785" s="561">
        <v>34345</v>
      </c>
      <c r="B785" s="562">
        <v>818.89</v>
      </c>
      <c r="C785"/>
      <c r="D785"/>
    </row>
    <row r="786" spans="1:4" ht="16.149999999999999" customHeight="1" x14ac:dyDescent="0.25">
      <c r="A786" s="561">
        <v>34346</v>
      </c>
      <c r="B786" s="563">
        <v>818.5</v>
      </c>
      <c r="C786"/>
      <c r="D786"/>
    </row>
    <row r="787" spans="1:4" ht="16.149999999999999" customHeight="1" x14ac:dyDescent="0.25">
      <c r="A787" s="561">
        <v>34347</v>
      </c>
      <c r="B787" s="562">
        <v>819.81</v>
      </c>
      <c r="C787"/>
      <c r="D787"/>
    </row>
    <row r="788" spans="1:4" ht="16.149999999999999" customHeight="1" x14ac:dyDescent="0.25">
      <c r="A788" s="561">
        <v>34348</v>
      </c>
      <c r="B788" s="563">
        <v>820.1</v>
      </c>
      <c r="C788"/>
      <c r="D788"/>
    </row>
    <row r="789" spans="1:4" ht="16.149999999999999" customHeight="1" x14ac:dyDescent="0.25">
      <c r="A789" s="561">
        <v>34349</v>
      </c>
      <c r="B789" s="562">
        <v>815.81</v>
      </c>
      <c r="C789"/>
      <c r="D789"/>
    </row>
    <row r="790" spans="1:4" ht="16.149999999999999" customHeight="1" x14ac:dyDescent="0.25">
      <c r="A790" s="561">
        <v>34350</v>
      </c>
      <c r="B790" s="563">
        <v>815.81</v>
      </c>
      <c r="C790"/>
      <c r="D790"/>
    </row>
    <row r="791" spans="1:4" ht="16.149999999999999" customHeight="1" x14ac:dyDescent="0.25">
      <c r="A791" s="561">
        <v>34351</v>
      </c>
      <c r="B791" s="562">
        <v>815.81</v>
      </c>
      <c r="C791"/>
      <c r="D791"/>
    </row>
    <row r="792" spans="1:4" ht="16.149999999999999" customHeight="1" x14ac:dyDescent="0.25">
      <c r="A792" s="561">
        <v>34352</v>
      </c>
      <c r="B792" s="563">
        <v>816.91</v>
      </c>
      <c r="C792"/>
      <c r="D792"/>
    </row>
    <row r="793" spans="1:4" ht="16.149999999999999" customHeight="1" x14ac:dyDescent="0.25">
      <c r="A793" s="561">
        <v>34353</v>
      </c>
      <c r="B793" s="562">
        <v>816.15</v>
      </c>
      <c r="C793"/>
      <c r="D793"/>
    </row>
    <row r="794" spans="1:4" ht="16.149999999999999" customHeight="1" x14ac:dyDescent="0.25">
      <c r="A794" s="561">
        <v>34354</v>
      </c>
      <c r="B794" s="563">
        <v>814.56</v>
      </c>
      <c r="C794"/>
      <c r="D794"/>
    </row>
    <row r="795" spans="1:4" ht="16.149999999999999" customHeight="1" x14ac:dyDescent="0.25">
      <c r="A795" s="561">
        <v>34355</v>
      </c>
      <c r="B795" s="562">
        <v>815.91</v>
      </c>
      <c r="C795"/>
      <c r="D795"/>
    </row>
    <row r="796" spans="1:4" ht="16.149999999999999" customHeight="1" x14ac:dyDescent="0.25">
      <c r="A796" s="561">
        <v>34356</v>
      </c>
      <c r="B796" s="563">
        <v>815.65</v>
      </c>
      <c r="C796"/>
      <c r="D796"/>
    </row>
    <row r="797" spans="1:4" ht="16.149999999999999" customHeight="1" x14ac:dyDescent="0.25">
      <c r="A797" s="561">
        <v>34357</v>
      </c>
      <c r="B797" s="562">
        <v>815.65</v>
      </c>
      <c r="C797"/>
      <c r="D797"/>
    </row>
    <row r="798" spans="1:4" ht="16.149999999999999" customHeight="1" x14ac:dyDescent="0.25">
      <c r="A798" s="561">
        <v>34358</v>
      </c>
      <c r="B798" s="563">
        <v>815.65</v>
      </c>
      <c r="C798"/>
      <c r="D798"/>
    </row>
    <row r="799" spans="1:4" ht="16.149999999999999" customHeight="1" x14ac:dyDescent="0.25">
      <c r="A799" s="561">
        <v>34359</v>
      </c>
      <c r="B799" s="562">
        <v>816.69</v>
      </c>
      <c r="C799"/>
      <c r="D799"/>
    </row>
    <row r="800" spans="1:4" ht="16.149999999999999" customHeight="1" x14ac:dyDescent="0.25">
      <c r="A800" s="561">
        <v>34360</v>
      </c>
      <c r="B800" s="563">
        <v>819.1</v>
      </c>
      <c r="C800"/>
      <c r="D800"/>
    </row>
    <row r="801" spans="1:4" ht="16.149999999999999" customHeight="1" x14ac:dyDescent="0.25">
      <c r="A801" s="561">
        <v>34361</v>
      </c>
      <c r="B801" s="562">
        <v>821.52</v>
      </c>
      <c r="C801"/>
      <c r="D801"/>
    </row>
    <row r="802" spans="1:4" ht="16.149999999999999" customHeight="1" x14ac:dyDescent="0.25">
      <c r="A802" s="561">
        <v>34362</v>
      </c>
      <c r="B802" s="563">
        <v>821.72</v>
      </c>
      <c r="C802"/>
      <c r="D802"/>
    </row>
    <row r="803" spans="1:4" ht="16.149999999999999" customHeight="1" x14ac:dyDescent="0.25">
      <c r="A803" s="561">
        <v>34363</v>
      </c>
      <c r="B803" s="562">
        <v>818.38</v>
      </c>
      <c r="C803"/>
      <c r="D803"/>
    </row>
    <row r="804" spans="1:4" ht="16.149999999999999" customHeight="1" x14ac:dyDescent="0.25">
      <c r="A804" s="561">
        <v>34364</v>
      </c>
      <c r="B804" s="563">
        <v>818.38</v>
      </c>
      <c r="C804"/>
      <c r="D804"/>
    </row>
    <row r="805" spans="1:4" ht="16.149999999999999" customHeight="1" x14ac:dyDescent="0.25">
      <c r="A805" s="561">
        <v>34365</v>
      </c>
      <c r="B805" s="562">
        <v>818.38</v>
      </c>
      <c r="C805"/>
      <c r="D805"/>
    </row>
    <row r="806" spans="1:4" ht="16.149999999999999" customHeight="1" x14ac:dyDescent="0.25">
      <c r="A806" s="561">
        <v>34366</v>
      </c>
      <c r="B806" s="563">
        <v>817</v>
      </c>
      <c r="C806"/>
      <c r="D806"/>
    </row>
    <row r="807" spans="1:4" ht="16.149999999999999" customHeight="1" x14ac:dyDescent="0.25">
      <c r="A807" s="561">
        <v>34367</v>
      </c>
      <c r="B807" s="562">
        <v>819.27</v>
      </c>
      <c r="C807"/>
      <c r="D807"/>
    </row>
    <row r="808" spans="1:4" ht="16.149999999999999" customHeight="1" x14ac:dyDescent="0.25">
      <c r="A808" s="561">
        <v>34368</v>
      </c>
      <c r="B808" s="563">
        <v>817.96</v>
      </c>
      <c r="C808"/>
      <c r="D808"/>
    </row>
    <row r="809" spans="1:4" ht="16.149999999999999" customHeight="1" x14ac:dyDescent="0.25">
      <c r="A809" s="561">
        <v>34369</v>
      </c>
      <c r="B809" s="562">
        <v>817.69</v>
      </c>
      <c r="C809"/>
      <c r="D809"/>
    </row>
    <row r="810" spans="1:4" ht="16.149999999999999" customHeight="1" x14ac:dyDescent="0.25">
      <c r="A810" s="561">
        <v>34370</v>
      </c>
      <c r="B810" s="563">
        <v>818</v>
      </c>
      <c r="C810"/>
      <c r="D810"/>
    </row>
    <row r="811" spans="1:4" ht="16.149999999999999" customHeight="1" x14ac:dyDescent="0.25">
      <c r="A811" s="561">
        <v>34371</v>
      </c>
      <c r="B811" s="562">
        <v>818</v>
      </c>
      <c r="C811"/>
      <c r="D811"/>
    </row>
    <row r="812" spans="1:4" ht="16.149999999999999" customHeight="1" x14ac:dyDescent="0.25">
      <c r="A812" s="561">
        <v>34372</v>
      </c>
      <c r="B812" s="563">
        <v>818</v>
      </c>
      <c r="C812"/>
      <c r="D812"/>
    </row>
    <row r="813" spans="1:4" ht="16.149999999999999" customHeight="1" x14ac:dyDescent="0.25">
      <c r="A813" s="561">
        <v>34373</v>
      </c>
      <c r="B813" s="562">
        <v>817.64</v>
      </c>
      <c r="C813"/>
      <c r="D813"/>
    </row>
    <row r="814" spans="1:4" ht="16.149999999999999" customHeight="1" x14ac:dyDescent="0.25">
      <c r="A814" s="561">
        <v>34374</v>
      </c>
      <c r="B814" s="563">
        <v>817.81</v>
      </c>
      <c r="C814"/>
      <c r="D814"/>
    </row>
    <row r="815" spans="1:4" ht="16.149999999999999" customHeight="1" x14ac:dyDescent="0.25">
      <c r="A815" s="561">
        <v>34375</v>
      </c>
      <c r="B815" s="562">
        <v>817.88</v>
      </c>
      <c r="C815"/>
      <c r="D815"/>
    </row>
    <row r="816" spans="1:4" ht="16.149999999999999" customHeight="1" x14ac:dyDescent="0.25">
      <c r="A816" s="561">
        <v>34376</v>
      </c>
      <c r="B816" s="563">
        <v>817.88</v>
      </c>
      <c r="C816"/>
      <c r="D816"/>
    </row>
    <row r="817" spans="1:4" ht="16.149999999999999" customHeight="1" x14ac:dyDescent="0.25">
      <c r="A817" s="561">
        <v>34377</v>
      </c>
      <c r="B817" s="562">
        <v>817.78</v>
      </c>
      <c r="C817"/>
      <c r="D817"/>
    </row>
    <row r="818" spans="1:4" ht="16.149999999999999" customHeight="1" x14ac:dyDescent="0.25">
      <c r="A818" s="561">
        <v>34378</v>
      </c>
      <c r="B818" s="563">
        <v>817.78</v>
      </c>
      <c r="C818"/>
      <c r="D818"/>
    </row>
    <row r="819" spans="1:4" ht="16.149999999999999" customHeight="1" x14ac:dyDescent="0.25">
      <c r="A819" s="561">
        <v>34379</v>
      </c>
      <c r="B819" s="562">
        <v>817.78</v>
      </c>
      <c r="C819"/>
      <c r="D819"/>
    </row>
    <row r="820" spans="1:4" ht="16.149999999999999" customHeight="1" x14ac:dyDescent="0.25">
      <c r="A820" s="561">
        <v>34380</v>
      </c>
      <c r="B820" s="563">
        <v>817.59</v>
      </c>
      <c r="C820"/>
      <c r="D820"/>
    </row>
    <row r="821" spans="1:4" ht="16.149999999999999" customHeight="1" x14ac:dyDescent="0.25">
      <c r="A821" s="561">
        <v>34381</v>
      </c>
      <c r="B821" s="562">
        <v>816.92</v>
      </c>
      <c r="C821"/>
      <c r="D821"/>
    </row>
    <row r="822" spans="1:4" ht="16.149999999999999" customHeight="1" x14ac:dyDescent="0.25">
      <c r="A822" s="561">
        <v>34382</v>
      </c>
      <c r="B822" s="563">
        <v>816.1</v>
      </c>
      <c r="C822"/>
      <c r="D822"/>
    </row>
    <row r="823" spans="1:4" ht="16.149999999999999" customHeight="1" x14ac:dyDescent="0.25">
      <c r="A823" s="561">
        <v>34383</v>
      </c>
      <c r="B823" s="562">
        <v>815.19</v>
      </c>
      <c r="C823"/>
      <c r="D823"/>
    </row>
    <row r="824" spans="1:4" ht="16.149999999999999" customHeight="1" x14ac:dyDescent="0.25">
      <c r="A824" s="561">
        <v>34384</v>
      </c>
      <c r="B824" s="563">
        <v>814.13</v>
      </c>
      <c r="C824"/>
      <c r="D824"/>
    </row>
    <row r="825" spans="1:4" ht="16.149999999999999" customHeight="1" x14ac:dyDescent="0.25">
      <c r="A825" s="561">
        <v>34385</v>
      </c>
      <c r="B825" s="562">
        <v>814.13</v>
      </c>
      <c r="C825"/>
      <c r="D825"/>
    </row>
    <row r="826" spans="1:4" ht="16.149999999999999" customHeight="1" x14ac:dyDescent="0.25">
      <c r="A826" s="561">
        <v>34386</v>
      </c>
      <c r="B826" s="563">
        <v>814.13</v>
      </c>
      <c r="C826"/>
      <c r="D826"/>
    </row>
    <row r="827" spans="1:4" ht="16.149999999999999" customHeight="1" x14ac:dyDescent="0.25">
      <c r="A827" s="561">
        <v>34387</v>
      </c>
      <c r="B827" s="562">
        <v>816.04</v>
      </c>
      <c r="C827"/>
      <c r="D827"/>
    </row>
    <row r="828" spans="1:4" ht="16.149999999999999" customHeight="1" x14ac:dyDescent="0.25">
      <c r="A828" s="561">
        <v>34388</v>
      </c>
      <c r="B828" s="563">
        <v>818.33</v>
      </c>
      <c r="C828"/>
      <c r="D828"/>
    </row>
    <row r="829" spans="1:4" ht="16.149999999999999" customHeight="1" x14ac:dyDescent="0.25">
      <c r="A829" s="561">
        <v>34389</v>
      </c>
      <c r="B829" s="562">
        <v>820.76</v>
      </c>
      <c r="C829"/>
      <c r="D829"/>
    </row>
    <row r="830" spans="1:4" ht="16.149999999999999" customHeight="1" x14ac:dyDescent="0.25">
      <c r="A830" s="561">
        <v>34390</v>
      </c>
      <c r="B830" s="563">
        <v>819.68</v>
      </c>
      <c r="C830"/>
      <c r="D830"/>
    </row>
    <row r="831" spans="1:4" ht="16.149999999999999" customHeight="1" x14ac:dyDescent="0.25">
      <c r="A831" s="561">
        <v>34391</v>
      </c>
      <c r="B831" s="562">
        <v>819.7</v>
      </c>
      <c r="C831"/>
      <c r="D831"/>
    </row>
    <row r="832" spans="1:4" ht="16.149999999999999" customHeight="1" x14ac:dyDescent="0.25">
      <c r="A832" s="561">
        <v>34392</v>
      </c>
      <c r="B832" s="563">
        <v>819.7</v>
      </c>
      <c r="C832"/>
      <c r="D832"/>
    </row>
    <row r="833" spans="1:4" ht="16.149999999999999" customHeight="1" x14ac:dyDescent="0.25">
      <c r="A833" s="561">
        <v>34393</v>
      </c>
      <c r="B833" s="562">
        <v>819.7</v>
      </c>
      <c r="C833"/>
      <c r="D833"/>
    </row>
    <row r="834" spans="1:4" ht="16.149999999999999" customHeight="1" x14ac:dyDescent="0.25">
      <c r="A834" s="561">
        <v>34394</v>
      </c>
      <c r="B834" s="563">
        <v>820.12</v>
      </c>
      <c r="C834"/>
      <c r="D834"/>
    </row>
    <row r="835" spans="1:4" ht="16.149999999999999" customHeight="1" x14ac:dyDescent="0.25">
      <c r="A835" s="561">
        <v>34395</v>
      </c>
      <c r="B835" s="562">
        <v>819.83</v>
      </c>
      <c r="C835"/>
      <c r="D835"/>
    </row>
    <row r="836" spans="1:4" ht="16.149999999999999" customHeight="1" x14ac:dyDescent="0.25">
      <c r="A836" s="561">
        <v>34396</v>
      </c>
      <c r="B836" s="563">
        <v>819.61</v>
      </c>
      <c r="C836"/>
      <c r="D836"/>
    </row>
    <row r="837" spans="1:4" ht="16.149999999999999" customHeight="1" x14ac:dyDescent="0.25">
      <c r="A837" s="561">
        <v>34397</v>
      </c>
      <c r="B837" s="562">
        <v>818.7</v>
      </c>
      <c r="C837"/>
      <c r="D837"/>
    </row>
    <row r="838" spans="1:4" ht="16.149999999999999" customHeight="1" x14ac:dyDescent="0.25">
      <c r="A838" s="561">
        <v>34398</v>
      </c>
      <c r="B838" s="563">
        <v>817.86</v>
      </c>
      <c r="C838"/>
      <c r="D838"/>
    </row>
    <row r="839" spans="1:4" ht="16.149999999999999" customHeight="1" x14ac:dyDescent="0.25">
      <c r="A839" s="561">
        <v>34399</v>
      </c>
      <c r="B839" s="562">
        <v>817.86</v>
      </c>
      <c r="C839"/>
      <c r="D839"/>
    </row>
    <row r="840" spans="1:4" ht="16.149999999999999" customHeight="1" x14ac:dyDescent="0.25">
      <c r="A840" s="561">
        <v>34400</v>
      </c>
      <c r="B840" s="563">
        <v>817.86</v>
      </c>
      <c r="C840"/>
      <c r="D840"/>
    </row>
    <row r="841" spans="1:4" ht="16.149999999999999" customHeight="1" x14ac:dyDescent="0.25">
      <c r="A841" s="561">
        <v>34401</v>
      </c>
      <c r="B841" s="562">
        <v>817.76</v>
      </c>
      <c r="C841"/>
      <c r="D841"/>
    </row>
    <row r="842" spans="1:4" ht="16.149999999999999" customHeight="1" x14ac:dyDescent="0.25">
      <c r="A842" s="561">
        <v>34402</v>
      </c>
      <c r="B842" s="563">
        <v>818.02</v>
      </c>
      <c r="C842"/>
      <c r="D842"/>
    </row>
    <row r="843" spans="1:4" ht="16.149999999999999" customHeight="1" x14ac:dyDescent="0.25">
      <c r="A843" s="561">
        <v>34403</v>
      </c>
      <c r="B843" s="562">
        <v>818.37</v>
      </c>
      <c r="C843"/>
      <c r="D843"/>
    </row>
    <row r="844" spans="1:4" ht="16.149999999999999" customHeight="1" x14ac:dyDescent="0.25">
      <c r="A844" s="561">
        <v>34404</v>
      </c>
      <c r="B844" s="563">
        <v>818.46</v>
      </c>
      <c r="C844"/>
      <c r="D844"/>
    </row>
    <row r="845" spans="1:4" ht="16.149999999999999" customHeight="1" x14ac:dyDescent="0.25">
      <c r="A845" s="561">
        <v>34405</v>
      </c>
      <c r="B845" s="562">
        <v>818.62</v>
      </c>
      <c r="C845"/>
      <c r="D845"/>
    </row>
    <row r="846" spans="1:4" ht="16.149999999999999" customHeight="1" x14ac:dyDescent="0.25">
      <c r="A846" s="561">
        <v>34406</v>
      </c>
      <c r="B846" s="563">
        <v>818.62</v>
      </c>
      <c r="C846"/>
      <c r="D846"/>
    </row>
    <row r="847" spans="1:4" ht="16.149999999999999" customHeight="1" x14ac:dyDescent="0.25">
      <c r="A847" s="561">
        <v>34407</v>
      </c>
      <c r="B847" s="562">
        <v>818.62</v>
      </c>
      <c r="C847"/>
      <c r="D847"/>
    </row>
    <row r="848" spans="1:4" ht="16.149999999999999" customHeight="1" x14ac:dyDescent="0.25">
      <c r="A848" s="561">
        <v>34408</v>
      </c>
      <c r="B848" s="563">
        <v>818.69</v>
      </c>
      <c r="C848"/>
      <c r="D848"/>
    </row>
    <row r="849" spans="1:4" ht="16.149999999999999" customHeight="1" x14ac:dyDescent="0.25">
      <c r="A849" s="561">
        <v>34409</v>
      </c>
      <c r="B849" s="562">
        <v>818.49</v>
      </c>
      <c r="C849"/>
      <c r="D849"/>
    </row>
    <row r="850" spans="1:4" ht="16.149999999999999" customHeight="1" x14ac:dyDescent="0.25">
      <c r="A850" s="561">
        <v>34410</v>
      </c>
      <c r="B850" s="563">
        <v>820.44</v>
      </c>
      <c r="C850"/>
      <c r="D850"/>
    </row>
    <row r="851" spans="1:4" ht="16.149999999999999" customHeight="1" x14ac:dyDescent="0.25">
      <c r="A851" s="561">
        <v>34411</v>
      </c>
      <c r="B851" s="562">
        <v>820.91</v>
      </c>
      <c r="C851"/>
      <c r="D851"/>
    </row>
    <row r="852" spans="1:4" ht="16.149999999999999" customHeight="1" x14ac:dyDescent="0.25">
      <c r="A852" s="561">
        <v>34412</v>
      </c>
      <c r="B852" s="563">
        <v>821.34</v>
      </c>
      <c r="C852"/>
      <c r="D852"/>
    </row>
    <row r="853" spans="1:4" ht="16.149999999999999" customHeight="1" x14ac:dyDescent="0.25">
      <c r="A853" s="561">
        <v>34413</v>
      </c>
      <c r="B853" s="562">
        <v>821.34</v>
      </c>
      <c r="C853"/>
      <c r="D853"/>
    </row>
    <row r="854" spans="1:4" ht="16.149999999999999" customHeight="1" x14ac:dyDescent="0.25">
      <c r="A854" s="561">
        <v>34414</v>
      </c>
      <c r="B854" s="563">
        <v>821.34</v>
      </c>
      <c r="C854"/>
      <c r="D854"/>
    </row>
    <row r="855" spans="1:4" ht="16.149999999999999" customHeight="1" x14ac:dyDescent="0.25">
      <c r="A855" s="561">
        <v>34415</v>
      </c>
      <c r="B855" s="562">
        <v>821.34</v>
      </c>
      <c r="C855"/>
      <c r="D855"/>
    </row>
    <row r="856" spans="1:4" ht="16.149999999999999" customHeight="1" x14ac:dyDescent="0.25">
      <c r="A856" s="561">
        <v>34416</v>
      </c>
      <c r="B856" s="563">
        <v>821.73</v>
      </c>
      <c r="C856"/>
      <c r="D856"/>
    </row>
    <row r="857" spans="1:4" ht="16.149999999999999" customHeight="1" x14ac:dyDescent="0.25">
      <c r="A857" s="561">
        <v>34417</v>
      </c>
      <c r="B857" s="562">
        <v>821.82</v>
      </c>
      <c r="C857"/>
      <c r="D857"/>
    </row>
    <row r="858" spans="1:4" ht="16.149999999999999" customHeight="1" x14ac:dyDescent="0.25">
      <c r="A858" s="561">
        <v>34418</v>
      </c>
      <c r="B858" s="563">
        <v>821.7</v>
      </c>
      <c r="C858"/>
      <c r="D858"/>
    </row>
    <row r="859" spans="1:4" ht="16.149999999999999" customHeight="1" x14ac:dyDescent="0.25">
      <c r="A859" s="561">
        <v>34419</v>
      </c>
      <c r="B859" s="562">
        <v>821.14</v>
      </c>
      <c r="C859"/>
      <c r="D859"/>
    </row>
    <row r="860" spans="1:4" ht="16.149999999999999" customHeight="1" x14ac:dyDescent="0.25">
      <c r="A860" s="561">
        <v>34420</v>
      </c>
      <c r="B860" s="563">
        <v>821.14</v>
      </c>
      <c r="C860"/>
      <c r="D860"/>
    </row>
    <row r="861" spans="1:4" ht="16.149999999999999" customHeight="1" x14ac:dyDescent="0.25">
      <c r="A861" s="561">
        <v>34421</v>
      </c>
      <c r="B861" s="562">
        <v>821.14</v>
      </c>
      <c r="C861"/>
      <c r="D861"/>
    </row>
    <row r="862" spans="1:4" ht="16.149999999999999" customHeight="1" x14ac:dyDescent="0.25">
      <c r="A862" s="561">
        <v>34422</v>
      </c>
      <c r="B862" s="563">
        <v>820.63</v>
      </c>
      <c r="C862"/>
      <c r="D862"/>
    </row>
    <row r="863" spans="1:4" ht="16.149999999999999" customHeight="1" x14ac:dyDescent="0.25">
      <c r="A863" s="561">
        <v>34423</v>
      </c>
      <c r="B863" s="562">
        <v>820.78</v>
      </c>
      <c r="C863"/>
      <c r="D863"/>
    </row>
    <row r="864" spans="1:4" ht="16.149999999999999" customHeight="1" x14ac:dyDescent="0.25">
      <c r="A864" s="561">
        <v>34424</v>
      </c>
      <c r="B864" s="563">
        <v>819.51</v>
      </c>
      <c r="C864"/>
      <c r="D864"/>
    </row>
    <row r="865" spans="1:4" ht="16.149999999999999" customHeight="1" x14ac:dyDescent="0.25">
      <c r="A865" s="561">
        <v>34425</v>
      </c>
      <c r="B865" s="562">
        <v>819.51</v>
      </c>
      <c r="C865"/>
      <c r="D865"/>
    </row>
    <row r="866" spans="1:4" ht="16.149999999999999" customHeight="1" x14ac:dyDescent="0.25">
      <c r="A866" s="561">
        <v>34426</v>
      </c>
      <c r="B866" s="563">
        <v>819.51</v>
      </c>
      <c r="C866"/>
      <c r="D866"/>
    </row>
    <row r="867" spans="1:4" ht="16.149999999999999" customHeight="1" x14ac:dyDescent="0.25">
      <c r="A867" s="561">
        <v>34427</v>
      </c>
      <c r="B867" s="562">
        <v>819.51</v>
      </c>
      <c r="C867"/>
      <c r="D867"/>
    </row>
    <row r="868" spans="1:4" ht="16.149999999999999" customHeight="1" x14ac:dyDescent="0.25">
      <c r="A868" s="561">
        <v>34428</v>
      </c>
      <c r="B868" s="563">
        <v>819.51</v>
      </c>
      <c r="C868"/>
      <c r="D868"/>
    </row>
    <row r="869" spans="1:4" ht="16.149999999999999" customHeight="1" x14ac:dyDescent="0.25">
      <c r="A869" s="561">
        <v>34429</v>
      </c>
      <c r="B869" s="562">
        <v>820.21</v>
      </c>
      <c r="C869"/>
      <c r="D869"/>
    </row>
    <row r="870" spans="1:4" ht="16.149999999999999" customHeight="1" x14ac:dyDescent="0.25">
      <c r="A870" s="561">
        <v>34430</v>
      </c>
      <c r="B870" s="563">
        <v>820.93</v>
      </c>
      <c r="C870"/>
      <c r="D870"/>
    </row>
    <row r="871" spans="1:4" ht="16.149999999999999" customHeight="1" x14ac:dyDescent="0.25">
      <c r="A871" s="561">
        <v>34431</v>
      </c>
      <c r="B871" s="562">
        <v>822.57</v>
      </c>
      <c r="C871"/>
      <c r="D871"/>
    </row>
    <row r="872" spans="1:4" ht="16.149999999999999" customHeight="1" x14ac:dyDescent="0.25">
      <c r="A872" s="561">
        <v>34432</v>
      </c>
      <c r="B872" s="563">
        <v>825.28</v>
      </c>
      <c r="C872"/>
      <c r="D872"/>
    </row>
    <row r="873" spans="1:4" ht="16.149999999999999" customHeight="1" x14ac:dyDescent="0.25">
      <c r="A873" s="561">
        <v>34433</v>
      </c>
      <c r="B873" s="562">
        <v>828.92</v>
      </c>
      <c r="C873"/>
      <c r="D873"/>
    </row>
    <row r="874" spans="1:4" ht="16.149999999999999" customHeight="1" x14ac:dyDescent="0.25">
      <c r="A874" s="561">
        <v>34434</v>
      </c>
      <c r="B874" s="563">
        <v>828.92</v>
      </c>
      <c r="C874"/>
      <c r="D874"/>
    </row>
    <row r="875" spans="1:4" ht="16.149999999999999" customHeight="1" x14ac:dyDescent="0.25">
      <c r="A875" s="561">
        <v>34435</v>
      </c>
      <c r="B875" s="562">
        <v>828.92</v>
      </c>
      <c r="C875"/>
      <c r="D875"/>
    </row>
    <row r="876" spans="1:4" ht="16.149999999999999" customHeight="1" x14ac:dyDescent="0.25">
      <c r="A876" s="561">
        <v>34436</v>
      </c>
      <c r="B876" s="563">
        <v>829.32</v>
      </c>
      <c r="C876"/>
      <c r="D876"/>
    </row>
    <row r="877" spans="1:4" ht="16.149999999999999" customHeight="1" x14ac:dyDescent="0.25">
      <c r="A877" s="561">
        <v>34437</v>
      </c>
      <c r="B877" s="562">
        <v>828.81</v>
      </c>
      <c r="C877"/>
      <c r="D877"/>
    </row>
    <row r="878" spans="1:4" ht="16.149999999999999" customHeight="1" x14ac:dyDescent="0.25">
      <c r="A878" s="561">
        <v>34438</v>
      </c>
      <c r="B878" s="563">
        <v>827.96</v>
      </c>
      <c r="C878"/>
      <c r="D878"/>
    </row>
    <row r="879" spans="1:4" ht="16.149999999999999" customHeight="1" x14ac:dyDescent="0.25">
      <c r="A879" s="561">
        <v>34439</v>
      </c>
      <c r="B879" s="562">
        <v>827.44</v>
      </c>
      <c r="C879"/>
      <c r="D879"/>
    </row>
    <row r="880" spans="1:4" ht="16.149999999999999" customHeight="1" x14ac:dyDescent="0.25">
      <c r="A880" s="561">
        <v>34440</v>
      </c>
      <c r="B880" s="563">
        <v>827.93</v>
      </c>
      <c r="C880"/>
      <c r="D880"/>
    </row>
    <row r="881" spans="1:4" ht="16.149999999999999" customHeight="1" x14ac:dyDescent="0.25">
      <c r="A881" s="561">
        <v>34441</v>
      </c>
      <c r="B881" s="562">
        <v>827.93</v>
      </c>
      <c r="C881"/>
      <c r="D881"/>
    </row>
    <row r="882" spans="1:4" ht="16.149999999999999" customHeight="1" x14ac:dyDescent="0.25">
      <c r="A882" s="561">
        <v>34442</v>
      </c>
      <c r="B882" s="563">
        <v>827.93</v>
      </c>
      <c r="C882"/>
      <c r="D882"/>
    </row>
    <row r="883" spans="1:4" ht="16.149999999999999" customHeight="1" x14ac:dyDescent="0.25">
      <c r="A883" s="561">
        <v>34443</v>
      </c>
      <c r="B883" s="562">
        <v>829.47</v>
      </c>
      <c r="C883"/>
      <c r="D883"/>
    </row>
    <row r="884" spans="1:4" ht="16.149999999999999" customHeight="1" x14ac:dyDescent="0.25">
      <c r="A884" s="561">
        <v>34444</v>
      </c>
      <c r="B884" s="563">
        <v>831.24</v>
      </c>
      <c r="C884"/>
      <c r="D884"/>
    </row>
    <row r="885" spans="1:4" ht="16.149999999999999" customHeight="1" x14ac:dyDescent="0.25">
      <c r="A885" s="561">
        <v>34445</v>
      </c>
      <c r="B885" s="562">
        <v>834.3</v>
      </c>
      <c r="C885"/>
      <c r="D885"/>
    </row>
    <row r="886" spans="1:4" ht="16.149999999999999" customHeight="1" x14ac:dyDescent="0.25">
      <c r="A886" s="561">
        <v>34446</v>
      </c>
      <c r="B886" s="563">
        <v>838.25</v>
      </c>
      <c r="C886"/>
      <c r="D886"/>
    </row>
    <row r="887" spans="1:4" ht="16.149999999999999" customHeight="1" x14ac:dyDescent="0.25">
      <c r="A887" s="561">
        <v>34447</v>
      </c>
      <c r="B887" s="562">
        <v>836.96</v>
      </c>
      <c r="C887"/>
      <c r="D887"/>
    </row>
    <row r="888" spans="1:4" ht="16.149999999999999" customHeight="1" x14ac:dyDescent="0.25">
      <c r="A888" s="561">
        <v>34448</v>
      </c>
      <c r="B888" s="563">
        <v>836.96</v>
      </c>
      <c r="C888"/>
      <c r="D888"/>
    </row>
    <row r="889" spans="1:4" ht="16.149999999999999" customHeight="1" x14ac:dyDescent="0.25">
      <c r="A889" s="561">
        <v>34449</v>
      </c>
      <c r="B889" s="562">
        <v>836.96</v>
      </c>
      <c r="C889"/>
      <c r="D889"/>
    </row>
    <row r="890" spans="1:4" ht="16.149999999999999" customHeight="1" x14ac:dyDescent="0.25">
      <c r="A890" s="561">
        <v>34450</v>
      </c>
      <c r="B890" s="563">
        <v>835.4</v>
      </c>
      <c r="C890"/>
      <c r="D890"/>
    </row>
    <row r="891" spans="1:4" ht="16.149999999999999" customHeight="1" x14ac:dyDescent="0.25">
      <c r="A891" s="561">
        <v>34451</v>
      </c>
      <c r="B891" s="562">
        <v>837.31</v>
      </c>
      <c r="C891"/>
      <c r="D891"/>
    </row>
    <row r="892" spans="1:4" ht="16.149999999999999" customHeight="1" x14ac:dyDescent="0.25">
      <c r="A892" s="561">
        <v>34452</v>
      </c>
      <c r="B892" s="563">
        <v>838.28</v>
      </c>
      <c r="C892"/>
      <c r="D892"/>
    </row>
    <row r="893" spans="1:4" ht="16.149999999999999" customHeight="1" x14ac:dyDescent="0.25">
      <c r="A893" s="561">
        <v>34453</v>
      </c>
      <c r="B893" s="562">
        <v>837.27</v>
      </c>
      <c r="C893"/>
      <c r="D893"/>
    </row>
    <row r="894" spans="1:4" ht="16.149999999999999" customHeight="1" x14ac:dyDescent="0.25">
      <c r="A894" s="561">
        <v>34454</v>
      </c>
      <c r="B894" s="563">
        <v>836.86</v>
      </c>
      <c r="C894"/>
      <c r="D894"/>
    </row>
    <row r="895" spans="1:4" ht="16.149999999999999" customHeight="1" x14ac:dyDescent="0.25">
      <c r="A895" s="561">
        <v>34455</v>
      </c>
      <c r="B895" s="562">
        <v>836.86</v>
      </c>
      <c r="C895"/>
      <c r="D895"/>
    </row>
    <row r="896" spans="1:4" ht="16.149999999999999" customHeight="1" x14ac:dyDescent="0.25">
      <c r="A896" s="561">
        <v>34456</v>
      </c>
      <c r="B896" s="563">
        <v>836.86</v>
      </c>
      <c r="C896"/>
      <c r="D896"/>
    </row>
    <row r="897" spans="1:4" ht="16.149999999999999" customHeight="1" x14ac:dyDescent="0.25">
      <c r="A897" s="561">
        <v>34457</v>
      </c>
      <c r="B897" s="562">
        <v>838.04</v>
      </c>
      <c r="C897"/>
      <c r="D897"/>
    </row>
    <row r="898" spans="1:4" ht="16.149999999999999" customHeight="1" x14ac:dyDescent="0.25">
      <c r="A898" s="561">
        <v>34458</v>
      </c>
      <c r="B898" s="563">
        <v>839.14</v>
      </c>
      <c r="C898"/>
      <c r="D898"/>
    </row>
    <row r="899" spans="1:4" ht="16.149999999999999" customHeight="1" x14ac:dyDescent="0.25">
      <c r="A899" s="561">
        <v>34459</v>
      </c>
      <c r="B899" s="562">
        <v>841</v>
      </c>
      <c r="C899"/>
      <c r="D899"/>
    </row>
    <row r="900" spans="1:4" ht="16.149999999999999" customHeight="1" x14ac:dyDescent="0.25">
      <c r="A900" s="561">
        <v>34460</v>
      </c>
      <c r="B900" s="563">
        <v>841.25</v>
      </c>
      <c r="C900"/>
      <c r="D900"/>
    </row>
    <row r="901" spans="1:4" ht="16.149999999999999" customHeight="1" x14ac:dyDescent="0.25">
      <c r="A901" s="561">
        <v>34461</v>
      </c>
      <c r="B901" s="562">
        <v>841.7</v>
      </c>
      <c r="C901"/>
      <c r="D901"/>
    </row>
    <row r="902" spans="1:4" ht="16.149999999999999" customHeight="1" x14ac:dyDescent="0.25">
      <c r="A902" s="561">
        <v>34462</v>
      </c>
      <c r="B902" s="563">
        <v>841.7</v>
      </c>
      <c r="C902"/>
      <c r="D902"/>
    </row>
    <row r="903" spans="1:4" ht="16.149999999999999" customHeight="1" x14ac:dyDescent="0.25">
      <c r="A903" s="561">
        <v>34463</v>
      </c>
      <c r="B903" s="562">
        <v>841.7</v>
      </c>
      <c r="C903"/>
      <c r="D903"/>
    </row>
    <row r="904" spans="1:4" ht="16.149999999999999" customHeight="1" x14ac:dyDescent="0.25">
      <c r="A904" s="561">
        <v>34464</v>
      </c>
      <c r="B904" s="563">
        <v>841.27</v>
      </c>
      <c r="C904"/>
      <c r="D904"/>
    </row>
    <row r="905" spans="1:4" ht="16.149999999999999" customHeight="1" x14ac:dyDescent="0.25">
      <c r="A905" s="561">
        <v>34465</v>
      </c>
      <c r="B905" s="562">
        <v>841.33</v>
      </c>
      <c r="C905"/>
      <c r="D905"/>
    </row>
    <row r="906" spans="1:4" ht="16.149999999999999" customHeight="1" x14ac:dyDescent="0.25">
      <c r="A906" s="561">
        <v>34466</v>
      </c>
      <c r="B906" s="563">
        <v>841.92</v>
      </c>
      <c r="C906"/>
      <c r="D906"/>
    </row>
    <row r="907" spans="1:4" ht="16.149999999999999" customHeight="1" x14ac:dyDescent="0.25">
      <c r="A907" s="561">
        <v>34467</v>
      </c>
      <c r="B907" s="562">
        <v>843.24</v>
      </c>
      <c r="C907"/>
      <c r="D907"/>
    </row>
    <row r="908" spans="1:4" ht="16.149999999999999" customHeight="1" x14ac:dyDescent="0.25">
      <c r="A908" s="561">
        <v>34468</v>
      </c>
      <c r="B908" s="563">
        <v>842.23</v>
      </c>
      <c r="C908"/>
      <c r="D908"/>
    </row>
    <row r="909" spans="1:4" ht="16.149999999999999" customHeight="1" x14ac:dyDescent="0.25">
      <c r="A909" s="561">
        <v>34469</v>
      </c>
      <c r="B909" s="562">
        <v>842.23</v>
      </c>
      <c r="C909"/>
      <c r="D909"/>
    </row>
    <row r="910" spans="1:4" ht="16.149999999999999" customHeight="1" x14ac:dyDescent="0.25">
      <c r="A910" s="561">
        <v>34470</v>
      </c>
      <c r="B910" s="563">
        <v>842.23</v>
      </c>
      <c r="C910"/>
      <c r="D910"/>
    </row>
    <row r="911" spans="1:4" ht="16.149999999999999" customHeight="1" x14ac:dyDescent="0.25">
      <c r="A911" s="561">
        <v>34471</v>
      </c>
      <c r="B911" s="562">
        <v>842.23</v>
      </c>
      <c r="C911"/>
      <c r="D911"/>
    </row>
    <row r="912" spans="1:4" ht="16.149999999999999" customHeight="1" x14ac:dyDescent="0.25">
      <c r="A912" s="561">
        <v>34472</v>
      </c>
      <c r="B912" s="563">
        <v>842.21</v>
      </c>
      <c r="C912"/>
      <c r="D912"/>
    </row>
    <row r="913" spans="1:4" ht="16.149999999999999" customHeight="1" x14ac:dyDescent="0.25">
      <c r="A913" s="561">
        <v>34473</v>
      </c>
      <c r="B913" s="562">
        <v>842.83</v>
      </c>
      <c r="C913"/>
      <c r="D913"/>
    </row>
    <row r="914" spans="1:4" ht="16.149999999999999" customHeight="1" x14ac:dyDescent="0.25">
      <c r="A914" s="561">
        <v>34474</v>
      </c>
      <c r="B914" s="563">
        <v>842.64</v>
      </c>
      <c r="C914"/>
      <c r="D914"/>
    </row>
    <row r="915" spans="1:4" ht="16.149999999999999" customHeight="1" x14ac:dyDescent="0.25">
      <c r="A915" s="561">
        <v>34475</v>
      </c>
      <c r="B915" s="562">
        <v>842.33</v>
      </c>
      <c r="C915"/>
      <c r="D915"/>
    </row>
    <row r="916" spans="1:4" ht="16.149999999999999" customHeight="1" x14ac:dyDescent="0.25">
      <c r="A916" s="561">
        <v>34476</v>
      </c>
      <c r="B916" s="563">
        <v>842.33</v>
      </c>
      <c r="C916"/>
      <c r="D916"/>
    </row>
    <row r="917" spans="1:4" ht="16.149999999999999" customHeight="1" x14ac:dyDescent="0.25">
      <c r="A917" s="561">
        <v>34477</v>
      </c>
      <c r="B917" s="562">
        <v>842.33</v>
      </c>
      <c r="C917"/>
      <c r="D917"/>
    </row>
    <row r="918" spans="1:4" ht="16.149999999999999" customHeight="1" x14ac:dyDescent="0.25">
      <c r="A918" s="561">
        <v>34478</v>
      </c>
      <c r="B918" s="563">
        <v>842.92</v>
      </c>
      <c r="C918"/>
      <c r="D918"/>
    </row>
    <row r="919" spans="1:4" ht="16.149999999999999" customHeight="1" x14ac:dyDescent="0.25">
      <c r="A919" s="561">
        <v>34479</v>
      </c>
      <c r="B919" s="562">
        <v>843.08</v>
      </c>
      <c r="C919"/>
      <c r="D919"/>
    </row>
    <row r="920" spans="1:4" ht="16.149999999999999" customHeight="1" x14ac:dyDescent="0.25">
      <c r="A920" s="561">
        <v>34480</v>
      </c>
      <c r="B920" s="563">
        <v>842.22</v>
      </c>
      <c r="C920"/>
      <c r="D920"/>
    </row>
    <row r="921" spans="1:4" ht="16.149999999999999" customHeight="1" x14ac:dyDescent="0.25">
      <c r="A921" s="561">
        <v>34481</v>
      </c>
      <c r="B921" s="562">
        <v>841.86</v>
      </c>
      <c r="C921"/>
      <c r="D921"/>
    </row>
    <row r="922" spans="1:4" ht="16.149999999999999" customHeight="1" x14ac:dyDescent="0.25">
      <c r="A922" s="561">
        <v>34482</v>
      </c>
      <c r="B922" s="563">
        <v>840.93</v>
      </c>
      <c r="C922"/>
      <c r="D922"/>
    </row>
    <row r="923" spans="1:4" ht="16.149999999999999" customHeight="1" x14ac:dyDescent="0.25">
      <c r="A923" s="561">
        <v>34483</v>
      </c>
      <c r="B923" s="562">
        <v>840.93</v>
      </c>
      <c r="C923"/>
      <c r="D923"/>
    </row>
    <row r="924" spans="1:4" ht="16.149999999999999" customHeight="1" x14ac:dyDescent="0.25">
      <c r="A924" s="561">
        <v>34484</v>
      </c>
      <c r="B924" s="563">
        <v>840.93</v>
      </c>
      <c r="C924"/>
      <c r="D924"/>
    </row>
    <row r="925" spans="1:4" ht="16.149999999999999" customHeight="1" x14ac:dyDescent="0.25">
      <c r="A925" s="561">
        <v>34485</v>
      </c>
      <c r="B925" s="562">
        <v>841.12</v>
      </c>
      <c r="C925"/>
      <c r="D925"/>
    </row>
    <row r="926" spans="1:4" ht="16.149999999999999" customHeight="1" x14ac:dyDescent="0.25">
      <c r="A926" s="561">
        <v>34486</v>
      </c>
      <c r="B926" s="563">
        <v>841.93</v>
      </c>
      <c r="C926"/>
      <c r="D926"/>
    </row>
    <row r="927" spans="1:4" ht="16.149999999999999" customHeight="1" x14ac:dyDescent="0.25">
      <c r="A927" s="561">
        <v>34487</v>
      </c>
      <c r="B927" s="562">
        <v>842</v>
      </c>
      <c r="C927"/>
      <c r="D927"/>
    </row>
    <row r="928" spans="1:4" ht="16.149999999999999" customHeight="1" x14ac:dyDescent="0.25">
      <c r="A928" s="561">
        <v>34488</v>
      </c>
      <c r="B928" s="563">
        <v>841.44</v>
      </c>
      <c r="C928"/>
      <c r="D928"/>
    </row>
    <row r="929" spans="1:4" ht="16.149999999999999" customHeight="1" x14ac:dyDescent="0.25">
      <c r="A929" s="561">
        <v>34489</v>
      </c>
      <c r="B929" s="562">
        <v>840.37</v>
      </c>
      <c r="C929"/>
      <c r="D929"/>
    </row>
    <row r="930" spans="1:4" ht="16.149999999999999" customHeight="1" x14ac:dyDescent="0.25">
      <c r="A930" s="561">
        <v>34490</v>
      </c>
      <c r="B930" s="563">
        <v>840.37</v>
      </c>
      <c r="C930"/>
      <c r="D930"/>
    </row>
    <row r="931" spans="1:4" ht="16.149999999999999" customHeight="1" x14ac:dyDescent="0.25">
      <c r="A931" s="561">
        <v>34491</v>
      </c>
      <c r="B931" s="562">
        <v>840.37</v>
      </c>
      <c r="C931"/>
      <c r="D931"/>
    </row>
    <row r="932" spans="1:4" ht="16.149999999999999" customHeight="1" x14ac:dyDescent="0.25">
      <c r="A932" s="561">
        <v>34492</v>
      </c>
      <c r="B932" s="563">
        <v>840.37</v>
      </c>
      <c r="C932"/>
      <c r="D932"/>
    </row>
    <row r="933" spans="1:4" ht="16.149999999999999" customHeight="1" x14ac:dyDescent="0.25">
      <c r="A933" s="561">
        <v>34493</v>
      </c>
      <c r="B933" s="562">
        <v>839.56</v>
      </c>
      <c r="C933"/>
      <c r="D933"/>
    </row>
    <row r="934" spans="1:4" ht="16.149999999999999" customHeight="1" x14ac:dyDescent="0.25">
      <c r="A934" s="561">
        <v>34494</v>
      </c>
      <c r="B934" s="563">
        <v>838.03</v>
      </c>
      <c r="C934"/>
      <c r="D934"/>
    </row>
    <row r="935" spans="1:4" ht="16.149999999999999" customHeight="1" x14ac:dyDescent="0.25">
      <c r="A935" s="561">
        <v>34495</v>
      </c>
      <c r="B935" s="562">
        <v>834.96</v>
      </c>
      <c r="C935"/>
      <c r="D935"/>
    </row>
    <row r="936" spans="1:4" ht="16.149999999999999" customHeight="1" x14ac:dyDescent="0.25">
      <c r="A936" s="561">
        <v>34496</v>
      </c>
      <c r="B936" s="563">
        <v>833.19</v>
      </c>
      <c r="C936"/>
      <c r="D936"/>
    </row>
    <row r="937" spans="1:4" ht="16.149999999999999" customHeight="1" x14ac:dyDescent="0.25">
      <c r="A937" s="561">
        <v>34497</v>
      </c>
      <c r="B937" s="562">
        <v>833.19</v>
      </c>
      <c r="C937"/>
      <c r="D937"/>
    </row>
    <row r="938" spans="1:4" ht="16.149999999999999" customHeight="1" x14ac:dyDescent="0.25">
      <c r="A938" s="561">
        <v>34498</v>
      </c>
      <c r="B938" s="563">
        <v>833.19</v>
      </c>
      <c r="C938"/>
      <c r="D938"/>
    </row>
    <row r="939" spans="1:4" ht="16.149999999999999" customHeight="1" x14ac:dyDescent="0.25">
      <c r="A939" s="561">
        <v>34499</v>
      </c>
      <c r="B939" s="562">
        <v>833.19</v>
      </c>
      <c r="C939"/>
      <c r="D939"/>
    </row>
    <row r="940" spans="1:4" ht="16.149999999999999" customHeight="1" x14ac:dyDescent="0.25">
      <c r="A940" s="561">
        <v>34500</v>
      </c>
      <c r="B940" s="563">
        <v>833.16</v>
      </c>
      <c r="C940"/>
      <c r="D940"/>
    </row>
    <row r="941" spans="1:4" ht="16.149999999999999" customHeight="1" x14ac:dyDescent="0.25">
      <c r="A941" s="561">
        <v>34501</v>
      </c>
      <c r="B941" s="562">
        <v>833.35</v>
      </c>
      <c r="C941"/>
      <c r="D941"/>
    </row>
    <row r="942" spans="1:4" ht="16.149999999999999" customHeight="1" x14ac:dyDescent="0.25">
      <c r="A942" s="561">
        <v>34502</v>
      </c>
      <c r="B942" s="563">
        <v>831.28</v>
      </c>
      <c r="C942"/>
      <c r="D942"/>
    </row>
    <row r="943" spans="1:4" ht="16.149999999999999" customHeight="1" x14ac:dyDescent="0.25">
      <c r="A943" s="561">
        <v>34503</v>
      </c>
      <c r="B943" s="562">
        <v>826.61</v>
      </c>
      <c r="C943"/>
      <c r="D943"/>
    </row>
    <row r="944" spans="1:4" ht="16.149999999999999" customHeight="1" x14ac:dyDescent="0.25">
      <c r="A944" s="561">
        <v>34504</v>
      </c>
      <c r="B944" s="563">
        <v>826.61</v>
      </c>
      <c r="C944"/>
      <c r="D944"/>
    </row>
    <row r="945" spans="1:4" ht="16.149999999999999" customHeight="1" x14ac:dyDescent="0.25">
      <c r="A945" s="561">
        <v>34505</v>
      </c>
      <c r="B945" s="562">
        <v>826.61</v>
      </c>
      <c r="C945"/>
      <c r="D945"/>
    </row>
    <row r="946" spans="1:4" ht="16.149999999999999" customHeight="1" x14ac:dyDescent="0.25">
      <c r="A946" s="561">
        <v>34506</v>
      </c>
      <c r="B946" s="563">
        <v>828.94</v>
      </c>
      <c r="C946"/>
      <c r="D946"/>
    </row>
    <row r="947" spans="1:4" ht="16.149999999999999" customHeight="1" x14ac:dyDescent="0.25">
      <c r="A947" s="561">
        <v>34507</v>
      </c>
      <c r="B947" s="562">
        <v>826.9</v>
      </c>
      <c r="C947"/>
      <c r="D947"/>
    </row>
    <row r="948" spans="1:4" ht="16.149999999999999" customHeight="1" x14ac:dyDescent="0.25">
      <c r="A948" s="561">
        <v>34508</v>
      </c>
      <c r="B948" s="563">
        <v>824.76</v>
      </c>
      <c r="C948"/>
      <c r="D948"/>
    </row>
    <row r="949" spans="1:4" ht="16.149999999999999" customHeight="1" x14ac:dyDescent="0.25">
      <c r="A949" s="561">
        <v>34509</v>
      </c>
      <c r="B949" s="562">
        <v>822.87</v>
      </c>
      <c r="C949"/>
      <c r="D949"/>
    </row>
    <row r="950" spans="1:4" ht="16.149999999999999" customHeight="1" x14ac:dyDescent="0.25">
      <c r="A950" s="561">
        <v>34510</v>
      </c>
      <c r="B950" s="563">
        <v>821</v>
      </c>
      <c r="C950"/>
      <c r="D950"/>
    </row>
    <row r="951" spans="1:4" ht="16.149999999999999" customHeight="1" x14ac:dyDescent="0.25">
      <c r="A951" s="561">
        <v>34511</v>
      </c>
      <c r="B951" s="562">
        <v>821</v>
      </c>
      <c r="C951"/>
      <c r="D951"/>
    </row>
    <row r="952" spans="1:4" ht="16.149999999999999" customHeight="1" x14ac:dyDescent="0.25">
      <c r="A952" s="561">
        <v>34512</v>
      </c>
      <c r="B952" s="563">
        <v>821</v>
      </c>
      <c r="C952"/>
      <c r="D952"/>
    </row>
    <row r="953" spans="1:4" ht="16.149999999999999" customHeight="1" x14ac:dyDescent="0.25">
      <c r="A953" s="561">
        <v>34513</v>
      </c>
      <c r="B953" s="562">
        <v>820.13</v>
      </c>
      <c r="C953"/>
      <c r="D953"/>
    </row>
    <row r="954" spans="1:4" ht="16.149999999999999" customHeight="1" x14ac:dyDescent="0.25">
      <c r="A954" s="561">
        <v>34514</v>
      </c>
      <c r="B954" s="563">
        <v>818.73</v>
      </c>
      <c r="C954"/>
      <c r="D954"/>
    </row>
    <row r="955" spans="1:4" ht="16.149999999999999" customHeight="1" x14ac:dyDescent="0.25">
      <c r="A955" s="561">
        <v>34515</v>
      </c>
      <c r="B955" s="562">
        <v>819.64</v>
      </c>
      <c r="C955"/>
      <c r="D955"/>
    </row>
    <row r="956" spans="1:4" ht="16.149999999999999" customHeight="1" x14ac:dyDescent="0.25">
      <c r="A956" s="561">
        <v>34516</v>
      </c>
      <c r="B956" s="563">
        <v>818.05</v>
      </c>
      <c r="C956"/>
      <c r="D956"/>
    </row>
    <row r="957" spans="1:4" ht="16.149999999999999" customHeight="1" x14ac:dyDescent="0.25">
      <c r="A957" s="561">
        <v>34517</v>
      </c>
      <c r="B957" s="562">
        <v>817.92</v>
      </c>
      <c r="C957"/>
      <c r="D957"/>
    </row>
    <row r="958" spans="1:4" ht="16.149999999999999" customHeight="1" x14ac:dyDescent="0.25">
      <c r="A958" s="561">
        <v>34518</v>
      </c>
      <c r="B958" s="563">
        <v>817.92</v>
      </c>
      <c r="C958"/>
      <c r="D958"/>
    </row>
    <row r="959" spans="1:4" ht="16.149999999999999" customHeight="1" x14ac:dyDescent="0.25">
      <c r="A959" s="561">
        <v>34519</v>
      </c>
      <c r="B959" s="562">
        <v>817.92</v>
      </c>
      <c r="C959"/>
      <c r="D959"/>
    </row>
    <row r="960" spans="1:4" ht="16.149999999999999" customHeight="1" x14ac:dyDescent="0.25">
      <c r="A960" s="561">
        <v>34520</v>
      </c>
      <c r="B960" s="563">
        <v>817.92</v>
      </c>
      <c r="C960"/>
      <c r="D960"/>
    </row>
    <row r="961" spans="1:4" ht="16.149999999999999" customHeight="1" x14ac:dyDescent="0.25">
      <c r="A961" s="561">
        <v>34521</v>
      </c>
      <c r="B961" s="562">
        <v>818.45</v>
      </c>
      <c r="C961"/>
      <c r="D961"/>
    </row>
    <row r="962" spans="1:4" ht="16.149999999999999" customHeight="1" x14ac:dyDescent="0.25">
      <c r="A962" s="561">
        <v>34522</v>
      </c>
      <c r="B962" s="563">
        <v>820.42</v>
      </c>
      <c r="C962"/>
      <c r="D962"/>
    </row>
    <row r="963" spans="1:4" ht="16.149999999999999" customHeight="1" x14ac:dyDescent="0.25">
      <c r="A963" s="561">
        <v>34523</v>
      </c>
      <c r="B963" s="562">
        <v>820.24</v>
      </c>
      <c r="C963"/>
      <c r="D963"/>
    </row>
    <row r="964" spans="1:4" ht="16.149999999999999" customHeight="1" x14ac:dyDescent="0.25">
      <c r="A964" s="561">
        <v>34524</v>
      </c>
      <c r="B964" s="563">
        <v>822.34</v>
      </c>
      <c r="C964"/>
      <c r="D964"/>
    </row>
    <row r="965" spans="1:4" ht="16.149999999999999" customHeight="1" x14ac:dyDescent="0.25">
      <c r="A965" s="561">
        <v>34525</v>
      </c>
      <c r="B965" s="562">
        <v>822.34</v>
      </c>
      <c r="C965"/>
      <c r="D965"/>
    </row>
    <row r="966" spans="1:4" ht="16.149999999999999" customHeight="1" x14ac:dyDescent="0.25">
      <c r="A966" s="561">
        <v>34526</v>
      </c>
      <c r="B966" s="563">
        <v>822.34</v>
      </c>
      <c r="C966"/>
      <c r="D966"/>
    </row>
    <row r="967" spans="1:4" ht="16.149999999999999" customHeight="1" x14ac:dyDescent="0.25">
      <c r="A967" s="561">
        <v>34527</v>
      </c>
      <c r="B967" s="562">
        <v>822.14</v>
      </c>
      <c r="C967"/>
      <c r="D967"/>
    </row>
    <row r="968" spans="1:4" ht="16.149999999999999" customHeight="1" x14ac:dyDescent="0.25">
      <c r="A968" s="561">
        <v>34528</v>
      </c>
      <c r="B968" s="563">
        <v>823.12</v>
      </c>
      <c r="C968"/>
      <c r="D968"/>
    </row>
    <row r="969" spans="1:4" ht="16.149999999999999" customHeight="1" x14ac:dyDescent="0.25">
      <c r="A969" s="561">
        <v>34529</v>
      </c>
      <c r="B969" s="562">
        <v>822.79</v>
      </c>
      <c r="C969"/>
      <c r="D969"/>
    </row>
    <row r="970" spans="1:4" ht="16.149999999999999" customHeight="1" x14ac:dyDescent="0.25">
      <c r="A970" s="561">
        <v>34530</v>
      </c>
      <c r="B970" s="563">
        <v>822.28</v>
      </c>
      <c r="C970"/>
      <c r="D970"/>
    </row>
    <row r="971" spans="1:4" ht="16.149999999999999" customHeight="1" x14ac:dyDescent="0.25">
      <c r="A971" s="561">
        <v>34531</v>
      </c>
      <c r="B971" s="562">
        <v>821.04</v>
      </c>
      <c r="C971"/>
      <c r="D971"/>
    </row>
    <row r="972" spans="1:4" ht="16.149999999999999" customHeight="1" x14ac:dyDescent="0.25">
      <c r="A972" s="561">
        <v>34532</v>
      </c>
      <c r="B972" s="563">
        <v>821.04</v>
      </c>
      <c r="C972"/>
      <c r="D972"/>
    </row>
    <row r="973" spans="1:4" ht="16.149999999999999" customHeight="1" x14ac:dyDescent="0.25">
      <c r="A973" s="561">
        <v>34533</v>
      </c>
      <c r="B973" s="562">
        <v>821.04</v>
      </c>
      <c r="C973"/>
      <c r="D973"/>
    </row>
    <row r="974" spans="1:4" ht="16.149999999999999" customHeight="1" x14ac:dyDescent="0.25">
      <c r="A974" s="561">
        <v>34534</v>
      </c>
      <c r="B974" s="563">
        <v>818.44</v>
      </c>
      <c r="C974"/>
      <c r="D974"/>
    </row>
    <row r="975" spans="1:4" ht="16.149999999999999" customHeight="1" x14ac:dyDescent="0.25">
      <c r="A975" s="561">
        <v>34535</v>
      </c>
      <c r="B975" s="562">
        <v>817.49</v>
      </c>
      <c r="C975"/>
      <c r="D975"/>
    </row>
    <row r="976" spans="1:4" ht="16.149999999999999" customHeight="1" x14ac:dyDescent="0.25">
      <c r="A976" s="561">
        <v>34536</v>
      </c>
      <c r="B976" s="563">
        <v>817.49</v>
      </c>
      <c r="C976"/>
      <c r="D976"/>
    </row>
    <row r="977" spans="1:4" ht="16.149999999999999" customHeight="1" x14ac:dyDescent="0.25">
      <c r="A977" s="561">
        <v>34537</v>
      </c>
      <c r="B977" s="562">
        <v>817.18</v>
      </c>
      <c r="C977"/>
      <c r="D977"/>
    </row>
    <row r="978" spans="1:4" ht="16.149999999999999" customHeight="1" x14ac:dyDescent="0.25">
      <c r="A978" s="561">
        <v>34538</v>
      </c>
      <c r="B978" s="563">
        <v>816.68</v>
      </c>
      <c r="C978"/>
      <c r="D978"/>
    </row>
    <row r="979" spans="1:4" ht="16.149999999999999" customHeight="1" x14ac:dyDescent="0.25">
      <c r="A979" s="561">
        <v>34539</v>
      </c>
      <c r="B979" s="562">
        <v>816.68</v>
      </c>
      <c r="C979"/>
      <c r="D979"/>
    </row>
    <row r="980" spans="1:4" ht="16.149999999999999" customHeight="1" x14ac:dyDescent="0.25">
      <c r="A980" s="561">
        <v>34540</v>
      </c>
      <c r="B980" s="563">
        <v>816.68</v>
      </c>
      <c r="C980"/>
      <c r="D980"/>
    </row>
    <row r="981" spans="1:4" ht="16.149999999999999" customHeight="1" x14ac:dyDescent="0.25">
      <c r="A981" s="561">
        <v>34541</v>
      </c>
      <c r="B981" s="562">
        <v>816.34</v>
      </c>
      <c r="C981"/>
      <c r="D981"/>
    </row>
    <row r="982" spans="1:4" ht="16.149999999999999" customHeight="1" x14ac:dyDescent="0.25">
      <c r="A982" s="561">
        <v>34542</v>
      </c>
      <c r="B982" s="563">
        <v>815.75</v>
      </c>
      <c r="C982"/>
      <c r="D982"/>
    </row>
    <row r="983" spans="1:4" ht="16.149999999999999" customHeight="1" x14ac:dyDescent="0.25">
      <c r="A983" s="561">
        <v>34543</v>
      </c>
      <c r="B983" s="562">
        <v>815.8</v>
      </c>
      <c r="C983"/>
      <c r="D983"/>
    </row>
    <row r="984" spans="1:4" ht="16.149999999999999" customHeight="1" x14ac:dyDescent="0.25">
      <c r="A984" s="561">
        <v>34544</v>
      </c>
      <c r="B984" s="563">
        <v>815.62</v>
      </c>
      <c r="C984"/>
      <c r="D984"/>
    </row>
    <row r="985" spans="1:4" ht="16.149999999999999" customHeight="1" x14ac:dyDescent="0.25">
      <c r="A985" s="561">
        <v>34545</v>
      </c>
      <c r="B985" s="562">
        <v>815.62</v>
      </c>
      <c r="C985"/>
      <c r="D985"/>
    </row>
    <row r="986" spans="1:4" ht="16.149999999999999" customHeight="1" x14ac:dyDescent="0.25">
      <c r="A986" s="561">
        <v>34546</v>
      </c>
      <c r="B986" s="563">
        <v>815.62</v>
      </c>
      <c r="C986"/>
      <c r="D986"/>
    </row>
    <row r="987" spans="1:4" ht="16.149999999999999" customHeight="1" x14ac:dyDescent="0.25">
      <c r="A987" s="561">
        <v>34547</v>
      </c>
      <c r="B987" s="562">
        <v>815.62</v>
      </c>
      <c r="C987"/>
      <c r="D987"/>
    </row>
    <row r="988" spans="1:4" ht="16.149999999999999" customHeight="1" x14ac:dyDescent="0.25">
      <c r="A988" s="561">
        <v>34548</v>
      </c>
      <c r="B988" s="563">
        <v>815.89</v>
      </c>
      <c r="C988"/>
      <c r="D988"/>
    </row>
    <row r="989" spans="1:4" ht="16.149999999999999" customHeight="1" x14ac:dyDescent="0.25">
      <c r="A989" s="561">
        <v>34549</v>
      </c>
      <c r="B989" s="562">
        <v>814.53</v>
      </c>
      <c r="C989"/>
      <c r="D989"/>
    </row>
    <row r="990" spans="1:4" ht="16.149999999999999" customHeight="1" x14ac:dyDescent="0.25">
      <c r="A990" s="561">
        <v>34550</v>
      </c>
      <c r="B990" s="563">
        <v>812.69</v>
      </c>
      <c r="C990"/>
      <c r="D990"/>
    </row>
    <row r="991" spans="1:4" ht="16.149999999999999" customHeight="1" x14ac:dyDescent="0.25">
      <c r="A991" s="561">
        <v>34551</v>
      </c>
      <c r="B991" s="562">
        <v>812.57</v>
      </c>
      <c r="C991"/>
      <c r="D991"/>
    </row>
    <row r="992" spans="1:4" ht="16.149999999999999" customHeight="1" x14ac:dyDescent="0.25">
      <c r="A992" s="561">
        <v>34552</v>
      </c>
      <c r="B992" s="563">
        <v>811.91</v>
      </c>
      <c r="C992"/>
      <c r="D992"/>
    </row>
    <row r="993" spans="1:4" ht="16.149999999999999" customHeight="1" x14ac:dyDescent="0.25">
      <c r="A993" s="561">
        <v>34553</v>
      </c>
      <c r="B993" s="562">
        <v>811.91</v>
      </c>
      <c r="C993"/>
      <c r="D993"/>
    </row>
    <row r="994" spans="1:4" ht="16.149999999999999" customHeight="1" x14ac:dyDescent="0.25">
      <c r="A994" s="561">
        <v>34554</v>
      </c>
      <c r="B994" s="563">
        <v>811.91</v>
      </c>
      <c r="C994"/>
      <c r="D994"/>
    </row>
    <row r="995" spans="1:4" ht="16.149999999999999" customHeight="1" x14ac:dyDescent="0.25">
      <c r="A995" s="561">
        <v>34555</v>
      </c>
      <c r="B995" s="562">
        <v>812.39</v>
      </c>
      <c r="C995"/>
      <c r="D995"/>
    </row>
    <row r="996" spans="1:4" ht="16.149999999999999" customHeight="1" x14ac:dyDescent="0.25">
      <c r="A996" s="561">
        <v>34556</v>
      </c>
      <c r="B996" s="563">
        <v>813.64</v>
      </c>
      <c r="C996"/>
      <c r="D996"/>
    </row>
    <row r="997" spans="1:4" ht="16.149999999999999" customHeight="1" x14ac:dyDescent="0.25">
      <c r="A997" s="561">
        <v>34557</v>
      </c>
      <c r="B997" s="562">
        <v>815.4</v>
      </c>
      <c r="C997"/>
      <c r="D997"/>
    </row>
    <row r="998" spans="1:4" ht="16.149999999999999" customHeight="1" x14ac:dyDescent="0.25">
      <c r="A998" s="561">
        <v>34558</v>
      </c>
      <c r="B998" s="563">
        <v>815.84</v>
      </c>
      <c r="C998"/>
      <c r="D998"/>
    </row>
    <row r="999" spans="1:4" ht="16.149999999999999" customHeight="1" x14ac:dyDescent="0.25">
      <c r="A999" s="561">
        <v>34559</v>
      </c>
      <c r="B999" s="562">
        <v>814.94</v>
      </c>
      <c r="C999"/>
      <c r="D999"/>
    </row>
    <row r="1000" spans="1:4" ht="16.149999999999999" customHeight="1" x14ac:dyDescent="0.25">
      <c r="A1000" s="561">
        <v>34560</v>
      </c>
      <c r="B1000" s="563">
        <v>814.94</v>
      </c>
      <c r="C1000"/>
      <c r="D1000"/>
    </row>
    <row r="1001" spans="1:4" ht="16.149999999999999" customHeight="1" x14ac:dyDescent="0.25">
      <c r="A1001" s="561">
        <v>34561</v>
      </c>
      <c r="B1001" s="562">
        <v>814.94</v>
      </c>
      <c r="C1001"/>
      <c r="D1001"/>
    </row>
    <row r="1002" spans="1:4" ht="16.149999999999999" customHeight="1" x14ac:dyDescent="0.25">
      <c r="A1002" s="561">
        <v>34562</v>
      </c>
      <c r="B1002" s="563">
        <v>814.94</v>
      </c>
      <c r="C1002"/>
      <c r="D1002"/>
    </row>
    <row r="1003" spans="1:4" ht="16.149999999999999" customHeight="1" x14ac:dyDescent="0.25">
      <c r="A1003" s="561">
        <v>34563</v>
      </c>
      <c r="B1003" s="562">
        <v>814.4</v>
      </c>
      <c r="C1003"/>
      <c r="D1003"/>
    </row>
    <row r="1004" spans="1:4" ht="16.149999999999999" customHeight="1" x14ac:dyDescent="0.25">
      <c r="A1004" s="561">
        <v>34564</v>
      </c>
      <c r="B1004" s="563">
        <v>813.93</v>
      </c>
      <c r="C1004"/>
      <c r="D1004"/>
    </row>
    <row r="1005" spans="1:4" ht="16.149999999999999" customHeight="1" x14ac:dyDescent="0.25">
      <c r="A1005" s="561">
        <v>34565</v>
      </c>
      <c r="B1005" s="562">
        <v>813.88</v>
      </c>
      <c r="C1005"/>
      <c r="D1005"/>
    </row>
    <row r="1006" spans="1:4" ht="16.149999999999999" customHeight="1" x14ac:dyDescent="0.25">
      <c r="A1006" s="561">
        <v>34566</v>
      </c>
      <c r="B1006" s="563">
        <v>813.76</v>
      </c>
      <c r="C1006"/>
      <c r="D1006"/>
    </row>
    <row r="1007" spans="1:4" ht="16.149999999999999" customHeight="1" x14ac:dyDescent="0.25">
      <c r="A1007" s="561">
        <v>34567</v>
      </c>
      <c r="B1007" s="562">
        <v>813.76</v>
      </c>
      <c r="C1007"/>
      <c r="D1007"/>
    </row>
    <row r="1008" spans="1:4" ht="16.149999999999999" customHeight="1" x14ac:dyDescent="0.25">
      <c r="A1008" s="561">
        <v>34568</v>
      </c>
      <c r="B1008" s="563">
        <v>813.76</v>
      </c>
      <c r="C1008"/>
      <c r="D1008"/>
    </row>
    <row r="1009" spans="1:4" ht="16.149999999999999" customHeight="1" x14ac:dyDescent="0.25">
      <c r="A1009" s="561">
        <v>34569</v>
      </c>
      <c r="B1009" s="562">
        <v>815.2</v>
      </c>
      <c r="C1009"/>
      <c r="D1009"/>
    </row>
    <row r="1010" spans="1:4" ht="16.149999999999999" customHeight="1" x14ac:dyDescent="0.25">
      <c r="A1010" s="561">
        <v>34570</v>
      </c>
      <c r="B1010" s="563">
        <v>816.58</v>
      </c>
      <c r="C1010"/>
      <c r="D1010"/>
    </row>
    <row r="1011" spans="1:4" ht="16.149999999999999" customHeight="1" x14ac:dyDescent="0.25">
      <c r="A1011" s="561">
        <v>34571</v>
      </c>
      <c r="B1011" s="562">
        <v>816.77</v>
      </c>
      <c r="C1011"/>
      <c r="D1011"/>
    </row>
    <row r="1012" spans="1:4" ht="16.149999999999999" customHeight="1" x14ac:dyDescent="0.25">
      <c r="A1012" s="561">
        <v>34572</v>
      </c>
      <c r="B1012" s="563">
        <v>817.4</v>
      </c>
      <c r="C1012"/>
      <c r="D1012"/>
    </row>
    <row r="1013" spans="1:4" ht="16.149999999999999" customHeight="1" x14ac:dyDescent="0.25">
      <c r="A1013" s="561">
        <v>34573</v>
      </c>
      <c r="B1013" s="562">
        <v>816.29</v>
      </c>
      <c r="C1013"/>
      <c r="D1013"/>
    </row>
    <row r="1014" spans="1:4" ht="16.149999999999999" customHeight="1" x14ac:dyDescent="0.25">
      <c r="A1014" s="561">
        <v>34574</v>
      </c>
      <c r="B1014" s="563">
        <v>816.29</v>
      </c>
      <c r="C1014"/>
      <c r="D1014"/>
    </row>
    <row r="1015" spans="1:4" ht="16.149999999999999" customHeight="1" x14ac:dyDescent="0.25">
      <c r="A1015" s="561">
        <v>34575</v>
      </c>
      <c r="B1015" s="562">
        <v>816.29</v>
      </c>
      <c r="C1015"/>
      <c r="D1015"/>
    </row>
    <row r="1016" spans="1:4" ht="16.149999999999999" customHeight="1" x14ac:dyDescent="0.25">
      <c r="A1016" s="561">
        <v>34576</v>
      </c>
      <c r="B1016" s="563">
        <v>816.18</v>
      </c>
      <c r="C1016"/>
      <c r="D1016"/>
    </row>
    <row r="1017" spans="1:4" ht="16.149999999999999" customHeight="1" x14ac:dyDescent="0.25">
      <c r="A1017" s="561">
        <v>34577</v>
      </c>
      <c r="B1017" s="562">
        <v>816.3</v>
      </c>
      <c r="C1017"/>
      <c r="D1017"/>
    </row>
    <row r="1018" spans="1:4" ht="16.149999999999999" customHeight="1" x14ac:dyDescent="0.25">
      <c r="A1018" s="561">
        <v>34578</v>
      </c>
      <c r="B1018" s="563">
        <v>816.08</v>
      </c>
      <c r="C1018"/>
      <c r="D1018"/>
    </row>
    <row r="1019" spans="1:4" ht="16.149999999999999" customHeight="1" x14ac:dyDescent="0.25">
      <c r="A1019" s="561">
        <v>34579</v>
      </c>
      <c r="B1019" s="562">
        <v>817.64</v>
      </c>
      <c r="C1019"/>
      <c r="D1019"/>
    </row>
    <row r="1020" spans="1:4" ht="16.149999999999999" customHeight="1" x14ac:dyDescent="0.25">
      <c r="A1020" s="561">
        <v>34580</v>
      </c>
      <c r="B1020" s="563">
        <v>818.81</v>
      </c>
      <c r="C1020"/>
      <c r="D1020"/>
    </row>
    <row r="1021" spans="1:4" ht="16.149999999999999" customHeight="1" x14ac:dyDescent="0.25">
      <c r="A1021" s="561">
        <v>34581</v>
      </c>
      <c r="B1021" s="562">
        <v>818.81</v>
      </c>
      <c r="C1021"/>
      <c r="D1021"/>
    </row>
    <row r="1022" spans="1:4" ht="16.149999999999999" customHeight="1" x14ac:dyDescent="0.25">
      <c r="A1022" s="561">
        <v>34582</v>
      </c>
      <c r="B1022" s="563">
        <v>818.81</v>
      </c>
      <c r="C1022"/>
      <c r="D1022"/>
    </row>
    <row r="1023" spans="1:4" ht="16.149999999999999" customHeight="1" x14ac:dyDescent="0.25">
      <c r="A1023" s="561">
        <v>34583</v>
      </c>
      <c r="B1023" s="562">
        <v>817.8</v>
      </c>
      <c r="C1023"/>
      <c r="D1023"/>
    </row>
    <row r="1024" spans="1:4" ht="16.149999999999999" customHeight="1" x14ac:dyDescent="0.25">
      <c r="A1024" s="561">
        <v>34584</v>
      </c>
      <c r="B1024" s="563">
        <v>818.21</v>
      </c>
      <c r="C1024"/>
      <c r="D1024"/>
    </row>
    <row r="1025" spans="1:4" ht="16.149999999999999" customHeight="1" x14ac:dyDescent="0.25">
      <c r="A1025" s="561">
        <v>34585</v>
      </c>
      <c r="B1025" s="562">
        <v>819.24</v>
      </c>
      <c r="C1025"/>
      <c r="D1025"/>
    </row>
    <row r="1026" spans="1:4" ht="16.149999999999999" customHeight="1" x14ac:dyDescent="0.25">
      <c r="A1026" s="561">
        <v>34586</v>
      </c>
      <c r="B1026" s="563">
        <v>820.02</v>
      </c>
      <c r="C1026"/>
      <c r="D1026"/>
    </row>
    <row r="1027" spans="1:4" ht="16.149999999999999" customHeight="1" x14ac:dyDescent="0.25">
      <c r="A1027" s="561">
        <v>34587</v>
      </c>
      <c r="B1027" s="562">
        <v>820.26</v>
      </c>
      <c r="C1027"/>
      <c r="D1027"/>
    </row>
    <row r="1028" spans="1:4" ht="16.149999999999999" customHeight="1" x14ac:dyDescent="0.25">
      <c r="A1028" s="561">
        <v>34588</v>
      </c>
      <c r="B1028" s="563">
        <v>820.26</v>
      </c>
      <c r="C1028"/>
      <c r="D1028"/>
    </row>
    <row r="1029" spans="1:4" ht="16.149999999999999" customHeight="1" x14ac:dyDescent="0.25">
      <c r="A1029" s="561">
        <v>34589</v>
      </c>
      <c r="B1029" s="562">
        <v>820.26</v>
      </c>
      <c r="C1029"/>
      <c r="D1029"/>
    </row>
    <row r="1030" spans="1:4" ht="16.149999999999999" customHeight="1" x14ac:dyDescent="0.25">
      <c r="A1030" s="561">
        <v>34590</v>
      </c>
      <c r="B1030" s="563">
        <v>821.62</v>
      </c>
      <c r="C1030"/>
      <c r="D1030"/>
    </row>
    <row r="1031" spans="1:4" ht="16.149999999999999" customHeight="1" x14ac:dyDescent="0.25">
      <c r="A1031" s="561">
        <v>34591</v>
      </c>
      <c r="B1031" s="562">
        <v>824.34</v>
      </c>
      <c r="C1031"/>
      <c r="D1031"/>
    </row>
    <row r="1032" spans="1:4" ht="16.149999999999999" customHeight="1" x14ac:dyDescent="0.25">
      <c r="A1032" s="561">
        <v>34592</v>
      </c>
      <c r="B1032" s="563">
        <v>827.86</v>
      </c>
      <c r="C1032"/>
      <c r="D1032"/>
    </row>
    <row r="1033" spans="1:4" ht="16.149999999999999" customHeight="1" x14ac:dyDescent="0.25">
      <c r="A1033" s="561">
        <v>34593</v>
      </c>
      <c r="B1033" s="562">
        <v>833.1</v>
      </c>
      <c r="C1033"/>
      <c r="D1033"/>
    </row>
    <row r="1034" spans="1:4" ht="16.149999999999999" customHeight="1" x14ac:dyDescent="0.25">
      <c r="A1034" s="561">
        <v>34594</v>
      </c>
      <c r="B1034" s="563">
        <v>837.21</v>
      </c>
      <c r="C1034"/>
      <c r="D1034"/>
    </row>
    <row r="1035" spans="1:4" ht="16.149999999999999" customHeight="1" x14ac:dyDescent="0.25">
      <c r="A1035" s="561">
        <v>34595</v>
      </c>
      <c r="B1035" s="562">
        <v>837.21</v>
      </c>
      <c r="C1035"/>
      <c r="D1035"/>
    </row>
    <row r="1036" spans="1:4" ht="16.149999999999999" customHeight="1" x14ac:dyDescent="0.25">
      <c r="A1036" s="561">
        <v>34596</v>
      </c>
      <c r="B1036" s="563">
        <v>837.21</v>
      </c>
      <c r="C1036"/>
      <c r="D1036"/>
    </row>
    <row r="1037" spans="1:4" ht="16.149999999999999" customHeight="1" x14ac:dyDescent="0.25">
      <c r="A1037" s="561">
        <v>34597</v>
      </c>
      <c r="B1037" s="562">
        <v>838.63</v>
      </c>
      <c r="C1037"/>
      <c r="D1037"/>
    </row>
    <row r="1038" spans="1:4" ht="16.149999999999999" customHeight="1" x14ac:dyDescent="0.25">
      <c r="A1038" s="561">
        <v>34598</v>
      </c>
      <c r="B1038" s="563">
        <v>841.82</v>
      </c>
      <c r="C1038"/>
      <c r="D1038"/>
    </row>
    <row r="1039" spans="1:4" ht="16.149999999999999" customHeight="1" x14ac:dyDescent="0.25">
      <c r="A1039" s="561">
        <v>34599</v>
      </c>
      <c r="B1039" s="562">
        <v>842.7</v>
      </c>
      <c r="C1039"/>
      <c r="D1039"/>
    </row>
    <row r="1040" spans="1:4" ht="16.149999999999999" customHeight="1" x14ac:dyDescent="0.25">
      <c r="A1040" s="561">
        <v>34600</v>
      </c>
      <c r="B1040" s="563">
        <v>841.53</v>
      </c>
      <c r="C1040"/>
      <c r="D1040"/>
    </row>
    <row r="1041" spans="1:4" ht="16.149999999999999" customHeight="1" x14ac:dyDescent="0.25">
      <c r="A1041" s="561">
        <v>34601</v>
      </c>
      <c r="B1041" s="562">
        <v>839.46</v>
      </c>
      <c r="C1041"/>
      <c r="D1041"/>
    </row>
    <row r="1042" spans="1:4" ht="16.149999999999999" customHeight="1" x14ac:dyDescent="0.25">
      <c r="A1042" s="561">
        <v>34602</v>
      </c>
      <c r="B1042" s="563">
        <v>839.46</v>
      </c>
      <c r="C1042"/>
      <c r="D1042"/>
    </row>
    <row r="1043" spans="1:4" ht="16.149999999999999" customHeight="1" x14ac:dyDescent="0.25">
      <c r="A1043" s="561">
        <v>34603</v>
      </c>
      <c r="B1043" s="562">
        <v>839.46</v>
      </c>
      <c r="C1043"/>
      <c r="D1043"/>
    </row>
    <row r="1044" spans="1:4" ht="16.149999999999999" customHeight="1" x14ac:dyDescent="0.25">
      <c r="A1044" s="561">
        <v>34604</v>
      </c>
      <c r="B1044" s="563">
        <v>840.23</v>
      </c>
      <c r="C1044"/>
      <c r="D1044"/>
    </row>
    <row r="1045" spans="1:4" ht="16.149999999999999" customHeight="1" x14ac:dyDescent="0.25">
      <c r="A1045" s="561">
        <v>34605</v>
      </c>
      <c r="B1045" s="562">
        <v>841.51</v>
      </c>
      <c r="C1045"/>
      <c r="D1045"/>
    </row>
    <row r="1046" spans="1:4" ht="16.149999999999999" customHeight="1" x14ac:dyDescent="0.25">
      <c r="A1046" s="561">
        <v>34606</v>
      </c>
      <c r="B1046" s="563">
        <v>841.32</v>
      </c>
      <c r="C1046"/>
      <c r="D1046"/>
    </row>
    <row r="1047" spans="1:4" ht="16.149999999999999" customHeight="1" x14ac:dyDescent="0.25">
      <c r="A1047" s="561">
        <v>34607</v>
      </c>
      <c r="B1047" s="562">
        <v>842</v>
      </c>
      <c r="C1047"/>
      <c r="D1047"/>
    </row>
    <row r="1048" spans="1:4" ht="16.149999999999999" customHeight="1" x14ac:dyDescent="0.25">
      <c r="A1048" s="561">
        <v>34608</v>
      </c>
      <c r="B1048" s="563">
        <v>843</v>
      </c>
      <c r="C1048"/>
      <c r="D1048"/>
    </row>
    <row r="1049" spans="1:4" ht="16.149999999999999" customHeight="1" x14ac:dyDescent="0.25">
      <c r="A1049" s="561">
        <v>34609</v>
      </c>
      <c r="B1049" s="562">
        <v>843</v>
      </c>
      <c r="C1049"/>
      <c r="D1049"/>
    </row>
    <row r="1050" spans="1:4" ht="16.149999999999999" customHeight="1" x14ac:dyDescent="0.25">
      <c r="A1050" s="561">
        <v>34610</v>
      </c>
      <c r="B1050" s="563">
        <v>843</v>
      </c>
      <c r="C1050"/>
      <c r="D1050"/>
    </row>
    <row r="1051" spans="1:4" ht="16.149999999999999" customHeight="1" x14ac:dyDescent="0.25">
      <c r="A1051" s="561">
        <v>34611</v>
      </c>
      <c r="B1051" s="562">
        <v>843.65</v>
      </c>
      <c r="C1051"/>
      <c r="D1051"/>
    </row>
    <row r="1052" spans="1:4" ht="16.149999999999999" customHeight="1" x14ac:dyDescent="0.25">
      <c r="A1052" s="561">
        <v>34612</v>
      </c>
      <c r="B1052" s="563">
        <v>844.4</v>
      </c>
      <c r="C1052"/>
      <c r="D1052"/>
    </row>
    <row r="1053" spans="1:4" ht="16.149999999999999" customHeight="1" x14ac:dyDescent="0.25">
      <c r="A1053" s="561">
        <v>34613</v>
      </c>
      <c r="B1053" s="562">
        <v>842.54</v>
      </c>
      <c r="C1053"/>
      <c r="D1053"/>
    </row>
    <row r="1054" spans="1:4" ht="16.149999999999999" customHeight="1" x14ac:dyDescent="0.25">
      <c r="A1054" s="561">
        <v>34614</v>
      </c>
      <c r="B1054" s="563">
        <v>840.06</v>
      </c>
      <c r="C1054"/>
      <c r="D1054"/>
    </row>
    <row r="1055" spans="1:4" ht="16.149999999999999" customHeight="1" x14ac:dyDescent="0.25">
      <c r="A1055" s="561">
        <v>34615</v>
      </c>
      <c r="B1055" s="562">
        <v>836.8</v>
      </c>
      <c r="C1055"/>
      <c r="D1055"/>
    </row>
    <row r="1056" spans="1:4" ht="16.149999999999999" customHeight="1" x14ac:dyDescent="0.25">
      <c r="A1056" s="561">
        <v>34616</v>
      </c>
      <c r="B1056" s="563">
        <v>836.8</v>
      </c>
      <c r="C1056"/>
      <c r="D1056"/>
    </row>
    <row r="1057" spans="1:4" ht="16.149999999999999" customHeight="1" x14ac:dyDescent="0.25">
      <c r="A1057" s="561">
        <v>34617</v>
      </c>
      <c r="B1057" s="562">
        <v>836.8</v>
      </c>
      <c r="C1057"/>
      <c r="D1057"/>
    </row>
    <row r="1058" spans="1:4" ht="16.149999999999999" customHeight="1" x14ac:dyDescent="0.25">
      <c r="A1058" s="561">
        <v>34618</v>
      </c>
      <c r="B1058" s="563">
        <v>835.59</v>
      </c>
      <c r="C1058"/>
      <c r="D1058"/>
    </row>
    <row r="1059" spans="1:4" ht="16.149999999999999" customHeight="1" x14ac:dyDescent="0.25">
      <c r="A1059" s="561">
        <v>34619</v>
      </c>
      <c r="B1059" s="562">
        <v>835.38</v>
      </c>
      <c r="C1059"/>
      <c r="D1059"/>
    </row>
    <row r="1060" spans="1:4" ht="16.149999999999999" customHeight="1" x14ac:dyDescent="0.25">
      <c r="A1060" s="561">
        <v>34620</v>
      </c>
      <c r="B1060" s="563">
        <v>836.4</v>
      </c>
      <c r="C1060"/>
      <c r="D1060"/>
    </row>
    <row r="1061" spans="1:4" ht="16.149999999999999" customHeight="1" x14ac:dyDescent="0.25">
      <c r="A1061" s="561">
        <v>34621</v>
      </c>
      <c r="B1061" s="562">
        <v>836.01</v>
      </c>
      <c r="C1061"/>
      <c r="D1061"/>
    </row>
    <row r="1062" spans="1:4" ht="16.149999999999999" customHeight="1" x14ac:dyDescent="0.25">
      <c r="A1062" s="561">
        <v>34622</v>
      </c>
      <c r="B1062" s="563">
        <v>834.83</v>
      </c>
      <c r="C1062"/>
      <c r="D1062"/>
    </row>
    <row r="1063" spans="1:4" ht="16.149999999999999" customHeight="1" x14ac:dyDescent="0.25">
      <c r="A1063" s="561">
        <v>34623</v>
      </c>
      <c r="B1063" s="562">
        <v>834.83</v>
      </c>
      <c r="C1063"/>
      <c r="D1063"/>
    </row>
    <row r="1064" spans="1:4" ht="16.149999999999999" customHeight="1" x14ac:dyDescent="0.25">
      <c r="A1064" s="561">
        <v>34624</v>
      </c>
      <c r="B1064" s="563">
        <v>834.83</v>
      </c>
      <c r="C1064"/>
      <c r="D1064"/>
    </row>
    <row r="1065" spans="1:4" ht="16.149999999999999" customHeight="1" x14ac:dyDescent="0.25">
      <c r="A1065" s="561">
        <v>34625</v>
      </c>
      <c r="B1065" s="562">
        <v>834.83</v>
      </c>
      <c r="C1065"/>
      <c r="D1065"/>
    </row>
    <row r="1066" spans="1:4" ht="16.149999999999999" customHeight="1" x14ac:dyDescent="0.25">
      <c r="A1066" s="561">
        <v>34626</v>
      </c>
      <c r="B1066" s="563">
        <v>835.33</v>
      </c>
      <c r="C1066"/>
      <c r="D1066"/>
    </row>
    <row r="1067" spans="1:4" ht="16.149999999999999" customHeight="1" x14ac:dyDescent="0.25">
      <c r="A1067" s="561">
        <v>34627</v>
      </c>
      <c r="B1067" s="562">
        <v>836.72</v>
      </c>
      <c r="C1067"/>
      <c r="D1067"/>
    </row>
    <row r="1068" spans="1:4" ht="16.149999999999999" customHeight="1" x14ac:dyDescent="0.25">
      <c r="A1068" s="561">
        <v>34628</v>
      </c>
      <c r="B1068" s="563">
        <v>838.32</v>
      </c>
      <c r="C1068"/>
      <c r="D1068"/>
    </row>
    <row r="1069" spans="1:4" ht="16.149999999999999" customHeight="1" x14ac:dyDescent="0.25">
      <c r="A1069" s="561">
        <v>34629</v>
      </c>
      <c r="B1069" s="562">
        <v>841.41</v>
      </c>
      <c r="C1069"/>
      <c r="D1069"/>
    </row>
    <row r="1070" spans="1:4" ht="16.149999999999999" customHeight="1" x14ac:dyDescent="0.25">
      <c r="A1070" s="561">
        <v>34630</v>
      </c>
      <c r="B1070" s="563">
        <v>841.41</v>
      </c>
      <c r="C1070"/>
      <c r="D1070"/>
    </row>
    <row r="1071" spans="1:4" ht="16.149999999999999" customHeight="1" x14ac:dyDescent="0.25">
      <c r="A1071" s="561">
        <v>34631</v>
      </c>
      <c r="B1071" s="562">
        <v>841.41</v>
      </c>
      <c r="C1071"/>
      <c r="D1071"/>
    </row>
    <row r="1072" spans="1:4" ht="16.149999999999999" customHeight="1" x14ac:dyDescent="0.25">
      <c r="A1072" s="561">
        <v>34632</v>
      </c>
      <c r="B1072" s="563">
        <v>842.6</v>
      </c>
      <c r="C1072"/>
      <c r="D1072"/>
    </row>
    <row r="1073" spans="1:4" ht="16.149999999999999" customHeight="1" x14ac:dyDescent="0.25">
      <c r="A1073" s="561">
        <v>34633</v>
      </c>
      <c r="B1073" s="562">
        <v>843.48</v>
      </c>
      <c r="C1073"/>
      <c r="D1073"/>
    </row>
    <row r="1074" spans="1:4" ht="16.149999999999999" customHeight="1" x14ac:dyDescent="0.25">
      <c r="A1074" s="561">
        <v>34634</v>
      </c>
      <c r="B1074" s="563">
        <v>841.32</v>
      </c>
      <c r="C1074"/>
      <c r="D1074"/>
    </row>
    <row r="1075" spans="1:4" ht="16.149999999999999" customHeight="1" x14ac:dyDescent="0.25">
      <c r="A1075" s="561">
        <v>34635</v>
      </c>
      <c r="B1075" s="562">
        <v>840.05</v>
      </c>
      <c r="C1075"/>
      <c r="D1075"/>
    </row>
    <row r="1076" spans="1:4" ht="16.149999999999999" customHeight="1" x14ac:dyDescent="0.25">
      <c r="A1076" s="561">
        <v>34636</v>
      </c>
      <c r="B1076" s="563">
        <v>838.55</v>
      </c>
      <c r="C1076"/>
      <c r="D1076"/>
    </row>
    <row r="1077" spans="1:4" ht="16.149999999999999" customHeight="1" x14ac:dyDescent="0.25">
      <c r="A1077" s="561">
        <v>34637</v>
      </c>
      <c r="B1077" s="562">
        <v>838.55</v>
      </c>
      <c r="C1077"/>
      <c r="D1077"/>
    </row>
    <row r="1078" spans="1:4" ht="16.149999999999999" customHeight="1" x14ac:dyDescent="0.25">
      <c r="A1078" s="561">
        <v>34638</v>
      </c>
      <c r="B1078" s="563">
        <v>838.55</v>
      </c>
      <c r="C1078"/>
      <c r="D1078"/>
    </row>
    <row r="1079" spans="1:4" ht="16.149999999999999" customHeight="1" x14ac:dyDescent="0.25">
      <c r="A1079" s="561">
        <v>34639</v>
      </c>
      <c r="B1079" s="562">
        <v>837.62</v>
      </c>
      <c r="C1079"/>
      <c r="D1079"/>
    </row>
    <row r="1080" spans="1:4" ht="16.149999999999999" customHeight="1" x14ac:dyDescent="0.25">
      <c r="A1080" s="561">
        <v>34640</v>
      </c>
      <c r="B1080" s="563">
        <v>837.79</v>
      </c>
      <c r="C1080"/>
      <c r="D1080"/>
    </row>
    <row r="1081" spans="1:4" ht="16.149999999999999" customHeight="1" x14ac:dyDescent="0.25">
      <c r="A1081" s="561">
        <v>34641</v>
      </c>
      <c r="B1081" s="562">
        <v>836.18</v>
      </c>
      <c r="C1081"/>
      <c r="D1081"/>
    </row>
    <row r="1082" spans="1:4" ht="16.149999999999999" customHeight="1" x14ac:dyDescent="0.25">
      <c r="A1082" s="561">
        <v>34642</v>
      </c>
      <c r="B1082" s="563">
        <v>833.19</v>
      </c>
      <c r="C1082"/>
      <c r="D1082"/>
    </row>
    <row r="1083" spans="1:4" ht="16.149999999999999" customHeight="1" x14ac:dyDescent="0.25">
      <c r="A1083" s="561">
        <v>34643</v>
      </c>
      <c r="B1083" s="562">
        <v>831.25</v>
      </c>
      <c r="C1083"/>
      <c r="D1083"/>
    </row>
    <row r="1084" spans="1:4" ht="16.149999999999999" customHeight="1" x14ac:dyDescent="0.25">
      <c r="A1084" s="561">
        <v>34644</v>
      </c>
      <c r="B1084" s="563">
        <v>831.25</v>
      </c>
      <c r="C1084"/>
      <c r="D1084"/>
    </row>
    <row r="1085" spans="1:4" ht="16.149999999999999" customHeight="1" x14ac:dyDescent="0.25">
      <c r="A1085" s="561">
        <v>34645</v>
      </c>
      <c r="B1085" s="562">
        <v>831.25</v>
      </c>
      <c r="C1085"/>
      <c r="D1085"/>
    </row>
    <row r="1086" spans="1:4" ht="16.149999999999999" customHeight="1" x14ac:dyDescent="0.25">
      <c r="A1086" s="561">
        <v>34646</v>
      </c>
      <c r="B1086" s="563">
        <v>831.25</v>
      </c>
      <c r="C1086"/>
      <c r="D1086"/>
    </row>
    <row r="1087" spans="1:4" ht="16.149999999999999" customHeight="1" x14ac:dyDescent="0.25">
      <c r="A1087" s="561">
        <v>34647</v>
      </c>
      <c r="B1087" s="562">
        <v>829.09</v>
      </c>
      <c r="C1087"/>
      <c r="D1087"/>
    </row>
    <row r="1088" spans="1:4" ht="16.149999999999999" customHeight="1" x14ac:dyDescent="0.25">
      <c r="A1088" s="561">
        <v>34648</v>
      </c>
      <c r="B1088" s="563">
        <v>826.84</v>
      </c>
      <c r="C1088"/>
      <c r="D1088"/>
    </row>
    <row r="1089" spans="1:4" ht="16.149999999999999" customHeight="1" x14ac:dyDescent="0.25">
      <c r="A1089" s="561">
        <v>34649</v>
      </c>
      <c r="B1089" s="562">
        <v>825.17</v>
      </c>
      <c r="C1089"/>
      <c r="D1089"/>
    </row>
    <row r="1090" spans="1:4" ht="16.149999999999999" customHeight="1" x14ac:dyDescent="0.25">
      <c r="A1090" s="561">
        <v>34650</v>
      </c>
      <c r="B1090" s="563">
        <v>825.87</v>
      </c>
      <c r="C1090"/>
      <c r="D1090"/>
    </row>
    <row r="1091" spans="1:4" ht="16.149999999999999" customHeight="1" x14ac:dyDescent="0.25">
      <c r="A1091" s="561">
        <v>34651</v>
      </c>
      <c r="B1091" s="562">
        <v>825.87</v>
      </c>
      <c r="C1091"/>
      <c r="D1091"/>
    </row>
    <row r="1092" spans="1:4" ht="16.149999999999999" customHeight="1" x14ac:dyDescent="0.25">
      <c r="A1092" s="561">
        <v>34652</v>
      </c>
      <c r="B1092" s="563">
        <v>825.87</v>
      </c>
      <c r="C1092"/>
      <c r="D1092"/>
    </row>
    <row r="1093" spans="1:4" ht="16.149999999999999" customHeight="1" x14ac:dyDescent="0.25">
      <c r="A1093" s="561">
        <v>34653</v>
      </c>
      <c r="B1093" s="562">
        <v>825.87</v>
      </c>
      <c r="C1093"/>
      <c r="D1093"/>
    </row>
    <row r="1094" spans="1:4" ht="16.149999999999999" customHeight="1" x14ac:dyDescent="0.25">
      <c r="A1094" s="561">
        <v>34654</v>
      </c>
      <c r="B1094" s="563">
        <v>826.45</v>
      </c>
      <c r="C1094"/>
      <c r="D1094"/>
    </row>
    <row r="1095" spans="1:4" ht="16.149999999999999" customHeight="1" x14ac:dyDescent="0.25">
      <c r="A1095" s="561">
        <v>34655</v>
      </c>
      <c r="B1095" s="562">
        <v>828.74</v>
      </c>
      <c r="C1095"/>
      <c r="D1095"/>
    </row>
    <row r="1096" spans="1:4" ht="16.149999999999999" customHeight="1" x14ac:dyDescent="0.25">
      <c r="A1096" s="561">
        <v>34656</v>
      </c>
      <c r="B1096" s="563">
        <v>830.49</v>
      </c>
      <c r="C1096"/>
      <c r="D1096"/>
    </row>
    <row r="1097" spans="1:4" ht="16.149999999999999" customHeight="1" x14ac:dyDescent="0.25">
      <c r="A1097" s="561">
        <v>34657</v>
      </c>
      <c r="B1097" s="562">
        <v>828.46</v>
      </c>
      <c r="C1097"/>
      <c r="D1097"/>
    </row>
    <row r="1098" spans="1:4" ht="16.149999999999999" customHeight="1" x14ac:dyDescent="0.25">
      <c r="A1098" s="561">
        <v>34658</v>
      </c>
      <c r="B1098" s="563">
        <v>828.46</v>
      </c>
      <c r="C1098"/>
      <c r="D1098"/>
    </row>
    <row r="1099" spans="1:4" ht="16.149999999999999" customHeight="1" x14ac:dyDescent="0.25">
      <c r="A1099" s="561">
        <v>34659</v>
      </c>
      <c r="B1099" s="562">
        <v>828.46</v>
      </c>
      <c r="C1099"/>
      <c r="D1099"/>
    </row>
    <row r="1100" spans="1:4" ht="16.149999999999999" customHeight="1" x14ac:dyDescent="0.25">
      <c r="A1100" s="561">
        <v>34660</v>
      </c>
      <c r="B1100" s="563">
        <v>829.08</v>
      </c>
      <c r="C1100"/>
      <c r="D1100"/>
    </row>
    <row r="1101" spans="1:4" ht="16.149999999999999" customHeight="1" x14ac:dyDescent="0.25">
      <c r="A1101" s="561">
        <v>34661</v>
      </c>
      <c r="B1101" s="562">
        <v>830.74</v>
      </c>
      <c r="C1101"/>
      <c r="D1101"/>
    </row>
    <row r="1102" spans="1:4" ht="16.149999999999999" customHeight="1" x14ac:dyDescent="0.25">
      <c r="A1102" s="561">
        <v>34662</v>
      </c>
      <c r="B1102" s="563">
        <v>828.67</v>
      </c>
      <c r="C1102"/>
      <c r="D1102"/>
    </row>
    <row r="1103" spans="1:4" ht="16.149999999999999" customHeight="1" x14ac:dyDescent="0.25">
      <c r="A1103" s="561">
        <v>34663</v>
      </c>
      <c r="B1103" s="562">
        <v>828.76</v>
      </c>
      <c r="C1103"/>
      <c r="D1103"/>
    </row>
    <row r="1104" spans="1:4" ht="16.149999999999999" customHeight="1" x14ac:dyDescent="0.25">
      <c r="A1104" s="561">
        <v>34664</v>
      </c>
      <c r="B1104" s="563">
        <v>828.42</v>
      </c>
      <c r="C1104"/>
      <c r="D1104"/>
    </row>
    <row r="1105" spans="1:4" ht="16.149999999999999" customHeight="1" x14ac:dyDescent="0.25">
      <c r="A1105" s="561">
        <v>34665</v>
      </c>
      <c r="B1105" s="562">
        <v>828.42</v>
      </c>
      <c r="C1105"/>
      <c r="D1105"/>
    </row>
    <row r="1106" spans="1:4" ht="16.149999999999999" customHeight="1" x14ac:dyDescent="0.25">
      <c r="A1106" s="561">
        <v>34666</v>
      </c>
      <c r="B1106" s="563">
        <v>828.42</v>
      </c>
      <c r="C1106"/>
      <c r="D1106"/>
    </row>
    <row r="1107" spans="1:4" ht="16.149999999999999" customHeight="1" x14ac:dyDescent="0.25">
      <c r="A1107" s="561">
        <v>34667</v>
      </c>
      <c r="B1107" s="562">
        <v>828.66</v>
      </c>
      <c r="C1107"/>
      <c r="D1107"/>
    </row>
    <row r="1108" spans="1:4" ht="16.149999999999999" customHeight="1" x14ac:dyDescent="0.25">
      <c r="A1108" s="561">
        <v>34668</v>
      </c>
      <c r="B1108" s="563">
        <v>829.03</v>
      </c>
      <c r="C1108"/>
      <c r="D1108"/>
    </row>
    <row r="1109" spans="1:4" ht="16.149999999999999" customHeight="1" x14ac:dyDescent="0.25">
      <c r="A1109" s="561">
        <v>34669</v>
      </c>
      <c r="B1109" s="562">
        <v>829.29</v>
      </c>
      <c r="C1109"/>
      <c r="D1109"/>
    </row>
    <row r="1110" spans="1:4" ht="16.149999999999999" customHeight="1" x14ac:dyDescent="0.25">
      <c r="A1110" s="561">
        <v>34670</v>
      </c>
      <c r="B1110" s="563">
        <v>829.56</v>
      </c>
      <c r="C1110"/>
      <c r="D1110"/>
    </row>
    <row r="1111" spans="1:4" ht="16.149999999999999" customHeight="1" x14ac:dyDescent="0.25">
      <c r="A1111" s="561">
        <v>34671</v>
      </c>
      <c r="B1111" s="562">
        <v>830</v>
      </c>
      <c r="C1111"/>
      <c r="D1111"/>
    </row>
    <row r="1112" spans="1:4" ht="16.149999999999999" customHeight="1" x14ac:dyDescent="0.25">
      <c r="A1112" s="561">
        <v>34672</v>
      </c>
      <c r="B1112" s="563">
        <v>830</v>
      </c>
      <c r="C1112"/>
      <c r="D1112"/>
    </row>
    <row r="1113" spans="1:4" ht="16.149999999999999" customHeight="1" x14ac:dyDescent="0.25">
      <c r="A1113" s="561">
        <v>34673</v>
      </c>
      <c r="B1113" s="562">
        <v>830</v>
      </c>
      <c r="C1113"/>
      <c r="D1113"/>
    </row>
    <row r="1114" spans="1:4" ht="16.149999999999999" customHeight="1" x14ac:dyDescent="0.25">
      <c r="A1114" s="561">
        <v>34674</v>
      </c>
      <c r="B1114" s="563">
        <v>830.37</v>
      </c>
      <c r="C1114"/>
      <c r="D1114"/>
    </row>
    <row r="1115" spans="1:4" ht="16.149999999999999" customHeight="1" x14ac:dyDescent="0.25">
      <c r="A1115" s="561">
        <v>34675</v>
      </c>
      <c r="B1115" s="562">
        <v>830.85</v>
      </c>
      <c r="C1115"/>
      <c r="D1115"/>
    </row>
    <row r="1116" spans="1:4" ht="16.149999999999999" customHeight="1" x14ac:dyDescent="0.25">
      <c r="A1116" s="561">
        <v>34676</v>
      </c>
      <c r="B1116" s="563">
        <v>831.1</v>
      </c>
      <c r="C1116"/>
      <c r="D1116"/>
    </row>
    <row r="1117" spans="1:4" ht="16.149999999999999" customHeight="1" x14ac:dyDescent="0.25">
      <c r="A1117" s="561">
        <v>34677</v>
      </c>
      <c r="B1117" s="562">
        <v>831.1</v>
      </c>
      <c r="C1117"/>
      <c r="D1117"/>
    </row>
    <row r="1118" spans="1:4" ht="16.149999999999999" customHeight="1" x14ac:dyDescent="0.25">
      <c r="A1118" s="561">
        <v>34678</v>
      </c>
      <c r="B1118" s="563">
        <v>831.49</v>
      </c>
      <c r="C1118"/>
      <c r="D1118"/>
    </row>
    <row r="1119" spans="1:4" ht="16.149999999999999" customHeight="1" x14ac:dyDescent="0.25">
      <c r="A1119" s="561">
        <v>34679</v>
      </c>
      <c r="B1119" s="562">
        <v>831.49</v>
      </c>
      <c r="C1119"/>
      <c r="D1119"/>
    </row>
    <row r="1120" spans="1:4" ht="16.149999999999999" customHeight="1" x14ac:dyDescent="0.25">
      <c r="A1120" s="561">
        <v>34680</v>
      </c>
      <c r="B1120" s="563">
        <v>831.49</v>
      </c>
      <c r="C1120"/>
      <c r="D1120"/>
    </row>
    <row r="1121" spans="1:4" ht="16.149999999999999" customHeight="1" x14ac:dyDescent="0.25">
      <c r="A1121" s="561">
        <v>34681</v>
      </c>
      <c r="B1121" s="562">
        <v>831.91</v>
      </c>
      <c r="C1121"/>
      <c r="D1121"/>
    </row>
    <row r="1122" spans="1:4" ht="16.149999999999999" customHeight="1" x14ac:dyDescent="0.25">
      <c r="A1122" s="561">
        <v>34682</v>
      </c>
      <c r="B1122" s="563">
        <v>824.68</v>
      </c>
      <c r="C1122"/>
      <c r="D1122"/>
    </row>
    <row r="1123" spans="1:4" ht="16.149999999999999" customHeight="1" x14ac:dyDescent="0.25">
      <c r="A1123" s="561">
        <v>34683</v>
      </c>
      <c r="B1123" s="562">
        <v>825</v>
      </c>
      <c r="C1123"/>
      <c r="D1123"/>
    </row>
    <row r="1124" spans="1:4" ht="16.149999999999999" customHeight="1" x14ac:dyDescent="0.25">
      <c r="A1124" s="561">
        <v>34684</v>
      </c>
      <c r="B1124" s="563">
        <v>827.6</v>
      </c>
      <c r="C1124"/>
      <c r="D1124"/>
    </row>
    <row r="1125" spans="1:4" ht="16.149999999999999" customHeight="1" x14ac:dyDescent="0.25">
      <c r="A1125" s="561">
        <v>34685</v>
      </c>
      <c r="B1125" s="562">
        <v>829.72</v>
      </c>
      <c r="C1125"/>
      <c r="D1125"/>
    </row>
    <row r="1126" spans="1:4" ht="16.149999999999999" customHeight="1" x14ac:dyDescent="0.25">
      <c r="A1126" s="561">
        <v>34686</v>
      </c>
      <c r="B1126" s="563">
        <v>829.72</v>
      </c>
      <c r="C1126"/>
      <c r="D1126"/>
    </row>
    <row r="1127" spans="1:4" ht="16.149999999999999" customHeight="1" x14ac:dyDescent="0.25">
      <c r="A1127" s="561">
        <v>34687</v>
      </c>
      <c r="B1127" s="562">
        <v>829.72</v>
      </c>
      <c r="C1127"/>
      <c r="D1127"/>
    </row>
    <row r="1128" spans="1:4" ht="16.149999999999999" customHeight="1" x14ac:dyDescent="0.25">
      <c r="A1128" s="561">
        <v>34688</v>
      </c>
      <c r="B1128" s="563">
        <v>831.06</v>
      </c>
      <c r="C1128"/>
      <c r="D1128"/>
    </row>
    <row r="1129" spans="1:4" ht="16.149999999999999" customHeight="1" x14ac:dyDescent="0.25">
      <c r="A1129" s="561">
        <v>34689</v>
      </c>
      <c r="B1129" s="562">
        <v>830.16</v>
      </c>
      <c r="C1129"/>
      <c r="D1129"/>
    </row>
    <row r="1130" spans="1:4" ht="16.149999999999999" customHeight="1" x14ac:dyDescent="0.25">
      <c r="A1130" s="561">
        <v>34690</v>
      </c>
      <c r="B1130" s="563">
        <v>827.95</v>
      </c>
      <c r="C1130"/>
      <c r="D1130"/>
    </row>
    <row r="1131" spans="1:4" ht="16.149999999999999" customHeight="1" x14ac:dyDescent="0.25">
      <c r="A1131" s="561">
        <v>34691</v>
      </c>
      <c r="B1131" s="562">
        <v>827.7</v>
      </c>
      <c r="C1131"/>
      <c r="D1131"/>
    </row>
    <row r="1132" spans="1:4" ht="16.149999999999999" customHeight="1" x14ac:dyDescent="0.25">
      <c r="A1132" s="561">
        <v>34692</v>
      </c>
      <c r="B1132" s="563">
        <v>826.47</v>
      </c>
      <c r="C1132"/>
      <c r="D1132"/>
    </row>
    <row r="1133" spans="1:4" ht="16.149999999999999" customHeight="1" x14ac:dyDescent="0.25">
      <c r="A1133" s="561">
        <v>34693</v>
      </c>
      <c r="B1133" s="562">
        <v>826.47</v>
      </c>
      <c r="C1133"/>
      <c r="D1133"/>
    </row>
    <row r="1134" spans="1:4" ht="16.149999999999999" customHeight="1" x14ac:dyDescent="0.25">
      <c r="A1134" s="561">
        <v>34694</v>
      </c>
      <c r="B1134" s="563">
        <v>826.47</v>
      </c>
      <c r="C1134"/>
      <c r="D1134"/>
    </row>
    <row r="1135" spans="1:4" ht="16.149999999999999" customHeight="1" x14ac:dyDescent="0.25">
      <c r="A1135" s="561">
        <v>34695</v>
      </c>
      <c r="B1135" s="562">
        <v>827.33</v>
      </c>
      <c r="C1135"/>
      <c r="D1135"/>
    </row>
    <row r="1136" spans="1:4" ht="16.149999999999999" customHeight="1" x14ac:dyDescent="0.25">
      <c r="A1136" s="561">
        <v>34696</v>
      </c>
      <c r="B1136" s="563">
        <v>829.95</v>
      </c>
      <c r="C1136"/>
      <c r="D1136"/>
    </row>
    <row r="1137" spans="1:4" ht="16.149999999999999" customHeight="1" x14ac:dyDescent="0.25">
      <c r="A1137" s="561">
        <v>34697</v>
      </c>
      <c r="B1137" s="562">
        <v>831.6</v>
      </c>
      <c r="C1137"/>
      <c r="D1137"/>
    </row>
    <row r="1138" spans="1:4" ht="16.149999999999999" customHeight="1" x14ac:dyDescent="0.25">
      <c r="A1138" s="561">
        <v>34698</v>
      </c>
      <c r="B1138" s="563">
        <v>831.27</v>
      </c>
      <c r="C1138"/>
      <c r="D1138"/>
    </row>
    <row r="1139" spans="1:4" ht="16.149999999999999" customHeight="1" x14ac:dyDescent="0.25">
      <c r="A1139" s="561">
        <v>34699</v>
      </c>
      <c r="B1139" s="562">
        <v>831.27</v>
      </c>
      <c r="C1139"/>
      <c r="D1139"/>
    </row>
    <row r="1140" spans="1:4" ht="16.149999999999999" customHeight="1" x14ac:dyDescent="0.25">
      <c r="A1140" s="561">
        <v>34700</v>
      </c>
      <c r="B1140" s="563">
        <v>831.27</v>
      </c>
      <c r="C1140"/>
      <c r="D1140"/>
    </row>
    <row r="1141" spans="1:4" ht="16.149999999999999" customHeight="1" x14ac:dyDescent="0.25">
      <c r="A1141" s="561">
        <v>34701</v>
      </c>
      <c r="B1141" s="562">
        <v>831.27</v>
      </c>
      <c r="C1141"/>
      <c r="D1141"/>
    </row>
    <row r="1142" spans="1:4" ht="16.149999999999999" customHeight="1" x14ac:dyDescent="0.25">
      <c r="A1142" s="561">
        <v>34702</v>
      </c>
      <c r="B1142" s="563">
        <v>833.18</v>
      </c>
      <c r="C1142"/>
      <c r="D1142"/>
    </row>
    <row r="1143" spans="1:4" ht="16.149999999999999" customHeight="1" x14ac:dyDescent="0.25">
      <c r="A1143" s="561">
        <v>34703</v>
      </c>
      <c r="B1143" s="562">
        <v>835.38</v>
      </c>
      <c r="C1143"/>
      <c r="D1143"/>
    </row>
    <row r="1144" spans="1:4" ht="16.149999999999999" customHeight="1" x14ac:dyDescent="0.25">
      <c r="A1144" s="561">
        <v>34704</v>
      </c>
      <c r="B1144" s="563">
        <v>838.33</v>
      </c>
      <c r="C1144"/>
      <c r="D1144"/>
    </row>
    <row r="1145" spans="1:4" ht="16.149999999999999" customHeight="1" x14ac:dyDescent="0.25">
      <c r="A1145" s="561">
        <v>34705</v>
      </c>
      <c r="B1145" s="562">
        <v>838.87</v>
      </c>
      <c r="C1145"/>
      <c r="D1145"/>
    </row>
    <row r="1146" spans="1:4" ht="16.149999999999999" customHeight="1" x14ac:dyDescent="0.25">
      <c r="A1146" s="561">
        <v>34706</v>
      </c>
      <c r="B1146" s="563">
        <v>837.07</v>
      </c>
      <c r="C1146"/>
      <c r="D1146"/>
    </row>
    <row r="1147" spans="1:4" ht="16.149999999999999" customHeight="1" x14ac:dyDescent="0.25">
      <c r="A1147" s="561">
        <v>34707</v>
      </c>
      <c r="B1147" s="562">
        <v>837.07</v>
      </c>
      <c r="C1147"/>
      <c r="D1147"/>
    </row>
    <row r="1148" spans="1:4" ht="16.149999999999999" customHeight="1" x14ac:dyDescent="0.25">
      <c r="A1148" s="561">
        <v>34708</v>
      </c>
      <c r="B1148" s="563">
        <v>837.07</v>
      </c>
      <c r="C1148"/>
      <c r="D1148"/>
    </row>
    <row r="1149" spans="1:4" ht="16.149999999999999" customHeight="1" x14ac:dyDescent="0.25">
      <c r="A1149" s="561">
        <v>34709</v>
      </c>
      <c r="B1149" s="562">
        <v>837.07</v>
      </c>
      <c r="C1149"/>
      <c r="D1149"/>
    </row>
    <row r="1150" spans="1:4" ht="16.149999999999999" customHeight="1" x14ac:dyDescent="0.25">
      <c r="A1150" s="561">
        <v>34710</v>
      </c>
      <c r="B1150" s="563">
        <v>840.36</v>
      </c>
      <c r="C1150"/>
      <c r="D1150"/>
    </row>
    <row r="1151" spans="1:4" ht="16.149999999999999" customHeight="1" x14ac:dyDescent="0.25">
      <c r="A1151" s="561">
        <v>34711</v>
      </c>
      <c r="B1151" s="562">
        <v>843.69</v>
      </c>
      <c r="C1151"/>
      <c r="D1151"/>
    </row>
    <row r="1152" spans="1:4" ht="16.149999999999999" customHeight="1" x14ac:dyDescent="0.25">
      <c r="A1152" s="561">
        <v>34712</v>
      </c>
      <c r="B1152" s="563">
        <v>841.52</v>
      </c>
      <c r="C1152"/>
      <c r="D1152"/>
    </row>
    <row r="1153" spans="1:4" ht="16.149999999999999" customHeight="1" x14ac:dyDescent="0.25">
      <c r="A1153" s="561">
        <v>34713</v>
      </c>
      <c r="B1153" s="562">
        <v>843.7</v>
      </c>
      <c r="C1153"/>
      <c r="D1153"/>
    </row>
    <row r="1154" spans="1:4" ht="16.149999999999999" customHeight="1" x14ac:dyDescent="0.25">
      <c r="A1154" s="561">
        <v>34714</v>
      </c>
      <c r="B1154" s="563">
        <v>843.7</v>
      </c>
      <c r="C1154"/>
      <c r="D1154"/>
    </row>
    <row r="1155" spans="1:4" ht="16.149999999999999" customHeight="1" x14ac:dyDescent="0.25">
      <c r="A1155" s="561">
        <v>34715</v>
      </c>
      <c r="B1155" s="562">
        <v>843.7</v>
      </c>
      <c r="C1155"/>
      <c r="D1155"/>
    </row>
    <row r="1156" spans="1:4" ht="16.149999999999999" customHeight="1" x14ac:dyDescent="0.25">
      <c r="A1156" s="561">
        <v>34716</v>
      </c>
      <c r="B1156" s="563">
        <v>846.61</v>
      </c>
      <c r="C1156"/>
      <c r="D1156"/>
    </row>
    <row r="1157" spans="1:4" ht="16.149999999999999" customHeight="1" x14ac:dyDescent="0.25">
      <c r="A1157" s="561">
        <v>34717</v>
      </c>
      <c r="B1157" s="562">
        <v>847.61</v>
      </c>
      <c r="C1157"/>
      <c r="D1157"/>
    </row>
    <row r="1158" spans="1:4" ht="16.149999999999999" customHeight="1" x14ac:dyDescent="0.25">
      <c r="A1158" s="561">
        <v>34718</v>
      </c>
      <c r="B1158" s="563">
        <v>850.26</v>
      </c>
      <c r="C1158"/>
      <c r="D1158"/>
    </row>
    <row r="1159" spans="1:4" ht="16.149999999999999" customHeight="1" x14ac:dyDescent="0.25">
      <c r="A1159" s="561">
        <v>34719</v>
      </c>
      <c r="B1159" s="562">
        <v>852.68</v>
      </c>
      <c r="C1159"/>
      <c r="D1159"/>
    </row>
    <row r="1160" spans="1:4" ht="16.149999999999999" customHeight="1" x14ac:dyDescent="0.25">
      <c r="A1160" s="561">
        <v>34720</v>
      </c>
      <c r="B1160" s="563">
        <v>855.54</v>
      </c>
      <c r="C1160"/>
      <c r="D1160"/>
    </row>
    <row r="1161" spans="1:4" ht="16.149999999999999" customHeight="1" x14ac:dyDescent="0.25">
      <c r="A1161" s="561">
        <v>34721</v>
      </c>
      <c r="B1161" s="562">
        <v>855.54</v>
      </c>
      <c r="C1161"/>
      <c r="D1161"/>
    </row>
    <row r="1162" spans="1:4" ht="16.149999999999999" customHeight="1" x14ac:dyDescent="0.25">
      <c r="A1162" s="561">
        <v>34722</v>
      </c>
      <c r="B1162" s="563">
        <v>855.54</v>
      </c>
      <c r="C1162"/>
      <c r="D1162"/>
    </row>
    <row r="1163" spans="1:4" ht="16.149999999999999" customHeight="1" x14ac:dyDescent="0.25">
      <c r="A1163" s="561">
        <v>34723</v>
      </c>
      <c r="B1163" s="562">
        <v>855.49</v>
      </c>
      <c r="C1163"/>
      <c r="D1163"/>
    </row>
    <row r="1164" spans="1:4" ht="16.149999999999999" customHeight="1" x14ac:dyDescent="0.25">
      <c r="A1164" s="561">
        <v>34724</v>
      </c>
      <c r="B1164" s="563">
        <v>856.65</v>
      </c>
      <c r="C1164"/>
      <c r="D1164"/>
    </row>
    <row r="1165" spans="1:4" ht="16.149999999999999" customHeight="1" x14ac:dyDescent="0.25">
      <c r="A1165" s="561">
        <v>34725</v>
      </c>
      <c r="B1165" s="562">
        <v>857.56</v>
      </c>
      <c r="C1165"/>
      <c r="D1165"/>
    </row>
    <row r="1166" spans="1:4" ht="16.149999999999999" customHeight="1" x14ac:dyDescent="0.25">
      <c r="A1166" s="561">
        <v>34726</v>
      </c>
      <c r="B1166" s="563">
        <v>859.3</v>
      </c>
      <c r="C1166"/>
      <c r="D1166"/>
    </row>
    <row r="1167" spans="1:4" ht="16.149999999999999" customHeight="1" x14ac:dyDescent="0.25">
      <c r="A1167" s="561">
        <v>34727</v>
      </c>
      <c r="B1167" s="562">
        <v>857.83</v>
      </c>
      <c r="C1167"/>
      <c r="D1167"/>
    </row>
    <row r="1168" spans="1:4" ht="16.149999999999999" customHeight="1" x14ac:dyDescent="0.25">
      <c r="A1168" s="561">
        <v>34728</v>
      </c>
      <c r="B1168" s="563">
        <v>857.83</v>
      </c>
      <c r="C1168"/>
      <c r="D1168"/>
    </row>
    <row r="1169" spans="1:4" ht="16.149999999999999" customHeight="1" x14ac:dyDescent="0.25">
      <c r="A1169" s="561">
        <v>34729</v>
      </c>
      <c r="B1169" s="562">
        <v>857.83</v>
      </c>
      <c r="C1169"/>
      <c r="D1169"/>
    </row>
    <row r="1170" spans="1:4" ht="16.149999999999999" customHeight="1" x14ac:dyDescent="0.25">
      <c r="A1170" s="561">
        <v>34730</v>
      </c>
      <c r="B1170" s="563">
        <v>856.41</v>
      </c>
      <c r="C1170"/>
      <c r="D1170"/>
    </row>
    <row r="1171" spans="1:4" ht="16.149999999999999" customHeight="1" x14ac:dyDescent="0.25">
      <c r="A1171" s="561">
        <v>34731</v>
      </c>
      <c r="B1171" s="562">
        <v>857.16</v>
      </c>
      <c r="C1171"/>
      <c r="D1171"/>
    </row>
    <row r="1172" spans="1:4" ht="16.149999999999999" customHeight="1" x14ac:dyDescent="0.25">
      <c r="A1172" s="561">
        <v>34732</v>
      </c>
      <c r="B1172" s="563">
        <v>855.76</v>
      </c>
      <c r="C1172"/>
      <c r="D1172"/>
    </row>
    <row r="1173" spans="1:4" ht="16.149999999999999" customHeight="1" x14ac:dyDescent="0.25">
      <c r="A1173" s="561">
        <v>34733</v>
      </c>
      <c r="B1173" s="562">
        <v>852.22</v>
      </c>
      <c r="C1173"/>
      <c r="D1173"/>
    </row>
    <row r="1174" spans="1:4" ht="16.149999999999999" customHeight="1" x14ac:dyDescent="0.25">
      <c r="A1174" s="561">
        <v>34734</v>
      </c>
      <c r="B1174" s="563">
        <v>848.82</v>
      </c>
      <c r="C1174"/>
      <c r="D1174"/>
    </row>
    <row r="1175" spans="1:4" ht="16.149999999999999" customHeight="1" x14ac:dyDescent="0.25">
      <c r="A1175" s="561">
        <v>34735</v>
      </c>
      <c r="B1175" s="562">
        <v>848.82</v>
      </c>
      <c r="C1175"/>
      <c r="D1175"/>
    </row>
    <row r="1176" spans="1:4" ht="16.149999999999999" customHeight="1" x14ac:dyDescent="0.25">
      <c r="A1176" s="561">
        <v>34736</v>
      </c>
      <c r="B1176" s="563">
        <v>848.82</v>
      </c>
      <c r="C1176"/>
      <c r="D1176"/>
    </row>
    <row r="1177" spans="1:4" ht="16.149999999999999" customHeight="1" x14ac:dyDescent="0.25">
      <c r="A1177" s="561">
        <v>34737</v>
      </c>
      <c r="B1177" s="562">
        <v>848.27</v>
      </c>
      <c r="C1177"/>
      <c r="D1177"/>
    </row>
    <row r="1178" spans="1:4" ht="16.149999999999999" customHeight="1" x14ac:dyDescent="0.25">
      <c r="A1178" s="561">
        <v>34738</v>
      </c>
      <c r="B1178" s="563">
        <v>848.43</v>
      </c>
      <c r="C1178"/>
      <c r="D1178"/>
    </row>
    <row r="1179" spans="1:4" ht="16.149999999999999" customHeight="1" x14ac:dyDescent="0.25">
      <c r="A1179" s="561">
        <v>34739</v>
      </c>
      <c r="B1179" s="562">
        <v>847.04</v>
      </c>
      <c r="C1179"/>
      <c r="D1179"/>
    </row>
    <row r="1180" spans="1:4" ht="16.149999999999999" customHeight="1" x14ac:dyDescent="0.25">
      <c r="A1180" s="561">
        <v>34740</v>
      </c>
      <c r="B1180" s="563">
        <v>845.73</v>
      </c>
      <c r="C1180"/>
      <c r="D1180"/>
    </row>
    <row r="1181" spans="1:4" ht="16.149999999999999" customHeight="1" x14ac:dyDescent="0.25">
      <c r="A1181" s="561">
        <v>34741</v>
      </c>
      <c r="B1181" s="562">
        <v>845.37</v>
      </c>
      <c r="C1181"/>
      <c r="D1181"/>
    </row>
    <row r="1182" spans="1:4" ht="16.149999999999999" customHeight="1" x14ac:dyDescent="0.25">
      <c r="A1182" s="561">
        <v>34742</v>
      </c>
      <c r="B1182" s="563">
        <v>845.37</v>
      </c>
      <c r="C1182"/>
      <c r="D1182"/>
    </row>
    <row r="1183" spans="1:4" ht="16.149999999999999" customHeight="1" x14ac:dyDescent="0.25">
      <c r="A1183" s="561">
        <v>34743</v>
      </c>
      <c r="B1183" s="562">
        <v>845.37</v>
      </c>
      <c r="C1183"/>
      <c r="D1183"/>
    </row>
    <row r="1184" spans="1:4" ht="16.149999999999999" customHeight="1" x14ac:dyDescent="0.25">
      <c r="A1184" s="561">
        <v>34744</v>
      </c>
      <c r="B1184" s="563">
        <v>846.2</v>
      </c>
      <c r="C1184"/>
      <c r="D1184"/>
    </row>
    <row r="1185" spans="1:4" ht="16.149999999999999" customHeight="1" x14ac:dyDescent="0.25">
      <c r="A1185" s="561">
        <v>34745</v>
      </c>
      <c r="B1185" s="562">
        <v>848.15</v>
      </c>
      <c r="C1185"/>
      <c r="D1185"/>
    </row>
    <row r="1186" spans="1:4" ht="16.149999999999999" customHeight="1" x14ac:dyDescent="0.25">
      <c r="A1186" s="561">
        <v>34746</v>
      </c>
      <c r="B1186" s="563">
        <v>848.52</v>
      </c>
      <c r="C1186"/>
      <c r="D1186"/>
    </row>
    <row r="1187" spans="1:4" ht="16.149999999999999" customHeight="1" x14ac:dyDescent="0.25">
      <c r="A1187" s="561">
        <v>34747</v>
      </c>
      <c r="B1187" s="562">
        <v>848.9</v>
      </c>
      <c r="C1187"/>
      <c r="D1187"/>
    </row>
    <row r="1188" spans="1:4" ht="16.149999999999999" customHeight="1" x14ac:dyDescent="0.25">
      <c r="A1188" s="561">
        <v>34748</v>
      </c>
      <c r="B1188" s="563">
        <v>849.41</v>
      </c>
      <c r="C1188"/>
      <c r="D1188"/>
    </row>
    <row r="1189" spans="1:4" ht="16.149999999999999" customHeight="1" x14ac:dyDescent="0.25">
      <c r="A1189" s="561">
        <v>34749</v>
      </c>
      <c r="B1189" s="562">
        <v>849.41</v>
      </c>
      <c r="C1189"/>
      <c r="D1189"/>
    </row>
    <row r="1190" spans="1:4" ht="16.149999999999999" customHeight="1" x14ac:dyDescent="0.25">
      <c r="A1190" s="561">
        <v>34750</v>
      </c>
      <c r="B1190" s="563">
        <v>849.41</v>
      </c>
      <c r="C1190"/>
      <c r="D1190"/>
    </row>
    <row r="1191" spans="1:4" ht="16.149999999999999" customHeight="1" x14ac:dyDescent="0.25">
      <c r="A1191" s="561">
        <v>34751</v>
      </c>
      <c r="B1191" s="562">
        <v>851.88</v>
      </c>
      <c r="C1191"/>
      <c r="D1191"/>
    </row>
    <row r="1192" spans="1:4" ht="16.149999999999999" customHeight="1" x14ac:dyDescent="0.25">
      <c r="A1192" s="561">
        <v>34752</v>
      </c>
      <c r="B1192" s="563">
        <v>853.63</v>
      </c>
      <c r="C1192"/>
      <c r="D1192"/>
    </row>
    <row r="1193" spans="1:4" ht="16.149999999999999" customHeight="1" x14ac:dyDescent="0.25">
      <c r="A1193" s="561">
        <v>34753</v>
      </c>
      <c r="B1193" s="562">
        <v>855.32</v>
      </c>
      <c r="C1193"/>
      <c r="D1193"/>
    </row>
    <row r="1194" spans="1:4" ht="16.149999999999999" customHeight="1" x14ac:dyDescent="0.25">
      <c r="A1194" s="561">
        <v>34754</v>
      </c>
      <c r="B1194" s="563">
        <v>855.48</v>
      </c>
      <c r="C1194"/>
      <c r="D1194"/>
    </row>
    <row r="1195" spans="1:4" ht="16.149999999999999" customHeight="1" x14ac:dyDescent="0.25">
      <c r="A1195" s="561">
        <v>34755</v>
      </c>
      <c r="B1195" s="562">
        <v>854.71</v>
      </c>
      <c r="C1195"/>
      <c r="D1195"/>
    </row>
    <row r="1196" spans="1:4" ht="16.149999999999999" customHeight="1" x14ac:dyDescent="0.25">
      <c r="A1196" s="561">
        <v>34756</v>
      </c>
      <c r="B1196" s="563">
        <v>854.71</v>
      </c>
      <c r="C1196"/>
      <c r="D1196"/>
    </row>
    <row r="1197" spans="1:4" ht="16.149999999999999" customHeight="1" x14ac:dyDescent="0.25">
      <c r="A1197" s="561">
        <v>34757</v>
      </c>
      <c r="B1197" s="562">
        <v>854.71</v>
      </c>
      <c r="C1197"/>
      <c r="D1197"/>
    </row>
    <row r="1198" spans="1:4" ht="16.149999999999999" customHeight="1" x14ac:dyDescent="0.25">
      <c r="A1198" s="561">
        <v>34758</v>
      </c>
      <c r="B1198" s="563">
        <v>856.99</v>
      </c>
      <c r="C1198"/>
      <c r="D1198"/>
    </row>
    <row r="1199" spans="1:4" ht="16.149999999999999" customHeight="1" x14ac:dyDescent="0.25">
      <c r="A1199" s="561">
        <v>34759</v>
      </c>
      <c r="B1199" s="562">
        <v>857.85</v>
      </c>
      <c r="C1199"/>
      <c r="D1199"/>
    </row>
    <row r="1200" spans="1:4" ht="16.149999999999999" customHeight="1" x14ac:dyDescent="0.25">
      <c r="A1200" s="561">
        <v>34760</v>
      </c>
      <c r="B1200" s="563">
        <v>858.87</v>
      </c>
      <c r="C1200"/>
      <c r="D1200"/>
    </row>
    <row r="1201" spans="1:4" ht="16.149999999999999" customHeight="1" x14ac:dyDescent="0.25">
      <c r="A1201" s="561">
        <v>34761</v>
      </c>
      <c r="B1201" s="562">
        <v>861.33</v>
      </c>
      <c r="C1201"/>
      <c r="D1201"/>
    </row>
    <row r="1202" spans="1:4" ht="16.149999999999999" customHeight="1" x14ac:dyDescent="0.25">
      <c r="A1202" s="561">
        <v>34762</v>
      </c>
      <c r="B1202" s="563">
        <v>859.65</v>
      </c>
      <c r="C1202"/>
      <c r="D1202"/>
    </row>
    <row r="1203" spans="1:4" ht="16.149999999999999" customHeight="1" x14ac:dyDescent="0.25">
      <c r="A1203" s="561">
        <v>34763</v>
      </c>
      <c r="B1203" s="562">
        <v>859.65</v>
      </c>
      <c r="C1203"/>
      <c r="D1203"/>
    </row>
    <row r="1204" spans="1:4" ht="16.149999999999999" customHeight="1" x14ac:dyDescent="0.25">
      <c r="A1204" s="561">
        <v>34764</v>
      </c>
      <c r="B1204" s="563">
        <v>859.65</v>
      </c>
      <c r="C1204"/>
      <c r="D1204"/>
    </row>
    <row r="1205" spans="1:4" ht="16.149999999999999" customHeight="1" x14ac:dyDescent="0.25">
      <c r="A1205" s="561">
        <v>34765</v>
      </c>
      <c r="B1205" s="562">
        <v>858.95</v>
      </c>
      <c r="C1205"/>
      <c r="D1205"/>
    </row>
    <row r="1206" spans="1:4" ht="16.149999999999999" customHeight="1" x14ac:dyDescent="0.25">
      <c r="A1206" s="561">
        <v>34766</v>
      </c>
      <c r="B1206" s="563">
        <v>861.13</v>
      </c>
      <c r="C1206"/>
      <c r="D1206"/>
    </row>
    <row r="1207" spans="1:4" ht="16.149999999999999" customHeight="1" x14ac:dyDescent="0.25">
      <c r="A1207" s="561">
        <v>34767</v>
      </c>
      <c r="B1207" s="562">
        <v>862.41</v>
      </c>
      <c r="C1207"/>
      <c r="D1207"/>
    </row>
    <row r="1208" spans="1:4" ht="16.149999999999999" customHeight="1" x14ac:dyDescent="0.25">
      <c r="A1208" s="561">
        <v>34768</v>
      </c>
      <c r="B1208" s="563">
        <v>863.06</v>
      </c>
      <c r="C1208"/>
      <c r="D1208"/>
    </row>
    <row r="1209" spans="1:4" ht="16.149999999999999" customHeight="1" x14ac:dyDescent="0.25">
      <c r="A1209" s="561">
        <v>34769</v>
      </c>
      <c r="B1209" s="562">
        <v>865.36</v>
      </c>
      <c r="C1209"/>
      <c r="D1209"/>
    </row>
    <row r="1210" spans="1:4" ht="16.149999999999999" customHeight="1" x14ac:dyDescent="0.25">
      <c r="A1210" s="561">
        <v>34770</v>
      </c>
      <c r="B1210" s="563">
        <v>865.36</v>
      </c>
      <c r="C1210"/>
      <c r="D1210"/>
    </row>
    <row r="1211" spans="1:4" ht="16.149999999999999" customHeight="1" x14ac:dyDescent="0.25">
      <c r="A1211" s="561">
        <v>34771</v>
      </c>
      <c r="B1211" s="562">
        <v>865.36</v>
      </c>
      <c r="C1211"/>
      <c r="D1211"/>
    </row>
    <row r="1212" spans="1:4" ht="16.149999999999999" customHeight="1" x14ac:dyDescent="0.25">
      <c r="A1212" s="561">
        <v>34772</v>
      </c>
      <c r="B1212" s="563">
        <v>865.92</v>
      </c>
      <c r="C1212"/>
      <c r="D1212"/>
    </row>
    <row r="1213" spans="1:4" ht="16.149999999999999" customHeight="1" x14ac:dyDescent="0.25">
      <c r="A1213" s="561">
        <v>34773</v>
      </c>
      <c r="B1213" s="562">
        <v>866.96</v>
      </c>
      <c r="C1213"/>
      <c r="D1213"/>
    </row>
    <row r="1214" spans="1:4" ht="16.149999999999999" customHeight="1" x14ac:dyDescent="0.25">
      <c r="A1214" s="561">
        <v>34774</v>
      </c>
      <c r="B1214" s="563">
        <v>866.4</v>
      </c>
      <c r="C1214"/>
      <c r="D1214"/>
    </row>
    <row r="1215" spans="1:4" ht="16.149999999999999" customHeight="1" x14ac:dyDescent="0.25">
      <c r="A1215" s="561">
        <v>34775</v>
      </c>
      <c r="B1215" s="562">
        <v>865.63</v>
      </c>
      <c r="C1215"/>
      <c r="D1215"/>
    </row>
    <row r="1216" spans="1:4" ht="16.149999999999999" customHeight="1" x14ac:dyDescent="0.25">
      <c r="A1216" s="561">
        <v>34776</v>
      </c>
      <c r="B1216" s="563">
        <v>863.77</v>
      </c>
      <c r="C1216"/>
      <c r="D1216"/>
    </row>
    <row r="1217" spans="1:4" ht="16.149999999999999" customHeight="1" x14ac:dyDescent="0.25">
      <c r="A1217" s="561">
        <v>34777</v>
      </c>
      <c r="B1217" s="562">
        <v>863.77</v>
      </c>
      <c r="C1217"/>
      <c r="D1217"/>
    </row>
    <row r="1218" spans="1:4" ht="16.149999999999999" customHeight="1" x14ac:dyDescent="0.25">
      <c r="A1218" s="561">
        <v>34778</v>
      </c>
      <c r="B1218" s="563">
        <v>863.77</v>
      </c>
      <c r="C1218"/>
      <c r="D1218"/>
    </row>
    <row r="1219" spans="1:4" ht="16.149999999999999" customHeight="1" x14ac:dyDescent="0.25">
      <c r="A1219" s="561">
        <v>34779</v>
      </c>
      <c r="B1219" s="562">
        <v>863.77</v>
      </c>
      <c r="C1219"/>
      <c r="D1219"/>
    </row>
    <row r="1220" spans="1:4" ht="16.149999999999999" customHeight="1" x14ac:dyDescent="0.25">
      <c r="A1220" s="561">
        <v>34780</v>
      </c>
      <c r="B1220" s="563">
        <v>865.89</v>
      </c>
      <c r="C1220"/>
      <c r="D1220"/>
    </row>
    <row r="1221" spans="1:4" ht="16.149999999999999" customHeight="1" x14ac:dyDescent="0.25">
      <c r="A1221" s="561">
        <v>34781</v>
      </c>
      <c r="B1221" s="562">
        <v>867.81</v>
      </c>
      <c r="C1221"/>
      <c r="D1221"/>
    </row>
    <row r="1222" spans="1:4" ht="16.149999999999999" customHeight="1" x14ac:dyDescent="0.25">
      <c r="A1222" s="561">
        <v>34782</v>
      </c>
      <c r="B1222" s="563">
        <v>868.95</v>
      </c>
      <c r="C1222"/>
      <c r="D1222"/>
    </row>
    <row r="1223" spans="1:4" ht="16.149999999999999" customHeight="1" x14ac:dyDescent="0.25">
      <c r="A1223" s="561">
        <v>34783</v>
      </c>
      <c r="B1223" s="562">
        <v>869.22</v>
      </c>
      <c r="C1223"/>
      <c r="D1223"/>
    </row>
    <row r="1224" spans="1:4" ht="16.149999999999999" customHeight="1" x14ac:dyDescent="0.25">
      <c r="A1224" s="561">
        <v>34784</v>
      </c>
      <c r="B1224" s="563">
        <v>869.22</v>
      </c>
      <c r="C1224"/>
      <c r="D1224"/>
    </row>
    <row r="1225" spans="1:4" ht="16.149999999999999" customHeight="1" x14ac:dyDescent="0.25">
      <c r="A1225" s="561">
        <v>34785</v>
      </c>
      <c r="B1225" s="562">
        <v>869.22</v>
      </c>
      <c r="C1225"/>
      <c r="D1225"/>
    </row>
    <row r="1226" spans="1:4" ht="16.149999999999999" customHeight="1" x14ac:dyDescent="0.25">
      <c r="A1226" s="561">
        <v>34786</v>
      </c>
      <c r="B1226" s="563">
        <v>870.14</v>
      </c>
      <c r="C1226"/>
      <c r="D1226"/>
    </row>
    <row r="1227" spans="1:4" ht="16.149999999999999" customHeight="1" x14ac:dyDescent="0.25">
      <c r="A1227" s="561">
        <v>34787</v>
      </c>
      <c r="B1227" s="562">
        <v>872.57</v>
      </c>
      <c r="C1227"/>
      <c r="D1227"/>
    </row>
    <row r="1228" spans="1:4" ht="16.149999999999999" customHeight="1" x14ac:dyDescent="0.25">
      <c r="A1228" s="561">
        <v>34788</v>
      </c>
      <c r="B1228" s="563">
        <v>876.21</v>
      </c>
      <c r="C1228"/>
      <c r="D1228"/>
    </row>
    <row r="1229" spans="1:4" ht="16.149999999999999" customHeight="1" x14ac:dyDescent="0.25">
      <c r="A1229" s="561">
        <v>34789</v>
      </c>
      <c r="B1229" s="562">
        <v>880.23</v>
      </c>
      <c r="C1229"/>
      <c r="D1229"/>
    </row>
    <row r="1230" spans="1:4" ht="16.149999999999999" customHeight="1" x14ac:dyDescent="0.25">
      <c r="A1230" s="561">
        <v>34790</v>
      </c>
      <c r="B1230" s="563">
        <v>878.18</v>
      </c>
      <c r="C1230"/>
      <c r="D1230"/>
    </row>
    <row r="1231" spans="1:4" ht="16.149999999999999" customHeight="1" x14ac:dyDescent="0.25">
      <c r="A1231" s="561">
        <v>34791</v>
      </c>
      <c r="B1231" s="562">
        <v>878.18</v>
      </c>
      <c r="C1231"/>
      <c r="D1231"/>
    </row>
    <row r="1232" spans="1:4" ht="16.149999999999999" customHeight="1" x14ac:dyDescent="0.25">
      <c r="A1232" s="561">
        <v>34792</v>
      </c>
      <c r="B1232" s="563">
        <v>878.18</v>
      </c>
      <c r="C1232"/>
      <c r="D1232"/>
    </row>
    <row r="1233" spans="1:4" ht="16.149999999999999" customHeight="1" x14ac:dyDescent="0.25">
      <c r="A1233" s="561">
        <v>34793</v>
      </c>
      <c r="B1233" s="562">
        <v>876</v>
      </c>
      <c r="C1233"/>
      <c r="D1233"/>
    </row>
    <row r="1234" spans="1:4" ht="16.149999999999999" customHeight="1" x14ac:dyDescent="0.25">
      <c r="A1234" s="561">
        <v>34794</v>
      </c>
      <c r="B1234" s="563">
        <v>874.3</v>
      </c>
      <c r="C1234"/>
      <c r="D1234"/>
    </row>
    <row r="1235" spans="1:4" ht="16.149999999999999" customHeight="1" x14ac:dyDescent="0.25">
      <c r="A1235" s="561">
        <v>34795</v>
      </c>
      <c r="B1235" s="562">
        <v>871.6</v>
      </c>
      <c r="C1235"/>
      <c r="D1235"/>
    </row>
    <row r="1236" spans="1:4" ht="16.149999999999999" customHeight="1" x14ac:dyDescent="0.25">
      <c r="A1236" s="561">
        <v>34796</v>
      </c>
      <c r="B1236" s="563">
        <v>868.96</v>
      </c>
      <c r="C1236"/>
      <c r="D1236"/>
    </row>
    <row r="1237" spans="1:4" ht="16.149999999999999" customHeight="1" x14ac:dyDescent="0.25">
      <c r="A1237" s="561">
        <v>34797</v>
      </c>
      <c r="B1237" s="562">
        <v>869.15</v>
      </c>
      <c r="C1237"/>
      <c r="D1237"/>
    </row>
    <row r="1238" spans="1:4" ht="16.149999999999999" customHeight="1" x14ac:dyDescent="0.25">
      <c r="A1238" s="561">
        <v>34798</v>
      </c>
      <c r="B1238" s="563">
        <v>869.15</v>
      </c>
      <c r="C1238"/>
      <c r="D1238"/>
    </row>
    <row r="1239" spans="1:4" ht="16.149999999999999" customHeight="1" x14ac:dyDescent="0.25">
      <c r="A1239" s="561">
        <v>34799</v>
      </c>
      <c r="B1239" s="562">
        <v>869.15</v>
      </c>
      <c r="C1239"/>
      <c r="D1239"/>
    </row>
    <row r="1240" spans="1:4" ht="16.149999999999999" customHeight="1" x14ac:dyDescent="0.25">
      <c r="A1240" s="561">
        <v>34800</v>
      </c>
      <c r="B1240" s="563">
        <v>866.78</v>
      </c>
      <c r="C1240"/>
      <c r="D1240"/>
    </row>
    <row r="1241" spans="1:4" ht="16.149999999999999" customHeight="1" x14ac:dyDescent="0.25">
      <c r="A1241" s="561">
        <v>34801</v>
      </c>
      <c r="B1241" s="562">
        <v>868.8</v>
      </c>
      <c r="C1241"/>
      <c r="D1241"/>
    </row>
    <row r="1242" spans="1:4" ht="16.149999999999999" customHeight="1" x14ac:dyDescent="0.25">
      <c r="A1242" s="561">
        <v>34802</v>
      </c>
      <c r="B1242" s="563">
        <v>866.25</v>
      </c>
      <c r="C1242"/>
      <c r="D1242"/>
    </row>
    <row r="1243" spans="1:4" ht="16.149999999999999" customHeight="1" x14ac:dyDescent="0.25">
      <c r="A1243" s="561">
        <v>34803</v>
      </c>
      <c r="B1243" s="562">
        <v>866.25</v>
      </c>
      <c r="C1243"/>
      <c r="D1243"/>
    </row>
    <row r="1244" spans="1:4" ht="16.149999999999999" customHeight="1" x14ac:dyDescent="0.25">
      <c r="A1244" s="561">
        <v>34804</v>
      </c>
      <c r="B1244" s="563">
        <v>866.25</v>
      </c>
      <c r="C1244"/>
      <c r="D1244"/>
    </row>
    <row r="1245" spans="1:4" ht="16.149999999999999" customHeight="1" x14ac:dyDescent="0.25">
      <c r="A1245" s="561">
        <v>34805</v>
      </c>
      <c r="B1245" s="562">
        <v>866.25</v>
      </c>
      <c r="C1245"/>
      <c r="D1245"/>
    </row>
    <row r="1246" spans="1:4" ht="16.149999999999999" customHeight="1" x14ac:dyDescent="0.25">
      <c r="A1246" s="561">
        <v>34806</v>
      </c>
      <c r="B1246" s="563">
        <v>866.25</v>
      </c>
      <c r="C1246"/>
      <c r="D1246"/>
    </row>
    <row r="1247" spans="1:4" ht="16.149999999999999" customHeight="1" x14ac:dyDescent="0.25">
      <c r="A1247" s="561">
        <v>34807</v>
      </c>
      <c r="B1247" s="562">
        <v>871.87</v>
      </c>
      <c r="C1247"/>
      <c r="D1247"/>
    </row>
    <row r="1248" spans="1:4" ht="16.149999999999999" customHeight="1" x14ac:dyDescent="0.25">
      <c r="A1248" s="561">
        <v>34808</v>
      </c>
      <c r="B1248" s="563">
        <v>874.37</v>
      </c>
      <c r="C1248"/>
      <c r="D1248"/>
    </row>
    <row r="1249" spans="1:4" ht="16.149999999999999" customHeight="1" x14ac:dyDescent="0.25">
      <c r="A1249" s="561">
        <v>34809</v>
      </c>
      <c r="B1249" s="562">
        <v>874.35</v>
      </c>
      <c r="C1249"/>
      <c r="D1249"/>
    </row>
    <row r="1250" spans="1:4" ht="16.149999999999999" customHeight="1" x14ac:dyDescent="0.25">
      <c r="A1250" s="561">
        <v>34810</v>
      </c>
      <c r="B1250" s="563">
        <v>877.38</v>
      </c>
      <c r="C1250"/>
      <c r="D1250"/>
    </row>
    <row r="1251" spans="1:4" ht="16.149999999999999" customHeight="1" x14ac:dyDescent="0.25">
      <c r="A1251" s="561">
        <v>34811</v>
      </c>
      <c r="B1251" s="562">
        <v>876.55</v>
      </c>
      <c r="C1251"/>
      <c r="D1251"/>
    </row>
    <row r="1252" spans="1:4" ht="16.149999999999999" customHeight="1" x14ac:dyDescent="0.25">
      <c r="A1252" s="561">
        <v>34812</v>
      </c>
      <c r="B1252" s="563">
        <v>876.55</v>
      </c>
      <c r="C1252"/>
      <c r="D1252"/>
    </row>
    <row r="1253" spans="1:4" ht="16.149999999999999" customHeight="1" x14ac:dyDescent="0.25">
      <c r="A1253" s="561">
        <v>34813</v>
      </c>
      <c r="B1253" s="562">
        <v>876.55</v>
      </c>
      <c r="C1253"/>
      <c r="D1253"/>
    </row>
    <row r="1254" spans="1:4" ht="16.149999999999999" customHeight="1" x14ac:dyDescent="0.25">
      <c r="A1254" s="561">
        <v>34814</v>
      </c>
      <c r="B1254" s="563">
        <v>878.2</v>
      </c>
      <c r="C1254"/>
      <c r="D1254"/>
    </row>
    <row r="1255" spans="1:4" ht="16.149999999999999" customHeight="1" x14ac:dyDescent="0.25">
      <c r="A1255" s="561">
        <v>34815</v>
      </c>
      <c r="B1255" s="562">
        <v>876.32</v>
      </c>
      <c r="C1255"/>
      <c r="D1255"/>
    </row>
    <row r="1256" spans="1:4" ht="16.149999999999999" customHeight="1" x14ac:dyDescent="0.25">
      <c r="A1256" s="561">
        <v>34816</v>
      </c>
      <c r="B1256" s="563">
        <v>875.78</v>
      </c>
      <c r="C1256"/>
      <c r="D1256"/>
    </row>
    <row r="1257" spans="1:4" ht="16.149999999999999" customHeight="1" x14ac:dyDescent="0.25">
      <c r="A1257" s="561">
        <v>34817</v>
      </c>
      <c r="B1257" s="562">
        <v>876.21</v>
      </c>
      <c r="C1257"/>
      <c r="D1257"/>
    </row>
    <row r="1258" spans="1:4" ht="16.149999999999999" customHeight="1" x14ac:dyDescent="0.25">
      <c r="A1258" s="561">
        <v>34818</v>
      </c>
      <c r="B1258" s="563">
        <v>877.9</v>
      </c>
      <c r="C1258"/>
      <c r="D1258"/>
    </row>
    <row r="1259" spans="1:4" ht="16.149999999999999" customHeight="1" x14ac:dyDescent="0.25">
      <c r="A1259" s="561">
        <v>34819</v>
      </c>
      <c r="B1259" s="562">
        <v>877.9</v>
      </c>
      <c r="C1259"/>
      <c r="D1259"/>
    </row>
    <row r="1260" spans="1:4" ht="16.149999999999999" customHeight="1" x14ac:dyDescent="0.25">
      <c r="A1260" s="561">
        <v>34820</v>
      </c>
      <c r="B1260" s="563">
        <v>877.9</v>
      </c>
      <c r="C1260"/>
      <c r="D1260"/>
    </row>
    <row r="1261" spans="1:4" ht="16.149999999999999" customHeight="1" x14ac:dyDescent="0.25">
      <c r="A1261" s="561">
        <v>34821</v>
      </c>
      <c r="B1261" s="562">
        <v>877.9</v>
      </c>
      <c r="C1261"/>
      <c r="D1261"/>
    </row>
    <row r="1262" spans="1:4" ht="16.149999999999999" customHeight="1" x14ac:dyDescent="0.25">
      <c r="A1262" s="561">
        <v>34822</v>
      </c>
      <c r="B1262" s="563">
        <v>880.63</v>
      </c>
      <c r="C1262"/>
      <c r="D1262"/>
    </row>
    <row r="1263" spans="1:4" ht="16.149999999999999" customHeight="1" x14ac:dyDescent="0.25">
      <c r="A1263" s="561">
        <v>34823</v>
      </c>
      <c r="B1263" s="562">
        <v>882.97</v>
      </c>
      <c r="C1263"/>
      <c r="D1263"/>
    </row>
    <row r="1264" spans="1:4" ht="16.149999999999999" customHeight="1" x14ac:dyDescent="0.25">
      <c r="A1264" s="561">
        <v>34824</v>
      </c>
      <c r="B1264" s="563">
        <v>882.24</v>
      </c>
      <c r="C1264"/>
      <c r="D1264"/>
    </row>
    <row r="1265" spans="1:4" ht="16.149999999999999" customHeight="1" x14ac:dyDescent="0.25">
      <c r="A1265" s="561">
        <v>34825</v>
      </c>
      <c r="B1265" s="562">
        <v>881.07</v>
      </c>
      <c r="C1265"/>
      <c r="D1265"/>
    </row>
    <row r="1266" spans="1:4" ht="16.149999999999999" customHeight="1" x14ac:dyDescent="0.25">
      <c r="A1266" s="561">
        <v>34826</v>
      </c>
      <c r="B1266" s="563">
        <v>881.07</v>
      </c>
      <c r="C1266"/>
      <c r="D1266"/>
    </row>
    <row r="1267" spans="1:4" ht="16.149999999999999" customHeight="1" x14ac:dyDescent="0.25">
      <c r="A1267" s="561">
        <v>34827</v>
      </c>
      <c r="B1267" s="562">
        <v>881.07</v>
      </c>
      <c r="C1267"/>
      <c r="D1267"/>
    </row>
    <row r="1268" spans="1:4" ht="16.149999999999999" customHeight="1" x14ac:dyDescent="0.25">
      <c r="A1268" s="561">
        <v>34828</v>
      </c>
      <c r="B1268" s="563">
        <v>881.33</v>
      </c>
      <c r="C1268"/>
      <c r="D1268"/>
    </row>
    <row r="1269" spans="1:4" ht="16.149999999999999" customHeight="1" x14ac:dyDescent="0.25">
      <c r="A1269" s="561">
        <v>34829</v>
      </c>
      <c r="B1269" s="562">
        <v>878.87</v>
      </c>
      <c r="C1269"/>
      <c r="D1269"/>
    </row>
    <row r="1270" spans="1:4" ht="16.149999999999999" customHeight="1" x14ac:dyDescent="0.25">
      <c r="A1270" s="561">
        <v>34830</v>
      </c>
      <c r="B1270" s="563">
        <v>880.25</v>
      </c>
      <c r="C1270"/>
      <c r="D1270"/>
    </row>
    <row r="1271" spans="1:4" ht="16.149999999999999" customHeight="1" x14ac:dyDescent="0.25">
      <c r="A1271" s="561">
        <v>34831</v>
      </c>
      <c r="B1271" s="562">
        <v>881.07</v>
      </c>
      <c r="C1271"/>
      <c r="D1271"/>
    </row>
    <row r="1272" spans="1:4" ht="16.149999999999999" customHeight="1" x14ac:dyDescent="0.25">
      <c r="A1272" s="561">
        <v>34832</v>
      </c>
      <c r="B1272" s="563">
        <v>879.35</v>
      </c>
      <c r="C1272"/>
      <c r="D1272"/>
    </row>
    <row r="1273" spans="1:4" ht="16.149999999999999" customHeight="1" x14ac:dyDescent="0.25">
      <c r="A1273" s="561">
        <v>34833</v>
      </c>
      <c r="B1273" s="562">
        <v>879.35</v>
      </c>
      <c r="C1273"/>
      <c r="D1273"/>
    </row>
    <row r="1274" spans="1:4" ht="16.149999999999999" customHeight="1" x14ac:dyDescent="0.25">
      <c r="A1274" s="561">
        <v>34834</v>
      </c>
      <c r="B1274" s="563">
        <v>879.35</v>
      </c>
      <c r="C1274"/>
      <c r="D1274"/>
    </row>
    <row r="1275" spans="1:4" ht="16.149999999999999" customHeight="1" x14ac:dyDescent="0.25">
      <c r="A1275" s="561">
        <v>34835</v>
      </c>
      <c r="B1275" s="562">
        <v>877.45</v>
      </c>
      <c r="C1275"/>
      <c r="D1275"/>
    </row>
    <row r="1276" spans="1:4" ht="16.149999999999999" customHeight="1" x14ac:dyDescent="0.25">
      <c r="A1276" s="561">
        <v>34836</v>
      </c>
      <c r="B1276" s="563">
        <v>875.17</v>
      </c>
      <c r="C1276"/>
      <c r="D1276"/>
    </row>
    <row r="1277" spans="1:4" ht="16.149999999999999" customHeight="1" x14ac:dyDescent="0.25">
      <c r="A1277" s="561">
        <v>34837</v>
      </c>
      <c r="B1277" s="562">
        <v>874.74</v>
      </c>
      <c r="C1277"/>
      <c r="D1277"/>
    </row>
    <row r="1278" spans="1:4" ht="16.149999999999999" customHeight="1" x14ac:dyDescent="0.25">
      <c r="A1278" s="561">
        <v>34838</v>
      </c>
      <c r="B1278" s="563">
        <v>875.75</v>
      </c>
      <c r="C1278"/>
      <c r="D1278"/>
    </row>
    <row r="1279" spans="1:4" ht="16.149999999999999" customHeight="1" x14ac:dyDescent="0.25">
      <c r="A1279" s="561">
        <v>34839</v>
      </c>
      <c r="B1279" s="562">
        <v>873.52</v>
      </c>
      <c r="C1279"/>
      <c r="D1279"/>
    </row>
    <row r="1280" spans="1:4" ht="16.149999999999999" customHeight="1" x14ac:dyDescent="0.25">
      <c r="A1280" s="561">
        <v>34840</v>
      </c>
      <c r="B1280" s="563">
        <v>873.52</v>
      </c>
      <c r="C1280"/>
      <c r="D1280"/>
    </row>
    <row r="1281" spans="1:4" ht="16.149999999999999" customHeight="1" x14ac:dyDescent="0.25">
      <c r="A1281" s="561">
        <v>34841</v>
      </c>
      <c r="B1281" s="562">
        <v>873.52</v>
      </c>
      <c r="C1281"/>
      <c r="D1281"/>
    </row>
    <row r="1282" spans="1:4" ht="16.149999999999999" customHeight="1" x14ac:dyDescent="0.25">
      <c r="A1282" s="561">
        <v>34842</v>
      </c>
      <c r="B1282" s="563">
        <v>871.11</v>
      </c>
      <c r="C1282"/>
      <c r="D1282"/>
    </row>
    <row r="1283" spans="1:4" ht="16.149999999999999" customHeight="1" x14ac:dyDescent="0.25">
      <c r="A1283" s="561">
        <v>34843</v>
      </c>
      <c r="B1283" s="562">
        <v>869.95</v>
      </c>
      <c r="C1283"/>
      <c r="D1283"/>
    </row>
    <row r="1284" spans="1:4" ht="16.149999999999999" customHeight="1" x14ac:dyDescent="0.25">
      <c r="A1284" s="561">
        <v>34844</v>
      </c>
      <c r="B1284" s="563">
        <v>870.55</v>
      </c>
      <c r="C1284"/>
      <c r="D1284"/>
    </row>
    <row r="1285" spans="1:4" ht="16.149999999999999" customHeight="1" x14ac:dyDescent="0.25">
      <c r="A1285" s="561">
        <v>34845</v>
      </c>
      <c r="B1285" s="562">
        <v>872.96</v>
      </c>
      <c r="C1285"/>
      <c r="D1285"/>
    </row>
    <row r="1286" spans="1:4" ht="16.149999999999999" customHeight="1" x14ac:dyDescent="0.25">
      <c r="A1286" s="561">
        <v>34846</v>
      </c>
      <c r="B1286" s="563">
        <v>872.66</v>
      </c>
      <c r="C1286"/>
      <c r="D1286"/>
    </row>
    <row r="1287" spans="1:4" ht="16.149999999999999" customHeight="1" x14ac:dyDescent="0.25">
      <c r="A1287" s="561">
        <v>34847</v>
      </c>
      <c r="B1287" s="562">
        <v>872.66</v>
      </c>
      <c r="C1287"/>
      <c r="D1287"/>
    </row>
    <row r="1288" spans="1:4" ht="16.149999999999999" customHeight="1" x14ac:dyDescent="0.25">
      <c r="A1288" s="561">
        <v>34848</v>
      </c>
      <c r="B1288" s="563">
        <v>872.66</v>
      </c>
      <c r="C1288"/>
      <c r="D1288"/>
    </row>
    <row r="1289" spans="1:4" ht="16.149999999999999" customHeight="1" x14ac:dyDescent="0.25">
      <c r="A1289" s="561">
        <v>34849</v>
      </c>
      <c r="B1289" s="562">
        <v>872.66</v>
      </c>
      <c r="C1289"/>
      <c r="D1289"/>
    </row>
    <row r="1290" spans="1:4" ht="16.149999999999999" customHeight="1" x14ac:dyDescent="0.25">
      <c r="A1290" s="561">
        <v>34850</v>
      </c>
      <c r="B1290" s="563">
        <v>876.36</v>
      </c>
      <c r="C1290"/>
      <c r="D1290"/>
    </row>
    <row r="1291" spans="1:4" ht="16.149999999999999" customHeight="1" x14ac:dyDescent="0.25">
      <c r="A1291" s="561">
        <v>34851</v>
      </c>
      <c r="B1291" s="562">
        <v>876.62</v>
      </c>
      <c r="C1291"/>
      <c r="D1291"/>
    </row>
    <row r="1292" spans="1:4" ht="16.149999999999999" customHeight="1" x14ac:dyDescent="0.25">
      <c r="A1292" s="561">
        <v>34852</v>
      </c>
      <c r="B1292" s="563">
        <v>877.22</v>
      </c>
      <c r="C1292"/>
      <c r="D1292"/>
    </row>
    <row r="1293" spans="1:4" ht="16.149999999999999" customHeight="1" x14ac:dyDescent="0.25">
      <c r="A1293" s="561">
        <v>34853</v>
      </c>
      <c r="B1293" s="562">
        <v>875.99</v>
      </c>
      <c r="C1293"/>
      <c r="D1293"/>
    </row>
    <row r="1294" spans="1:4" ht="16.149999999999999" customHeight="1" x14ac:dyDescent="0.25">
      <c r="A1294" s="561">
        <v>34854</v>
      </c>
      <c r="B1294" s="563">
        <v>875.99</v>
      </c>
      <c r="C1294"/>
      <c r="D1294"/>
    </row>
    <row r="1295" spans="1:4" ht="16.149999999999999" customHeight="1" x14ac:dyDescent="0.25">
      <c r="A1295" s="561">
        <v>34855</v>
      </c>
      <c r="B1295" s="562">
        <v>875.99</v>
      </c>
      <c r="C1295"/>
      <c r="D1295"/>
    </row>
    <row r="1296" spans="1:4" ht="16.149999999999999" customHeight="1" x14ac:dyDescent="0.25">
      <c r="A1296" s="561">
        <v>34856</v>
      </c>
      <c r="B1296" s="563">
        <v>874.81</v>
      </c>
      <c r="C1296"/>
      <c r="D1296"/>
    </row>
    <row r="1297" spans="1:4" ht="16.149999999999999" customHeight="1" x14ac:dyDescent="0.25">
      <c r="A1297" s="561">
        <v>34857</v>
      </c>
      <c r="B1297" s="562">
        <v>873.06</v>
      </c>
      <c r="C1297"/>
      <c r="D1297"/>
    </row>
    <row r="1298" spans="1:4" ht="16.149999999999999" customHeight="1" x14ac:dyDescent="0.25">
      <c r="A1298" s="561">
        <v>34858</v>
      </c>
      <c r="B1298" s="563">
        <v>871.02</v>
      </c>
      <c r="C1298"/>
      <c r="D1298"/>
    </row>
    <row r="1299" spans="1:4" ht="16.149999999999999" customHeight="1" x14ac:dyDescent="0.25">
      <c r="A1299" s="561">
        <v>34859</v>
      </c>
      <c r="B1299" s="562">
        <v>871.93</v>
      </c>
      <c r="C1299"/>
      <c r="D1299"/>
    </row>
    <row r="1300" spans="1:4" ht="16.149999999999999" customHeight="1" x14ac:dyDescent="0.25">
      <c r="A1300" s="561">
        <v>34860</v>
      </c>
      <c r="B1300" s="563">
        <v>871.94</v>
      </c>
      <c r="C1300"/>
      <c r="D1300"/>
    </row>
    <row r="1301" spans="1:4" ht="16.149999999999999" customHeight="1" x14ac:dyDescent="0.25">
      <c r="A1301" s="561">
        <v>34861</v>
      </c>
      <c r="B1301" s="562">
        <v>871.94</v>
      </c>
      <c r="C1301"/>
      <c r="D1301"/>
    </row>
    <row r="1302" spans="1:4" ht="16.149999999999999" customHeight="1" x14ac:dyDescent="0.25">
      <c r="A1302" s="561">
        <v>34862</v>
      </c>
      <c r="B1302" s="563">
        <v>871.94</v>
      </c>
      <c r="C1302"/>
      <c r="D1302"/>
    </row>
    <row r="1303" spans="1:4" ht="16.149999999999999" customHeight="1" x14ac:dyDescent="0.25">
      <c r="A1303" s="561">
        <v>34863</v>
      </c>
      <c r="B1303" s="562">
        <v>873.74</v>
      </c>
      <c r="C1303"/>
      <c r="D1303"/>
    </row>
    <row r="1304" spans="1:4" ht="16.149999999999999" customHeight="1" x14ac:dyDescent="0.25">
      <c r="A1304" s="561">
        <v>34864</v>
      </c>
      <c r="B1304" s="563">
        <v>875.28</v>
      </c>
      <c r="C1304"/>
      <c r="D1304"/>
    </row>
    <row r="1305" spans="1:4" ht="16.149999999999999" customHeight="1" x14ac:dyDescent="0.25">
      <c r="A1305" s="561">
        <v>34865</v>
      </c>
      <c r="B1305" s="562">
        <v>873.78</v>
      </c>
      <c r="C1305"/>
      <c r="D1305"/>
    </row>
    <row r="1306" spans="1:4" ht="16.149999999999999" customHeight="1" x14ac:dyDescent="0.25">
      <c r="A1306" s="561">
        <v>34866</v>
      </c>
      <c r="B1306" s="563">
        <v>872.54</v>
      </c>
      <c r="C1306"/>
      <c r="D1306"/>
    </row>
    <row r="1307" spans="1:4" ht="16.149999999999999" customHeight="1" x14ac:dyDescent="0.25">
      <c r="A1307" s="561">
        <v>34867</v>
      </c>
      <c r="B1307" s="562">
        <v>873.91</v>
      </c>
      <c r="C1307"/>
      <c r="D1307"/>
    </row>
    <row r="1308" spans="1:4" ht="16.149999999999999" customHeight="1" x14ac:dyDescent="0.25">
      <c r="A1308" s="561">
        <v>34868</v>
      </c>
      <c r="B1308" s="563">
        <v>873.91</v>
      </c>
      <c r="C1308"/>
      <c r="D1308"/>
    </row>
    <row r="1309" spans="1:4" ht="16.149999999999999" customHeight="1" x14ac:dyDescent="0.25">
      <c r="A1309" s="561">
        <v>34869</v>
      </c>
      <c r="B1309" s="562">
        <v>873.91</v>
      </c>
      <c r="C1309"/>
      <c r="D1309"/>
    </row>
    <row r="1310" spans="1:4" ht="16.149999999999999" customHeight="1" x14ac:dyDescent="0.25">
      <c r="A1310" s="561">
        <v>34870</v>
      </c>
      <c r="B1310" s="563">
        <v>873.91</v>
      </c>
      <c r="C1310"/>
      <c r="D1310"/>
    </row>
    <row r="1311" spans="1:4" ht="16.149999999999999" customHeight="1" x14ac:dyDescent="0.25">
      <c r="A1311" s="561">
        <v>34871</v>
      </c>
      <c r="B1311" s="562">
        <v>875.59</v>
      </c>
      <c r="C1311"/>
      <c r="D1311"/>
    </row>
    <row r="1312" spans="1:4" ht="16.149999999999999" customHeight="1" x14ac:dyDescent="0.25">
      <c r="A1312" s="561">
        <v>34872</v>
      </c>
      <c r="B1312" s="563">
        <v>875.32</v>
      </c>
      <c r="C1312"/>
      <c r="D1312"/>
    </row>
    <row r="1313" spans="1:4" ht="16.149999999999999" customHeight="1" x14ac:dyDescent="0.25">
      <c r="A1313" s="561">
        <v>34873</v>
      </c>
      <c r="B1313" s="562">
        <v>874.81</v>
      </c>
      <c r="C1313"/>
      <c r="D1313"/>
    </row>
    <row r="1314" spans="1:4" ht="16.149999999999999" customHeight="1" x14ac:dyDescent="0.25">
      <c r="A1314" s="561">
        <v>34874</v>
      </c>
      <c r="B1314" s="563">
        <v>873.64</v>
      </c>
      <c r="C1314"/>
      <c r="D1314"/>
    </row>
    <row r="1315" spans="1:4" ht="16.149999999999999" customHeight="1" x14ac:dyDescent="0.25">
      <c r="A1315" s="561">
        <v>34875</v>
      </c>
      <c r="B1315" s="562">
        <v>873.64</v>
      </c>
      <c r="C1315"/>
      <c r="D1315"/>
    </row>
    <row r="1316" spans="1:4" ht="16.149999999999999" customHeight="1" x14ac:dyDescent="0.25">
      <c r="A1316" s="561">
        <v>34876</v>
      </c>
      <c r="B1316" s="563">
        <v>873.64</v>
      </c>
      <c r="C1316"/>
      <c r="D1316"/>
    </row>
    <row r="1317" spans="1:4" ht="16.149999999999999" customHeight="1" x14ac:dyDescent="0.25">
      <c r="A1317" s="561">
        <v>34877</v>
      </c>
      <c r="B1317" s="562">
        <v>873.64</v>
      </c>
      <c r="C1317"/>
      <c r="D1317"/>
    </row>
    <row r="1318" spans="1:4" ht="16.149999999999999" customHeight="1" x14ac:dyDescent="0.25">
      <c r="A1318" s="561">
        <v>34878</v>
      </c>
      <c r="B1318" s="563">
        <v>875.95</v>
      </c>
      <c r="C1318"/>
      <c r="D1318"/>
    </row>
    <row r="1319" spans="1:4" ht="16.149999999999999" customHeight="1" x14ac:dyDescent="0.25">
      <c r="A1319" s="561">
        <v>34879</v>
      </c>
      <c r="B1319" s="562">
        <v>878.8</v>
      </c>
      <c r="C1319"/>
      <c r="D1319"/>
    </row>
    <row r="1320" spans="1:4" ht="16.149999999999999" customHeight="1" x14ac:dyDescent="0.25">
      <c r="A1320" s="561">
        <v>34880</v>
      </c>
      <c r="B1320" s="563">
        <v>881.23</v>
      </c>
      <c r="C1320"/>
      <c r="D1320"/>
    </row>
    <row r="1321" spans="1:4" ht="16.149999999999999" customHeight="1" x14ac:dyDescent="0.25">
      <c r="A1321" s="561">
        <v>34881</v>
      </c>
      <c r="B1321" s="562">
        <v>880.49</v>
      </c>
      <c r="C1321"/>
      <c r="D1321"/>
    </row>
    <row r="1322" spans="1:4" ht="16.149999999999999" customHeight="1" x14ac:dyDescent="0.25">
      <c r="A1322" s="561">
        <v>34882</v>
      </c>
      <c r="B1322" s="563">
        <v>880.49</v>
      </c>
      <c r="C1322"/>
      <c r="D1322"/>
    </row>
    <row r="1323" spans="1:4" ht="16.149999999999999" customHeight="1" x14ac:dyDescent="0.25">
      <c r="A1323" s="561">
        <v>34883</v>
      </c>
      <c r="B1323" s="562">
        <v>880.49</v>
      </c>
      <c r="C1323"/>
      <c r="D1323"/>
    </row>
    <row r="1324" spans="1:4" ht="16.149999999999999" customHeight="1" x14ac:dyDescent="0.25">
      <c r="A1324" s="561">
        <v>34884</v>
      </c>
      <c r="B1324" s="563">
        <v>880.49</v>
      </c>
      <c r="C1324"/>
      <c r="D1324"/>
    </row>
    <row r="1325" spans="1:4" ht="16.149999999999999" customHeight="1" x14ac:dyDescent="0.25">
      <c r="A1325" s="561">
        <v>34885</v>
      </c>
      <c r="B1325" s="562">
        <v>883.81</v>
      </c>
      <c r="C1325"/>
      <c r="D1325"/>
    </row>
    <row r="1326" spans="1:4" ht="16.149999999999999" customHeight="1" x14ac:dyDescent="0.25">
      <c r="A1326" s="561">
        <v>34886</v>
      </c>
      <c r="B1326" s="563">
        <v>887.3</v>
      </c>
      <c r="C1326"/>
      <c r="D1326"/>
    </row>
    <row r="1327" spans="1:4" ht="16.149999999999999" customHeight="1" x14ac:dyDescent="0.25">
      <c r="A1327" s="561">
        <v>34887</v>
      </c>
      <c r="B1327" s="562">
        <v>891.28</v>
      </c>
      <c r="C1327"/>
      <c r="D1327"/>
    </row>
    <row r="1328" spans="1:4" ht="16.149999999999999" customHeight="1" x14ac:dyDescent="0.25">
      <c r="A1328" s="561">
        <v>34888</v>
      </c>
      <c r="B1328" s="563">
        <v>891.44</v>
      </c>
      <c r="C1328"/>
      <c r="D1328"/>
    </row>
    <row r="1329" spans="1:4" ht="16.149999999999999" customHeight="1" x14ac:dyDescent="0.25">
      <c r="A1329" s="561">
        <v>34889</v>
      </c>
      <c r="B1329" s="562">
        <v>891.44</v>
      </c>
      <c r="C1329"/>
      <c r="D1329"/>
    </row>
    <row r="1330" spans="1:4" ht="16.149999999999999" customHeight="1" x14ac:dyDescent="0.25">
      <c r="A1330" s="561">
        <v>34890</v>
      </c>
      <c r="B1330" s="563">
        <v>891.44</v>
      </c>
      <c r="C1330"/>
      <c r="D1330"/>
    </row>
    <row r="1331" spans="1:4" ht="16.149999999999999" customHeight="1" x14ac:dyDescent="0.25">
      <c r="A1331" s="561">
        <v>34891</v>
      </c>
      <c r="B1331" s="562">
        <v>897.12</v>
      </c>
      <c r="C1331"/>
      <c r="D1331"/>
    </row>
    <row r="1332" spans="1:4" ht="16.149999999999999" customHeight="1" x14ac:dyDescent="0.25">
      <c r="A1332" s="561">
        <v>34892</v>
      </c>
      <c r="B1332" s="563">
        <v>897.51</v>
      </c>
      <c r="C1332"/>
      <c r="D1332"/>
    </row>
    <row r="1333" spans="1:4" ht="16.149999999999999" customHeight="1" x14ac:dyDescent="0.25">
      <c r="A1333" s="561">
        <v>34893</v>
      </c>
      <c r="B1333" s="562">
        <v>895.84</v>
      </c>
      <c r="C1333"/>
      <c r="D1333"/>
    </row>
    <row r="1334" spans="1:4" ht="16.149999999999999" customHeight="1" x14ac:dyDescent="0.25">
      <c r="A1334" s="561">
        <v>34894</v>
      </c>
      <c r="B1334" s="563">
        <v>892.82</v>
      </c>
      <c r="C1334"/>
      <c r="D1334"/>
    </row>
    <row r="1335" spans="1:4" ht="16.149999999999999" customHeight="1" x14ac:dyDescent="0.25">
      <c r="A1335" s="561">
        <v>34895</v>
      </c>
      <c r="B1335" s="562">
        <v>893.36</v>
      </c>
      <c r="C1335"/>
      <c r="D1335"/>
    </row>
    <row r="1336" spans="1:4" ht="16.149999999999999" customHeight="1" x14ac:dyDescent="0.25">
      <c r="A1336" s="561">
        <v>34896</v>
      </c>
      <c r="B1336" s="563">
        <v>893.36</v>
      </c>
      <c r="C1336"/>
      <c r="D1336"/>
    </row>
    <row r="1337" spans="1:4" ht="16.149999999999999" customHeight="1" x14ac:dyDescent="0.25">
      <c r="A1337" s="561">
        <v>34897</v>
      </c>
      <c r="B1337" s="562">
        <v>893.36</v>
      </c>
      <c r="C1337"/>
      <c r="D1337"/>
    </row>
    <row r="1338" spans="1:4" ht="16.149999999999999" customHeight="1" x14ac:dyDescent="0.25">
      <c r="A1338" s="561">
        <v>34898</v>
      </c>
      <c r="B1338" s="563">
        <v>891.76</v>
      </c>
      <c r="C1338"/>
      <c r="D1338"/>
    </row>
    <row r="1339" spans="1:4" ht="16.149999999999999" customHeight="1" x14ac:dyDescent="0.25">
      <c r="A1339" s="561">
        <v>34899</v>
      </c>
      <c r="B1339" s="562">
        <v>894.03</v>
      </c>
      <c r="C1339"/>
      <c r="D1339"/>
    </row>
    <row r="1340" spans="1:4" ht="16.149999999999999" customHeight="1" x14ac:dyDescent="0.25">
      <c r="A1340" s="561">
        <v>34900</v>
      </c>
      <c r="B1340" s="563">
        <v>894.5</v>
      </c>
      <c r="C1340"/>
      <c r="D1340"/>
    </row>
    <row r="1341" spans="1:4" ht="16.149999999999999" customHeight="1" x14ac:dyDescent="0.25">
      <c r="A1341" s="561">
        <v>34901</v>
      </c>
      <c r="B1341" s="562">
        <v>894.5</v>
      </c>
      <c r="C1341"/>
      <c r="D1341"/>
    </row>
    <row r="1342" spans="1:4" ht="16.149999999999999" customHeight="1" x14ac:dyDescent="0.25">
      <c r="A1342" s="561">
        <v>34902</v>
      </c>
      <c r="B1342" s="563">
        <v>894.98</v>
      </c>
      <c r="C1342"/>
      <c r="D1342"/>
    </row>
    <row r="1343" spans="1:4" ht="16.149999999999999" customHeight="1" x14ac:dyDescent="0.25">
      <c r="A1343" s="561">
        <v>34903</v>
      </c>
      <c r="B1343" s="562">
        <v>894.98</v>
      </c>
      <c r="C1343"/>
      <c r="D1343"/>
    </row>
    <row r="1344" spans="1:4" ht="16.149999999999999" customHeight="1" x14ac:dyDescent="0.25">
      <c r="A1344" s="561">
        <v>34904</v>
      </c>
      <c r="B1344" s="563">
        <v>894.98</v>
      </c>
      <c r="C1344"/>
      <c r="D1344"/>
    </row>
    <row r="1345" spans="1:4" ht="16.149999999999999" customHeight="1" x14ac:dyDescent="0.25">
      <c r="A1345" s="561">
        <v>34905</v>
      </c>
      <c r="B1345" s="562">
        <v>896.68</v>
      </c>
      <c r="C1345"/>
      <c r="D1345"/>
    </row>
    <row r="1346" spans="1:4" ht="16.149999999999999" customHeight="1" x14ac:dyDescent="0.25">
      <c r="A1346" s="561">
        <v>34906</v>
      </c>
      <c r="B1346" s="563">
        <v>897.32</v>
      </c>
      <c r="C1346"/>
      <c r="D1346"/>
    </row>
    <row r="1347" spans="1:4" ht="16.149999999999999" customHeight="1" x14ac:dyDescent="0.25">
      <c r="A1347" s="561">
        <v>34907</v>
      </c>
      <c r="B1347" s="562">
        <v>897.77</v>
      </c>
      <c r="C1347"/>
      <c r="D1347"/>
    </row>
    <row r="1348" spans="1:4" ht="16.149999999999999" customHeight="1" x14ac:dyDescent="0.25">
      <c r="A1348" s="561">
        <v>34908</v>
      </c>
      <c r="B1348" s="563">
        <v>895.56</v>
      </c>
      <c r="C1348"/>
      <c r="D1348"/>
    </row>
    <row r="1349" spans="1:4" ht="16.149999999999999" customHeight="1" x14ac:dyDescent="0.25">
      <c r="A1349" s="561">
        <v>34909</v>
      </c>
      <c r="B1349" s="562">
        <v>897.63</v>
      </c>
      <c r="C1349"/>
      <c r="D1349"/>
    </row>
    <row r="1350" spans="1:4" ht="16.149999999999999" customHeight="1" x14ac:dyDescent="0.25">
      <c r="A1350" s="561">
        <v>34910</v>
      </c>
      <c r="B1350" s="563">
        <v>897.63</v>
      </c>
      <c r="C1350"/>
      <c r="D1350"/>
    </row>
    <row r="1351" spans="1:4" ht="16.149999999999999" customHeight="1" x14ac:dyDescent="0.25">
      <c r="A1351" s="561">
        <v>34911</v>
      </c>
      <c r="B1351" s="562">
        <v>897.63</v>
      </c>
      <c r="C1351"/>
      <c r="D1351"/>
    </row>
    <row r="1352" spans="1:4" ht="16.149999999999999" customHeight="1" x14ac:dyDescent="0.25">
      <c r="A1352" s="561">
        <v>34912</v>
      </c>
      <c r="B1352" s="563">
        <v>898.35</v>
      </c>
      <c r="C1352"/>
      <c r="D1352"/>
    </row>
    <row r="1353" spans="1:4" ht="16.149999999999999" customHeight="1" x14ac:dyDescent="0.25">
      <c r="A1353" s="561">
        <v>34913</v>
      </c>
      <c r="B1353" s="562">
        <v>900.78</v>
      </c>
      <c r="C1353"/>
      <c r="D1353"/>
    </row>
    <row r="1354" spans="1:4" ht="16.149999999999999" customHeight="1" x14ac:dyDescent="0.25">
      <c r="A1354" s="561">
        <v>34914</v>
      </c>
      <c r="B1354" s="563">
        <v>905.53</v>
      </c>
      <c r="C1354"/>
      <c r="D1354"/>
    </row>
    <row r="1355" spans="1:4" ht="16.149999999999999" customHeight="1" x14ac:dyDescent="0.25">
      <c r="A1355" s="561">
        <v>34915</v>
      </c>
      <c r="B1355" s="562">
        <v>917.53</v>
      </c>
      <c r="C1355"/>
      <c r="D1355"/>
    </row>
    <row r="1356" spans="1:4" ht="16.149999999999999" customHeight="1" x14ac:dyDescent="0.25">
      <c r="A1356" s="561">
        <v>34916</v>
      </c>
      <c r="B1356" s="563">
        <v>916.14</v>
      </c>
      <c r="C1356"/>
      <c r="D1356"/>
    </row>
    <row r="1357" spans="1:4" ht="16.149999999999999" customHeight="1" x14ac:dyDescent="0.25">
      <c r="A1357" s="561">
        <v>34917</v>
      </c>
      <c r="B1357" s="562">
        <v>916.14</v>
      </c>
      <c r="C1357"/>
      <c r="D1357"/>
    </row>
    <row r="1358" spans="1:4" ht="16.149999999999999" customHeight="1" x14ac:dyDescent="0.25">
      <c r="A1358" s="561">
        <v>34918</v>
      </c>
      <c r="B1358" s="563">
        <v>916.14</v>
      </c>
      <c r="C1358"/>
      <c r="D1358"/>
    </row>
    <row r="1359" spans="1:4" ht="16.149999999999999" customHeight="1" x14ac:dyDescent="0.25">
      <c r="A1359" s="561">
        <v>34919</v>
      </c>
      <c r="B1359" s="562">
        <v>916.14</v>
      </c>
      <c r="C1359"/>
      <c r="D1359"/>
    </row>
    <row r="1360" spans="1:4" ht="16.149999999999999" customHeight="1" x14ac:dyDescent="0.25">
      <c r="A1360" s="561">
        <v>34920</v>
      </c>
      <c r="B1360" s="563">
        <v>920.1</v>
      </c>
      <c r="C1360"/>
      <c r="D1360"/>
    </row>
    <row r="1361" spans="1:4" ht="16.149999999999999" customHeight="1" x14ac:dyDescent="0.25">
      <c r="A1361" s="561">
        <v>34921</v>
      </c>
      <c r="B1361" s="562">
        <v>919.32</v>
      </c>
      <c r="C1361"/>
      <c r="D1361"/>
    </row>
    <row r="1362" spans="1:4" ht="16.149999999999999" customHeight="1" x14ac:dyDescent="0.25">
      <c r="A1362" s="561">
        <v>34922</v>
      </c>
      <c r="B1362" s="563">
        <v>917.13</v>
      </c>
      <c r="C1362"/>
      <c r="D1362"/>
    </row>
    <row r="1363" spans="1:4" ht="16.149999999999999" customHeight="1" x14ac:dyDescent="0.25">
      <c r="A1363" s="561">
        <v>34923</v>
      </c>
      <c r="B1363" s="562">
        <v>919.13</v>
      </c>
      <c r="C1363"/>
      <c r="D1363"/>
    </row>
    <row r="1364" spans="1:4" ht="16.149999999999999" customHeight="1" x14ac:dyDescent="0.25">
      <c r="A1364" s="561">
        <v>34924</v>
      </c>
      <c r="B1364" s="563">
        <v>919.13</v>
      </c>
      <c r="C1364"/>
      <c r="D1364"/>
    </row>
    <row r="1365" spans="1:4" ht="16.149999999999999" customHeight="1" x14ac:dyDescent="0.25">
      <c r="A1365" s="561">
        <v>34925</v>
      </c>
      <c r="B1365" s="562">
        <v>919.13</v>
      </c>
      <c r="C1365"/>
      <c r="D1365"/>
    </row>
    <row r="1366" spans="1:4" ht="16.149999999999999" customHeight="1" x14ac:dyDescent="0.25">
      <c r="A1366" s="561">
        <v>34926</v>
      </c>
      <c r="B1366" s="563">
        <v>922.21</v>
      </c>
      <c r="C1366"/>
      <c r="D1366"/>
    </row>
    <row r="1367" spans="1:4" ht="16.149999999999999" customHeight="1" x14ac:dyDescent="0.25">
      <c r="A1367" s="561">
        <v>34927</v>
      </c>
      <c r="B1367" s="562">
        <v>928.25</v>
      </c>
      <c r="C1367"/>
      <c r="D1367"/>
    </row>
    <row r="1368" spans="1:4" ht="16.149999999999999" customHeight="1" x14ac:dyDescent="0.25">
      <c r="A1368" s="561">
        <v>34928</v>
      </c>
      <c r="B1368" s="563">
        <v>944.55</v>
      </c>
      <c r="C1368"/>
      <c r="D1368"/>
    </row>
    <row r="1369" spans="1:4" ht="16.149999999999999" customHeight="1" x14ac:dyDescent="0.25">
      <c r="A1369" s="561">
        <v>34929</v>
      </c>
      <c r="B1369" s="562">
        <v>947.22</v>
      </c>
      <c r="C1369"/>
      <c r="D1369"/>
    </row>
    <row r="1370" spans="1:4" ht="16.149999999999999" customHeight="1" x14ac:dyDescent="0.25">
      <c r="A1370" s="561">
        <v>34930</v>
      </c>
      <c r="B1370" s="563">
        <v>946.83</v>
      </c>
      <c r="C1370"/>
      <c r="D1370"/>
    </row>
    <row r="1371" spans="1:4" ht="16.149999999999999" customHeight="1" x14ac:dyDescent="0.25">
      <c r="A1371" s="561">
        <v>34931</v>
      </c>
      <c r="B1371" s="562">
        <v>946.83</v>
      </c>
      <c r="C1371"/>
      <c r="D1371"/>
    </row>
    <row r="1372" spans="1:4" ht="16.149999999999999" customHeight="1" x14ac:dyDescent="0.25">
      <c r="A1372" s="561">
        <v>34932</v>
      </c>
      <c r="B1372" s="563">
        <v>946.83</v>
      </c>
      <c r="C1372"/>
      <c r="D1372"/>
    </row>
    <row r="1373" spans="1:4" ht="16.149999999999999" customHeight="1" x14ac:dyDescent="0.25">
      <c r="A1373" s="561">
        <v>34933</v>
      </c>
      <c r="B1373" s="562">
        <v>946.83</v>
      </c>
      <c r="C1373"/>
      <c r="D1373"/>
    </row>
    <row r="1374" spans="1:4" ht="16.149999999999999" customHeight="1" x14ac:dyDescent="0.25">
      <c r="A1374" s="561">
        <v>34934</v>
      </c>
      <c r="B1374" s="563">
        <v>949.51</v>
      </c>
      <c r="C1374"/>
      <c r="D1374"/>
    </row>
    <row r="1375" spans="1:4" ht="16.149999999999999" customHeight="1" x14ac:dyDescent="0.25">
      <c r="A1375" s="561">
        <v>34935</v>
      </c>
      <c r="B1375" s="562">
        <v>955.12</v>
      </c>
      <c r="C1375"/>
      <c r="D1375"/>
    </row>
    <row r="1376" spans="1:4" ht="16.149999999999999" customHeight="1" x14ac:dyDescent="0.25">
      <c r="A1376" s="561">
        <v>34936</v>
      </c>
      <c r="B1376" s="563">
        <v>962.6</v>
      </c>
      <c r="C1376"/>
      <c r="D1376"/>
    </row>
    <row r="1377" spans="1:4" ht="16.149999999999999" customHeight="1" x14ac:dyDescent="0.25">
      <c r="A1377" s="561">
        <v>34937</v>
      </c>
      <c r="B1377" s="562">
        <v>970.65</v>
      </c>
      <c r="C1377"/>
      <c r="D1377"/>
    </row>
    <row r="1378" spans="1:4" ht="16.149999999999999" customHeight="1" x14ac:dyDescent="0.25">
      <c r="A1378" s="561">
        <v>34938</v>
      </c>
      <c r="B1378" s="563">
        <v>970.65</v>
      </c>
      <c r="C1378"/>
      <c r="D1378"/>
    </row>
    <row r="1379" spans="1:4" ht="16.149999999999999" customHeight="1" x14ac:dyDescent="0.25">
      <c r="A1379" s="561">
        <v>34939</v>
      </c>
      <c r="B1379" s="562">
        <v>970.65</v>
      </c>
      <c r="C1379"/>
      <c r="D1379"/>
    </row>
    <row r="1380" spans="1:4" ht="16.149999999999999" customHeight="1" x14ac:dyDescent="0.25">
      <c r="A1380" s="561">
        <v>34940</v>
      </c>
      <c r="B1380" s="563">
        <v>972.03</v>
      </c>
      <c r="C1380"/>
      <c r="D1380"/>
    </row>
    <row r="1381" spans="1:4" ht="16.149999999999999" customHeight="1" x14ac:dyDescent="0.25">
      <c r="A1381" s="561">
        <v>34941</v>
      </c>
      <c r="B1381" s="562">
        <v>963.93</v>
      </c>
      <c r="C1381"/>
      <c r="D1381"/>
    </row>
    <row r="1382" spans="1:4" ht="16.149999999999999" customHeight="1" x14ac:dyDescent="0.25">
      <c r="A1382" s="561">
        <v>34942</v>
      </c>
      <c r="B1382" s="563">
        <v>960.19</v>
      </c>
      <c r="C1382"/>
      <c r="D1382"/>
    </row>
    <row r="1383" spans="1:4" ht="16.149999999999999" customHeight="1" x14ac:dyDescent="0.25">
      <c r="A1383" s="561">
        <v>34943</v>
      </c>
      <c r="B1383" s="562">
        <v>949.35</v>
      </c>
      <c r="C1383"/>
      <c r="D1383"/>
    </row>
    <row r="1384" spans="1:4" ht="16.149999999999999" customHeight="1" x14ac:dyDescent="0.25">
      <c r="A1384" s="561">
        <v>34944</v>
      </c>
      <c r="B1384" s="563">
        <v>948.23</v>
      </c>
      <c r="C1384"/>
      <c r="D1384"/>
    </row>
    <row r="1385" spans="1:4" ht="16.149999999999999" customHeight="1" x14ac:dyDescent="0.25">
      <c r="A1385" s="561">
        <v>34945</v>
      </c>
      <c r="B1385" s="562">
        <v>948.23</v>
      </c>
      <c r="C1385"/>
      <c r="D1385"/>
    </row>
    <row r="1386" spans="1:4" ht="16.149999999999999" customHeight="1" x14ac:dyDescent="0.25">
      <c r="A1386" s="561">
        <v>34946</v>
      </c>
      <c r="B1386" s="563">
        <v>948.23</v>
      </c>
      <c r="C1386"/>
      <c r="D1386"/>
    </row>
    <row r="1387" spans="1:4" ht="16.149999999999999" customHeight="1" x14ac:dyDescent="0.25">
      <c r="A1387" s="561">
        <v>34947</v>
      </c>
      <c r="B1387" s="562">
        <v>957.54</v>
      </c>
      <c r="C1387"/>
      <c r="D1387"/>
    </row>
    <row r="1388" spans="1:4" ht="16.149999999999999" customHeight="1" x14ac:dyDescent="0.25">
      <c r="A1388" s="561">
        <v>34948</v>
      </c>
      <c r="B1388" s="563">
        <v>958.46</v>
      </c>
      <c r="C1388"/>
      <c r="D1388"/>
    </row>
    <row r="1389" spans="1:4" ht="16.149999999999999" customHeight="1" x14ac:dyDescent="0.25">
      <c r="A1389" s="561">
        <v>34949</v>
      </c>
      <c r="B1389" s="562">
        <v>953.63</v>
      </c>
      <c r="C1389"/>
      <c r="D1389"/>
    </row>
    <row r="1390" spans="1:4" ht="16.149999999999999" customHeight="1" x14ac:dyDescent="0.25">
      <c r="A1390" s="561">
        <v>34950</v>
      </c>
      <c r="B1390" s="563">
        <v>954.64</v>
      </c>
      <c r="C1390"/>
      <c r="D1390"/>
    </row>
    <row r="1391" spans="1:4" ht="16.149999999999999" customHeight="1" x14ac:dyDescent="0.25">
      <c r="A1391" s="561">
        <v>34951</v>
      </c>
      <c r="B1391" s="562">
        <v>958.31</v>
      </c>
      <c r="C1391"/>
      <c r="D1391"/>
    </row>
    <row r="1392" spans="1:4" ht="16.149999999999999" customHeight="1" x14ac:dyDescent="0.25">
      <c r="A1392" s="561">
        <v>34952</v>
      </c>
      <c r="B1392" s="563">
        <v>958.31</v>
      </c>
      <c r="C1392"/>
      <c r="D1392"/>
    </row>
    <row r="1393" spans="1:4" ht="16.149999999999999" customHeight="1" x14ac:dyDescent="0.25">
      <c r="A1393" s="561">
        <v>34953</v>
      </c>
      <c r="B1393" s="562">
        <v>958.31</v>
      </c>
      <c r="C1393"/>
      <c r="D1393"/>
    </row>
    <row r="1394" spans="1:4" ht="16.149999999999999" customHeight="1" x14ac:dyDescent="0.25">
      <c r="A1394" s="561">
        <v>34954</v>
      </c>
      <c r="B1394" s="563">
        <v>958.59</v>
      </c>
      <c r="C1394"/>
      <c r="D1394"/>
    </row>
    <row r="1395" spans="1:4" ht="16.149999999999999" customHeight="1" x14ac:dyDescent="0.25">
      <c r="A1395" s="561">
        <v>34955</v>
      </c>
      <c r="B1395" s="562">
        <v>959.18</v>
      </c>
      <c r="C1395"/>
      <c r="D1395"/>
    </row>
    <row r="1396" spans="1:4" ht="16.149999999999999" customHeight="1" x14ac:dyDescent="0.25">
      <c r="A1396" s="561">
        <v>34956</v>
      </c>
      <c r="B1396" s="563">
        <v>959.15</v>
      </c>
      <c r="C1396"/>
      <c r="D1396"/>
    </row>
    <row r="1397" spans="1:4" ht="16.149999999999999" customHeight="1" x14ac:dyDescent="0.25">
      <c r="A1397" s="561">
        <v>34957</v>
      </c>
      <c r="B1397" s="562">
        <v>960.25</v>
      </c>
      <c r="C1397"/>
      <c r="D1397"/>
    </row>
    <row r="1398" spans="1:4" ht="16.149999999999999" customHeight="1" x14ac:dyDescent="0.25">
      <c r="A1398" s="561">
        <v>34958</v>
      </c>
      <c r="B1398" s="563">
        <v>960.91</v>
      </c>
      <c r="C1398"/>
      <c r="D1398"/>
    </row>
    <row r="1399" spans="1:4" ht="16.149999999999999" customHeight="1" x14ac:dyDescent="0.25">
      <c r="A1399" s="561">
        <v>34959</v>
      </c>
      <c r="B1399" s="562">
        <v>960.91</v>
      </c>
      <c r="C1399"/>
      <c r="D1399"/>
    </row>
    <row r="1400" spans="1:4" ht="16.149999999999999" customHeight="1" x14ac:dyDescent="0.25">
      <c r="A1400" s="561">
        <v>34960</v>
      </c>
      <c r="B1400" s="563">
        <v>960.91</v>
      </c>
      <c r="C1400"/>
      <c r="D1400"/>
    </row>
    <row r="1401" spans="1:4" ht="16.149999999999999" customHeight="1" x14ac:dyDescent="0.25">
      <c r="A1401" s="561">
        <v>34961</v>
      </c>
      <c r="B1401" s="562">
        <v>962.5</v>
      </c>
      <c r="C1401"/>
      <c r="D1401"/>
    </row>
    <row r="1402" spans="1:4" ht="16.149999999999999" customHeight="1" x14ac:dyDescent="0.25">
      <c r="A1402" s="561">
        <v>34962</v>
      </c>
      <c r="B1402" s="563">
        <v>970.08</v>
      </c>
      <c r="C1402"/>
      <c r="D1402"/>
    </row>
    <row r="1403" spans="1:4" ht="16.149999999999999" customHeight="1" x14ac:dyDescent="0.25">
      <c r="A1403" s="561">
        <v>34963</v>
      </c>
      <c r="B1403" s="562">
        <v>974.88</v>
      </c>
      <c r="C1403"/>
      <c r="D1403"/>
    </row>
    <row r="1404" spans="1:4" ht="16.149999999999999" customHeight="1" x14ac:dyDescent="0.25">
      <c r="A1404" s="561">
        <v>34964</v>
      </c>
      <c r="B1404" s="563">
        <v>974.23</v>
      </c>
      <c r="C1404"/>
      <c r="D1404"/>
    </row>
    <row r="1405" spans="1:4" ht="16.149999999999999" customHeight="1" x14ac:dyDescent="0.25">
      <c r="A1405" s="561">
        <v>34965</v>
      </c>
      <c r="B1405" s="562">
        <v>975.9</v>
      </c>
      <c r="C1405"/>
      <c r="D1405"/>
    </row>
    <row r="1406" spans="1:4" ht="16.149999999999999" customHeight="1" x14ac:dyDescent="0.25">
      <c r="A1406" s="561">
        <v>34966</v>
      </c>
      <c r="B1406" s="563">
        <v>975.9</v>
      </c>
      <c r="C1406"/>
      <c r="D1406"/>
    </row>
    <row r="1407" spans="1:4" ht="16.149999999999999" customHeight="1" x14ac:dyDescent="0.25">
      <c r="A1407" s="561">
        <v>34967</v>
      </c>
      <c r="B1407" s="562">
        <v>975.9</v>
      </c>
      <c r="C1407"/>
      <c r="D1407"/>
    </row>
    <row r="1408" spans="1:4" ht="16.149999999999999" customHeight="1" x14ac:dyDescent="0.25">
      <c r="A1408" s="561">
        <v>34968</v>
      </c>
      <c r="B1408" s="563">
        <v>977.35</v>
      </c>
      <c r="C1408"/>
      <c r="D1408"/>
    </row>
    <row r="1409" spans="1:4" ht="16.149999999999999" customHeight="1" x14ac:dyDescent="0.25">
      <c r="A1409" s="561">
        <v>34969</v>
      </c>
      <c r="B1409" s="562">
        <v>980.54</v>
      </c>
      <c r="C1409"/>
      <c r="D1409"/>
    </row>
    <row r="1410" spans="1:4" ht="16.149999999999999" customHeight="1" x14ac:dyDescent="0.25">
      <c r="A1410" s="561">
        <v>34970</v>
      </c>
      <c r="B1410" s="563">
        <v>981.09</v>
      </c>
      <c r="C1410"/>
      <c r="D1410"/>
    </row>
    <row r="1411" spans="1:4" ht="16.149999999999999" customHeight="1" x14ac:dyDescent="0.25">
      <c r="A1411" s="561">
        <v>34971</v>
      </c>
      <c r="B1411" s="562">
        <v>972.8</v>
      </c>
      <c r="C1411"/>
      <c r="D1411"/>
    </row>
    <row r="1412" spans="1:4" ht="16.149999999999999" customHeight="1" x14ac:dyDescent="0.25">
      <c r="A1412" s="561">
        <v>34972</v>
      </c>
      <c r="B1412" s="563">
        <v>966.78</v>
      </c>
      <c r="C1412"/>
      <c r="D1412"/>
    </row>
    <row r="1413" spans="1:4" ht="16.149999999999999" customHeight="1" x14ac:dyDescent="0.25">
      <c r="A1413" s="561">
        <v>34973</v>
      </c>
      <c r="B1413" s="562">
        <v>966.78</v>
      </c>
      <c r="C1413"/>
      <c r="D1413"/>
    </row>
    <row r="1414" spans="1:4" ht="16.149999999999999" customHeight="1" x14ac:dyDescent="0.25">
      <c r="A1414" s="561">
        <v>34974</v>
      </c>
      <c r="B1414" s="563">
        <v>966.78</v>
      </c>
      <c r="C1414"/>
      <c r="D1414"/>
    </row>
    <row r="1415" spans="1:4" ht="16.149999999999999" customHeight="1" x14ac:dyDescent="0.25">
      <c r="A1415" s="561">
        <v>34975</v>
      </c>
      <c r="B1415" s="562">
        <v>971.22</v>
      </c>
      <c r="C1415"/>
      <c r="D1415"/>
    </row>
    <row r="1416" spans="1:4" ht="16.149999999999999" customHeight="1" x14ac:dyDescent="0.25">
      <c r="A1416" s="561">
        <v>34976</v>
      </c>
      <c r="B1416" s="563">
        <v>976.76</v>
      </c>
      <c r="C1416"/>
      <c r="D1416"/>
    </row>
    <row r="1417" spans="1:4" ht="16.149999999999999" customHeight="1" x14ac:dyDescent="0.25">
      <c r="A1417" s="561">
        <v>34977</v>
      </c>
      <c r="B1417" s="562">
        <v>972.75</v>
      </c>
      <c r="C1417"/>
      <c r="D1417"/>
    </row>
    <row r="1418" spans="1:4" ht="16.149999999999999" customHeight="1" x14ac:dyDescent="0.25">
      <c r="A1418" s="561">
        <v>34978</v>
      </c>
      <c r="B1418" s="563">
        <v>972.93</v>
      </c>
      <c r="C1418"/>
      <c r="D1418"/>
    </row>
    <row r="1419" spans="1:4" ht="16.149999999999999" customHeight="1" x14ac:dyDescent="0.25">
      <c r="A1419" s="561">
        <v>34979</v>
      </c>
      <c r="B1419" s="562">
        <v>979.16</v>
      </c>
      <c r="C1419"/>
      <c r="D1419"/>
    </row>
    <row r="1420" spans="1:4" ht="16.149999999999999" customHeight="1" x14ac:dyDescent="0.25">
      <c r="A1420" s="561">
        <v>34980</v>
      </c>
      <c r="B1420" s="563">
        <v>979.16</v>
      </c>
      <c r="C1420"/>
      <c r="D1420"/>
    </row>
    <row r="1421" spans="1:4" ht="16.149999999999999" customHeight="1" x14ac:dyDescent="0.25">
      <c r="A1421" s="561">
        <v>34981</v>
      </c>
      <c r="B1421" s="562">
        <v>979.16</v>
      </c>
      <c r="C1421"/>
      <c r="D1421"/>
    </row>
    <row r="1422" spans="1:4" ht="16.149999999999999" customHeight="1" x14ac:dyDescent="0.25">
      <c r="A1422" s="561">
        <v>34982</v>
      </c>
      <c r="B1422" s="563">
        <v>982.84</v>
      </c>
      <c r="C1422"/>
      <c r="D1422"/>
    </row>
    <row r="1423" spans="1:4" ht="16.149999999999999" customHeight="1" x14ac:dyDescent="0.25">
      <c r="A1423" s="561">
        <v>34983</v>
      </c>
      <c r="B1423" s="562">
        <v>981.45</v>
      </c>
      <c r="C1423"/>
      <c r="D1423"/>
    </row>
    <row r="1424" spans="1:4" ht="16.149999999999999" customHeight="1" x14ac:dyDescent="0.25">
      <c r="A1424" s="561">
        <v>34984</v>
      </c>
      <c r="B1424" s="563">
        <v>981.26</v>
      </c>
      <c r="C1424"/>
      <c r="D1424"/>
    </row>
    <row r="1425" spans="1:4" ht="16.149999999999999" customHeight="1" x14ac:dyDescent="0.25">
      <c r="A1425" s="561">
        <v>34985</v>
      </c>
      <c r="B1425" s="562">
        <v>984.88</v>
      </c>
      <c r="C1425"/>
      <c r="D1425"/>
    </row>
    <row r="1426" spans="1:4" ht="16.149999999999999" customHeight="1" x14ac:dyDescent="0.25">
      <c r="A1426" s="561">
        <v>34986</v>
      </c>
      <c r="B1426" s="563">
        <v>987</v>
      </c>
      <c r="C1426"/>
      <c r="D1426"/>
    </row>
    <row r="1427" spans="1:4" ht="16.149999999999999" customHeight="1" x14ac:dyDescent="0.25">
      <c r="A1427" s="561">
        <v>34987</v>
      </c>
      <c r="B1427" s="562">
        <v>987</v>
      </c>
      <c r="C1427"/>
      <c r="D1427"/>
    </row>
    <row r="1428" spans="1:4" ht="16.149999999999999" customHeight="1" x14ac:dyDescent="0.25">
      <c r="A1428" s="561">
        <v>34988</v>
      </c>
      <c r="B1428" s="563">
        <v>987</v>
      </c>
      <c r="C1428"/>
      <c r="D1428"/>
    </row>
    <row r="1429" spans="1:4" ht="16.149999999999999" customHeight="1" x14ac:dyDescent="0.25">
      <c r="A1429" s="561">
        <v>34989</v>
      </c>
      <c r="B1429" s="562">
        <v>987</v>
      </c>
      <c r="C1429"/>
      <c r="D1429"/>
    </row>
    <row r="1430" spans="1:4" ht="16.149999999999999" customHeight="1" x14ac:dyDescent="0.25">
      <c r="A1430" s="561">
        <v>34990</v>
      </c>
      <c r="B1430" s="563">
        <v>990.52</v>
      </c>
      <c r="C1430"/>
      <c r="D1430"/>
    </row>
    <row r="1431" spans="1:4" ht="16.149999999999999" customHeight="1" x14ac:dyDescent="0.25">
      <c r="A1431" s="561">
        <v>34991</v>
      </c>
      <c r="B1431" s="562">
        <v>991.22</v>
      </c>
      <c r="C1431"/>
      <c r="D1431"/>
    </row>
    <row r="1432" spans="1:4" ht="16.149999999999999" customHeight="1" x14ac:dyDescent="0.25">
      <c r="A1432" s="561">
        <v>34992</v>
      </c>
      <c r="B1432" s="563">
        <v>991.52</v>
      </c>
      <c r="C1432"/>
      <c r="D1432"/>
    </row>
    <row r="1433" spans="1:4" ht="16.149999999999999" customHeight="1" x14ac:dyDescent="0.25">
      <c r="A1433" s="561">
        <v>34993</v>
      </c>
      <c r="B1433" s="562">
        <v>988.96</v>
      </c>
      <c r="C1433"/>
      <c r="D1433"/>
    </row>
    <row r="1434" spans="1:4" ht="16.149999999999999" customHeight="1" x14ac:dyDescent="0.25">
      <c r="A1434" s="561">
        <v>34994</v>
      </c>
      <c r="B1434" s="563">
        <v>988.96</v>
      </c>
      <c r="C1434"/>
      <c r="D1434"/>
    </row>
    <row r="1435" spans="1:4" ht="16.149999999999999" customHeight="1" x14ac:dyDescent="0.25">
      <c r="A1435" s="561">
        <v>34995</v>
      </c>
      <c r="B1435" s="562">
        <v>988.96</v>
      </c>
      <c r="C1435"/>
      <c r="D1435"/>
    </row>
    <row r="1436" spans="1:4" ht="16.149999999999999" customHeight="1" x14ac:dyDescent="0.25">
      <c r="A1436" s="561">
        <v>34996</v>
      </c>
      <c r="B1436" s="563">
        <v>991.98</v>
      </c>
      <c r="C1436"/>
      <c r="D1436"/>
    </row>
    <row r="1437" spans="1:4" ht="16.149999999999999" customHeight="1" x14ac:dyDescent="0.25">
      <c r="A1437" s="561">
        <v>34997</v>
      </c>
      <c r="B1437" s="562">
        <v>993.68</v>
      </c>
      <c r="C1437"/>
      <c r="D1437"/>
    </row>
    <row r="1438" spans="1:4" ht="16.149999999999999" customHeight="1" x14ac:dyDescent="0.25">
      <c r="A1438" s="561">
        <v>34998</v>
      </c>
      <c r="B1438" s="563">
        <v>994.77</v>
      </c>
      <c r="C1438"/>
      <c r="D1438"/>
    </row>
    <row r="1439" spans="1:4" ht="16.149999999999999" customHeight="1" x14ac:dyDescent="0.25">
      <c r="A1439" s="561">
        <v>34999</v>
      </c>
      <c r="B1439" s="562">
        <v>995.01</v>
      </c>
      <c r="C1439"/>
      <c r="D1439"/>
    </row>
    <row r="1440" spans="1:4" ht="16.149999999999999" customHeight="1" x14ac:dyDescent="0.25">
      <c r="A1440" s="561">
        <v>35000</v>
      </c>
      <c r="B1440" s="563">
        <v>994.99</v>
      </c>
      <c r="C1440"/>
      <c r="D1440"/>
    </row>
    <row r="1441" spans="1:4" ht="16.149999999999999" customHeight="1" x14ac:dyDescent="0.25">
      <c r="A1441" s="561">
        <v>35001</v>
      </c>
      <c r="B1441" s="562">
        <v>994.99</v>
      </c>
      <c r="C1441"/>
      <c r="D1441"/>
    </row>
    <row r="1442" spans="1:4" ht="16.149999999999999" customHeight="1" x14ac:dyDescent="0.25">
      <c r="A1442" s="561">
        <v>35002</v>
      </c>
      <c r="B1442" s="563">
        <v>994.99</v>
      </c>
      <c r="C1442"/>
      <c r="D1442"/>
    </row>
    <row r="1443" spans="1:4" ht="16.149999999999999" customHeight="1" x14ac:dyDescent="0.25">
      <c r="A1443" s="561">
        <v>35003</v>
      </c>
      <c r="B1443" s="562">
        <v>994.5</v>
      </c>
      <c r="C1443"/>
      <c r="D1443"/>
    </row>
    <row r="1444" spans="1:4" ht="16.149999999999999" customHeight="1" x14ac:dyDescent="0.25">
      <c r="A1444" s="561">
        <v>35004</v>
      </c>
      <c r="B1444" s="563">
        <v>996.76</v>
      </c>
      <c r="C1444"/>
      <c r="D1444"/>
    </row>
    <row r="1445" spans="1:4" ht="16.149999999999999" customHeight="1" x14ac:dyDescent="0.25">
      <c r="A1445" s="561">
        <v>35005</v>
      </c>
      <c r="B1445" s="562">
        <v>996.96</v>
      </c>
      <c r="C1445"/>
      <c r="D1445"/>
    </row>
    <row r="1446" spans="1:4" ht="16.149999999999999" customHeight="1" x14ac:dyDescent="0.25">
      <c r="A1446" s="561">
        <v>35006</v>
      </c>
      <c r="B1446" s="563">
        <v>998.18</v>
      </c>
      <c r="C1446"/>
      <c r="D1446"/>
    </row>
    <row r="1447" spans="1:4" ht="16.149999999999999" customHeight="1" x14ac:dyDescent="0.25">
      <c r="A1447" s="561">
        <v>35007</v>
      </c>
      <c r="B1447" s="562">
        <v>998.49</v>
      </c>
      <c r="C1447"/>
      <c r="D1447"/>
    </row>
    <row r="1448" spans="1:4" ht="16.149999999999999" customHeight="1" x14ac:dyDescent="0.25">
      <c r="A1448" s="561">
        <v>35008</v>
      </c>
      <c r="B1448" s="563">
        <v>998.49</v>
      </c>
      <c r="C1448"/>
      <c r="D1448"/>
    </row>
    <row r="1449" spans="1:4" ht="16.149999999999999" customHeight="1" x14ac:dyDescent="0.25">
      <c r="A1449" s="561">
        <v>35009</v>
      </c>
      <c r="B1449" s="562">
        <v>998.49</v>
      </c>
      <c r="C1449"/>
      <c r="D1449"/>
    </row>
    <row r="1450" spans="1:4" ht="16.149999999999999" customHeight="1" x14ac:dyDescent="0.25">
      <c r="A1450" s="561">
        <v>35010</v>
      </c>
      <c r="B1450" s="563">
        <v>998.49</v>
      </c>
      <c r="C1450"/>
      <c r="D1450"/>
    </row>
    <row r="1451" spans="1:4" ht="16.149999999999999" customHeight="1" x14ac:dyDescent="0.25">
      <c r="A1451" s="561">
        <v>35011</v>
      </c>
      <c r="B1451" s="562">
        <v>999.51</v>
      </c>
      <c r="C1451"/>
      <c r="D1451"/>
    </row>
    <row r="1452" spans="1:4" ht="16.149999999999999" customHeight="1" x14ac:dyDescent="0.25">
      <c r="A1452" s="561">
        <v>35012</v>
      </c>
      <c r="B1452" s="563">
        <v>999.73</v>
      </c>
      <c r="C1452"/>
      <c r="D1452"/>
    </row>
    <row r="1453" spans="1:4" ht="16.149999999999999" customHeight="1" x14ac:dyDescent="0.25">
      <c r="A1453" s="561">
        <v>35013</v>
      </c>
      <c r="B1453" s="562">
        <v>1000.13</v>
      </c>
      <c r="C1453"/>
      <c r="D1453"/>
    </row>
    <row r="1454" spans="1:4" ht="16.149999999999999" customHeight="1" x14ac:dyDescent="0.25">
      <c r="A1454" s="561">
        <v>35014</v>
      </c>
      <c r="B1454" s="563">
        <v>999.77</v>
      </c>
      <c r="C1454"/>
      <c r="D1454"/>
    </row>
    <row r="1455" spans="1:4" ht="16.149999999999999" customHeight="1" x14ac:dyDescent="0.25">
      <c r="A1455" s="561">
        <v>35015</v>
      </c>
      <c r="B1455" s="562">
        <v>999.77</v>
      </c>
      <c r="C1455"/>
      <c r="D1455"/>
    </row>
    <row r="1456" spans="1:4" ht="16.149999999999999" customHeight="1" x14ac:dyDescent="0.25">
      <c r="A1456" s="561">
        <v>35016</v>
      </c>
      <c r="B1456" s="563">
        <v>999.77</v>
      </c>
      <c r="C1456"/>
      <c r="D1456"/>
    </row>
    <row r="1457" spans="1:4" ht="16.149999999999999" customHeight="1" x14ac:dyDescent="0.25">
      <c r="A1457" s="561">
        <v>35017</v>
      </c>
      <c r="B1457" s="562">
        <v>999.77</v>
      </c>
      <c r="C1457"/>
      <c r="D1457"/>
    </row>
    <row r="1458" spans="1:4" ht="16.149999999999999" customHeight="1" x14ac:dyDescent="0.25">
      <c r="A1458" s="561">
        <v>35018</v>
      </c>
      <c r="B1458" s="563">
        <v>1001.14</v>
      </c>
      <c r="C1458"/>
      <c r="D1458"/>
    </row>
    <row r="1459" spans="1:4" ht="16.149999999999999" customHeight="1" x14ac:dyDescent="0.25">
      <c r="A1459" s="561">
        <v>35019</v>
      </c>
      <c r="B1459" s="562">
        <v>1001.62</v>
      </c>
      <c r="C1459"/>
      <c r="D1459"/>
    </row>
    <row r="1460" spans="1:4" ht="16.149999999999999" customHeight="1" x14ac:dyDescent="0.25">
      <c r="A1460" s="561">
        <v>35020</v>
      </c>
      <c r="B1460" s="563">
        <v>1002.25</v>
      </c>
      <c r="C1460"/>
      <c r="D1460"/>
    </row>
    <row r="1461" spans="1:4" ht="16.149999999999999" customHeight="1" x14ac:dyDescent="0.25">
      <c r="A1461" s="561">
        <v>35021</v>
      </c>
      <c r="B1461" s="562">
        <v>1002.63</v>
      </c>
      <c r="C1461"/>
      <c r="D1461"/>
    </row>
    <row r="1462" spans="1:4" ht="16.149999999999999" customHeight="1" x14ac:dyDescent="0.25">
      <c r="A1462" s="561">
        <v>35022</v>
      </c>
      <c r="B1462" s="563">
        <v>1002.63</v>
      </c>
      <c r="C1462"/>
      <c r="D1462"/>
    </row>
    <row r="1463" spans="1:4" ht="16.149999999999999" customHeight="1" x14ac:dyDescent="0.25">
      <c r="A1463" s="561">
        <v>35023</v>
      </c>
      <c r="B1463" s="562">
        <v>1002.63</v>
      </c>
      <c r="C1463"/>
      <c r="D1463"/>
    </row>
    <row r="1464" spans="1:4" ht="16.149999999999999" customHeight="1" x14ac:dyDescent="0.25">
      <c r="A1464" s="561">
        <v>35024</v>
      </c>
      <c r="B1464" s="563">
        <v>1003.44</v>
      </c>
      <c r="C1464"/>
      <c r="D1464"/>
    </row>
    <row r="1465" spans="1:4" ht="16.149999999999999" customHeight="1" x14ac:dyDescent="0.25">
      <c r="A1465" s="561">
        <v>35025</v>
      </c>
      <c r="B1465" s="562">
        <v>1003.47</v>
      </c>
      <c r="C1465"/>
      <c r="D1465"/>
    </row>
    <row r="1466" spans="1:4" ht="16.149999999999999" customHeight="1" x14ac:dyDescent="0.25">
      <c r="A1466" s="561">
        <v>35026</v>
      </c>
      <c r="B1466" s="563">
        <v>1002.49</v>
      </c>
      <c r="C1466"/>
      <c r="D1466"/>
    </row>
    <row r="1467" spans="1:4" ht="16.149999999999999" customHeight="1" x14ac:dyDescent="0.25">
      <c r="A1467" s="561">
        <v>35027</v>
      </c>
      <c r="B1467" s="562">
        <v>1001.23</v>
      </c>
      <c r="C1467"/>
      <c r="D1467"/>
    </row>
    <row r="1468" spans="1:4" ht="16.149999999999999" customHeight="1" x14ac:dyDescent="0.25">
      <c r="A1468" s="561">
        <v>35028</v>
      </c>
      <c r="B1468" s="563">
        <v>1000.69</v>
      </c>
      <c r="C1468"/>
      <c r="D1468"/>
    </row>
    <row r="1469" spans="1:4" ht="16.149999999999999" customHeight="1" x14ac:dyDescent="0.25">
      <c r="A1469" s="561">
        <v>35029</v>
      </c>
      <c r="B1469" s="562">
        <v>1000.69</v>
      </c>
      <c r="C1469"/>
      <c r="D1469"/>
    </row>
    <row r="1470" spans="1:4" ht="16.149999999999999" customHeight="1" x14ac:dyDescent="0.25">
      <c r="A1470" s="561">
        <v>35030</v>
      </c>
      <c r="B1470" s="563">
        <v>1000.69</v>
      </c>
      <c r="C1470"/>
      <c r="D1470"/>
    </row>
    <row r="1471" spans="1:4" ht="16.149999999999999" customHeight="1" x14ac:dyDescent="0.25">
      <c r="A1471" s="561">
        <v>35031</v>
      </c>
      <c r="B1471" s="562">
        <v>1003.24</v>
      </c>
      <c r="C1471"/>
      <c r="D1471"/>
    </row>
    <row r="1472" spans="1:4" ht="16.149999999999999" customHeight="1" x14ac:dyDescent="0.25">
      <c r="A1472" s="561">
        <v>35032</v>
      </c>
      <c r="B1472" s="563">
        <v>1001.73</v>
      </c>
      <c r="C1472"/>
      <c r="D1472"/>
    </row>
    <row r="1473" spans="1:4" ht="16.149999999999999" customHeight="1" x14ac:dyDescent="0.25">
      <c r="A1473" s="561">
        <v>35033</v>
      </c>
      <c r="B1473" s="562">
        <v>998.16</v>
      </c>
      <c r="C1473"/>
      <c r="D1473"/>
    </row>
    <row r="1474" spans="1:4" ht="16.149999999999999" customHeight="1" x14ac:dyDescent="0.25">
      <c r="A1474" s="561">
        <v>35034</v>
      </c>
      <c r="B1474" s="563">
        <v>998.15</v>
      </c>
      <c r="C1474"/>
      <c r="D1474"/>
    </row>
    <row r="1475" spans="1:4" ht="16.149999999999999" customHeight="1" x14ac:dyDescent="0.25">
      <c r="A1475" s="561">
        <v>35035</v>
      </c>
      <c r="B1475" s="562">
        <v>997.87</v>
      </c>
      <c r="C1475"/>
      <c r="D1475"/>
    </row>
    <row r="1476" spans="1:4" ht="16.149999999999999" customHeight="1" x14ac:dyDescent="0.25">
      <c r="A1476" s="561">
        <v>35036</v>
      </c>
      <c r="B1476" s="563">
        <v>997.87</v>
      </c>
      <c r="C1476"/>
      <c r="D1476"/>
    </row>
    <row r="1477" spans="1:4" ht="16.149999999999999" customHeight="1" x14ac:dyDescent="0.25">
      <c r="A1477" s="561">
        <v>35037</v>
      </c>
      <c r="B1477" s="562">
        <v>997.87</v>
      </c>
      <c r="C1477"/>
      <c r="D1477"/>
    </row>
    <row r="1478" spans="1:4" ht="16.149999999999999" customHeight="1" x14ac:dyDescent="0.25">
      <c r="A1478" s="561">
        <v>35038</v>
      </c>
      <c r="B1478" s="563">
        <v>995.93</v>
      </c>
      <c r="C1478"/>
      <c r="D1478"/>
    </row>
    <row r="1479" spans="1:4" ht="16.149999999999999" customHeight="1" x14ac:dyDescent="0.25">
      <c r="A1479" s="561">
        <v>35039</v>
      </c>
      <c r="B1479" s="562">
        <v>990.16</v>
      </c>
      <c r="C1479"/>
      <c r="D1479"/>
    </row>
    <row r="1480" spans="1:4" ht="16.149999999999999" customHeight="1" x14ac:dyDescent="0.25">
      <c r="A1480" s="561">
        <v>35040</v>
      </c>
      <c r="B1480" s="563">
        <v>983.29</v>
      </c>
      <c r="C1480"/>
      <c r="D1480"/>
    </row>
    <row r="1481" spans="1:4" ht="16.149999999999999" customHeight="1" x14ac:dyDescent="0.25">
      <c r="A1481" s="561">
        <v>35041</v>
      </c>
      <c r="B1481" s="562">
        <v>974.04</v>
      </c>
      <c r="C1481"/>
      <c r="D1481"/>
    </row>
    <row r="1482" spans="1:4" ht="16.149999999999999" customHeight="1" x14ac:dyDescent="0.25">
      <c r="A1482" s="561">
        <v>35042</v>
      </c>
      <c r="B1482" s="563">
        <v>974.04</v>
      </c>
      <c r="C1482"/>
      <c r="D1482"/>
    </row>
    <row r="1483" spans="1:4" ht="16.149999999999999" customHeight="1" x14ac:dyDescent="0.25">
      <c r="A1483" s="561">
        <v>35043</v>
      </c>
      <c r="B1483" s="562">
        <v>974.04</v>
      </c>
      <c r="C1483"/>
      <c r="D1483"/>
    </row>
    <row r="1484" spans="1:4" ht="16.149999999999999" customHeight="1" x14ac:dyDescent="0.25">
      <c r="A1484" s="561">
        <v>35044</v>
      </c>
      <c r="B1484" s="563">
        <v>974.04</v>
      </c>
      <c r="C1484"/>
      <c r="D1484"/>
    </row>
    <row r="1485" spans="1:4" ht="16.149999999999999" customHeight="1" x14ac:dyDescent="0.25">
      <c r="A1485" s="561">
        <v>35045</v>
      </c>
      <c r="B1485" s="562">
        <v>979.87</v>
      </c>
      <c r="C1485"/>
      <c r="D1485"/>
    </row>
    <row r="1486" spans="1:4" ht="16.149999999999999" customHeight="1" x14ac:dyDescent="0.25">
      <c r="A1486" s="561">
        <v>35046</v>
      </c>
      <c r="B1486" s="563">
        <v>986.17</v>
      </c>
      <c r="C1486"/>
      <c r="D1486"/>
    </row>
    <row r="1487" spans="1:4" ht="16.149999999999999" customHeight="1" x14ac:dyDescent="0.25">
      <c r="A1487" s="561">
        <v>35047</v>
      </c>
      <c r="B1487" s="562">
        <v>994.57</v>
      </c>
      <c r="C1487"/>
      <c r="D1487"/>
    </row>
    <row r="1488" spans="1:4" ht="16.149999999999999" customHeight="1" x14ac:dyDescent="0.25">
      <c r="A1488" s="561">
        <v>35048</v>
      </c>
      <c r="B1488" s="563">
        <v>992.88</v>
      </c>
      <c r="C1488"/>
      <c r="D1488"/>
    </row>
    <row r="1489" spans="1:4" ht="16.149999999999999" customHeight="1" x14ac:dyDescent="0.25">
      <c r="A1489" s="561">
        <v>35049</v>
      </c>
      <c r="B1489" s="562">
        <v>988.94</v>
      </c>
      <c r="C1489"/>
      <c r="D1489"/>
    </row>
    <row r="1490" spans="1:4" ht="16.149999999999999" customHeight="1" x14ac:dyDescent="0.25">
      <c r="A1490" s="561">
        <v>35050</v>
      </c>
      <c r="B1490" s="563">
        <v>988.94</v>
      </c>
      <c r="C1490"/>
      <c r="D1490"/>
    </row>
    <row r="1491" spans="1:4" ht="16.149999999999999" customHeight="1" x14ac:dyDescent="0.25">
      <c r="A1491" s="561">
        <v>35051</v>
      </c>
      <c r="B1491" s="562">
        <v>988.94</v>
      </c>
      <c r="C1491"/>
      <c r="D1491"/>
    </row>
    <row r="1492" spans="1:4" ht="16.149999999999999" customHeight="1" x14ac:dyDescent="0.25">
      <c r="A1492" s="561">
        <v>35052</v>
      </c>
      <c r="B1492" s="563">
        <v>986.71</v>
      </c>
      <c r="C1492"/>
      <c r="D1492"/>
    </row>
    <row r="1493" spans="1:4" ht="16.149999999999999" customHeight="1" x14ac:dyDescent="0.25">
      <c r="A1493" s="561">
        <v>35053</v>
      </c>
      <c r="B1493" s="562">
        <v>987.22</v>
      </c>
      <c r="C1493"/>
      <c r="D1493"/>
    </row>
    <row r="1494" spans="1:4" ht="16.149999999999999" customHeight="1" x14ac:dyDescent="0.25">
      <c r="A1494" s="561">
        <v>35054</v>
      </c>
      <c r="B1494" s="563">
        <v>985.39</v>
      </c>
      <c r="C1494"/>
      <c r="D1494"/>
    </row>
    <row r="1495" spans="1:4" ht="16.149999999999999" customHeight="1" x14ac:dyDescent="0.25">
      <c r="A1495" s="561">
        <v>35055</v>
      </c>
      <c r="B1495" s="562">
        <v>984.06</v>
      </c>
      <c r="C1495"/>
      <c r="D1495"/>
    </row>
    <row r="1496" spans="1:4" ht="16.149999999999999" customHeight="1" x14ac:dyDescent="0.25">
      <c r="A1496" s="561">
        <v>35056</v>
      </c>
      <c r="B1496" s="563">
        <v>984.96</v>
      </c>
      <c r="C1496"/>
      <c r="D1496"/>
    </row>
    <row r="1497" spans="1:4" ht="16.149999999999999" customHeight="1" x14ac:dyDescent="0.25">
      <c r="A1497" s="561">
        <v>35057</v>
      </c>
      <c r="B1497" s="562">
        <v>984.96</v>
      </c>
      <c r="C1497"/>
      <c r="D1497"/>
    </row>
    <row r="1498" spans="1:4" ht="16.149999999999999" customHeight="1" x14ac:dyDescent="0.25">
      <c r="A1498" s="561">
        <v>35058</v>
      </c>
      <c r="B1498" s="563">
        <v>984.96</v>
      </c>
      <c r="C1498"/>
      <c r="D1498"/>
    </row>
    <row r="1499" spans="1:4" ht="16.149999999999999" customHeight="1" x14ac:dyDescent="0.25">
      <c r="A1499" s="561">
        <v>35059</v>
      </c>
      <c r="B1499" s="562">
        <v>984.96</v>
      </c>
      <c r="C1499"/>
      <c r="D1499"/>
    </row>
    <row r="1500" spans="1:4" ht="16.149999999999999" customHeight="1" x14ac:dyDescent="0.25">
      <c r="A1500" s="561">
        <v>35060</v>
      </c>
      <c r="B1500" s="563">
        <v>990.1</v>
      </c>
      <c r="C1500"/>
      <c r="D1500"/>
    </row>
    <row r="1501" spans="1:4" ht="16.149999999999999" customHeight="1" x14ac:dyDescent="0.25">
      <c r="A1501" s="561">
        <v>35061</v>
      </c>
      <c r="B1501" s="562">
        <v>986.96</v>
      </c>
      <c r="C1501"/>
      <c r="D1501"/>
    </row>
    <row r="1502" spans="1:4" ht="16.149999999999999" customHeight="1" x14ac:dyDescent="0.25">
      <c r="A1502" s="561">
        <v>35062</v>
      </c>
      <c r="B1502" s="563">
        <v>987.65</v>
      </c>
      <c r="C1502"/>
      <c r="D1502"/>
    </row>
    <row r="1503" spans="1:4" ht="16.149999999999999" customHeight="1" x14ac:dyDescent="0.25">
      <c r="A1503" s="561">
        <v>35063</v>
      </c>
      <c r="B1503" s="562">
        <v>987.65</v>
      </c>
      <c r="C1503"/>
      <c r="D1503"/>
    </row>
    <row r="1504" spans="1:4" ht="16.149999999999999" customHeight="1" x14ac:dyDescent="0.25">
      <c r="A1504" s="561">
        <v>35064</v>
      </c>
      <c r="B1504" s="563">
        <v>987.65</v>
      </c>
      <c r="C1504"/>
      <c r="D1504"/>
    </row>
    <row r="1505" spans="1:4" ht="16.149999999999999" customHeight="1" x14ac:dyDescent="0.25">
      <c r="A1505" s="561">
        <v>35065</v>
      </c>
      <c r="B1505" s="562">
        <v>987.65</v>
      </c>
      <c r="C1505"/>
      <c r="D1505"/>
    </row>
    <row r="1506" spans="1:4" ht="16.149999999999999" customHeight="1" x14ac:dyDescent="0.25">
      <c r="A1506" s="561">
        <v>35066</v>
      </c>
      <c r="B1506" s="563">
        <v>987.65</v>
      </c>
      <c r="C1506"/>
      <c r="D1506"/>
    </row>
    <row r="1507" spans="1:4" ht="16.149999999999999" customHeight="1" x14ac:dyDescent="0.25">
      <c r="A1507" s="561">
        <v>35067</v>
      </c>
      <c r="B1507" s="562">
        <v>994.31</v>
      </c>
      <c r="C1507"/>
      <c r="D1507"/>
    </row>
    <row r="1508" spans="1:4" ht="16.149999999999999" customHeight="1" x14ac:dyDescent="0.25">
      <c r="A1508" s="561">
        <v>35068</v>
      </c>
      <c r="B1508" s="563">
        <v>994.5</v>
      </c>
      <c r="C1508"/>
      <c r="D1508"/>
    </row>
    <row r="1509" spans="1:4" ht="16.149999999999999" customHeight="1" x14ac:dyDescent="0.25">
      <c r="A1509" s="561">
        <v>35069</v>
      </c>
      <c r="B1509" s="562">
        <v>998.68</v>
      </c>
      <c r="C1509"/>
      <c r="D1509"/>
    </row>
    <row r="1510" spans="1:4" ht="16.149999999999999" customHeight="1" x14ac:dyDescent="0.25">
      <c r="A1510" s="561">
        <v>35070</v>
      </c>
      <c r="B1510" s="563">
        <v>997.06</v>
      </c>
      <c r="C1510"/>
      <c r="D1510"/>
    </row>
    <row r="1511" spans="1:4" ht="16.149999999999999" customHeight="1" x14ac:dyDescent="0.25">
      <c r="A1511" s="561">
        <v>35071</v>
      </c>
      <c r="B1511" s="562">
        <v>997.06</v>
      </c>
      <c r="C1511"/>
      <c r="D1511"/>
    </row>
    <row r="1512" spans="1:4" ht="16.149999999999999" customHeight="1" x14ac:dyDescent="0.25">
      <c r="A1512" s="561">
        <v>35072</v>
      </c>
      <c r="B1512" s="563">
        <v>997.06</v>
      </c>
      <c r="C1512"/>
      <c r="D1512"/>
    </row>
    <row r="1513" spans="1:4" ht="16.149999999999999" customHeight="1" x14ac:dyDescent="0.25">
      <c r="A1513" s="561">
        <v>35073</v>
      </c>
      <c r="B1513" s="562">
        <v>997.06</v>
      </c>
      <c r="C1513"/>
      <c r="D1513"/>
    </row>
    <row r="1514" spans="1:4" ht="16.149999999999999" customHeight="1" x14ac:dyDescent="0.25">
      <c r="A1514" s="561">
        <v>35074</v>
      </c>
      <c r="B1514" s="563">
        <v>1003.44</v>
      </c>
      <c r="C1514"/>
      <c r="D1514"/>
    </row>
    <row r="1515" spans="1:4" ht="16.149999999999999" customHeight="1" x14ac:dyDescent="0.25">
      <c r="A1515" s="561">
        <v>35075</v>
      </c>
      <c r="B1515" s="562">
        <v>1003.86</v>
      </c>
      <c r="C1515"/>
      <c r="D1515"/>
    </row>
    <row r="1516" spans="1:4" ht="16.149999999999999" customHeight="1" x14ac:dyDescent="0.25">
      <c r="A1516" s="561">
        <v>35076</v>
      </c>
      <c r="B1516" s="563">
        <v>1002.59</v>
      </c>
      <c r="C1516"/>
      <c r="D1516"/>
    </row>
    <row r="1517" spans="1:4" ht="16.149999999999999" customHeight="1" x14ac:dyDescent="0.25">
      <c r="A1517" s="561">
        <v>35077</v>
      </c>
      <c r="B1517" s="562">
        <v>1005.63</v>
      </c>
      <c r="C1517"/>
      <c r="D1517"/>
    </row>
    <row r="1518" spans="1:4" ht="16.149999999999999" customHeight="1" x14ac:dyDescent="0.25">
      <c r="A1518" s="561">
        <v>35078</v>
      </c>
      <c r="B1518" s="563">
        <v>1005.63</v>
      </c>
      <c r="C1518"/>
      <c r="D1518"/>
    </row>
    <row r="1519" spans="1:4" ht="16.149999999999999" customHeight="1" x14ac:dyDescent="0.25">
      <c r="A1519" s="561">
        <v>35079</v>
      </c>
      <c r="B1519" s="562">
        <v>1005.63</v>
      </c>
      <c r="C1519"/>
      <c r="D1519"/>
    </row>
    <row r="1520" spans="1:4" ht="16.149999999999999" customHeight="1" x14ac:dyDescent="0.25">
      <c r="A1520" s="561">
        <v>35080</v>
      </c>
      <c r="B1520" s="563">
        <v>1011.59</v>
      </c>
      <c r="C1520"/>
      <c r="D1520"/>
    </row>
    <row r="1521" spans="1:4" ht="16.149999999999999" customHeight="1" x14ac:dyDescent="0.25">
      <c r="A1521" s="561">
        <v>35081</v>
      </c>
      <c r="B1521" s="562">
        <v>1011.72</v>
      </c>
      <c r="C1521"/>
      <c r="D1521"/>
    </row>
    <row r="1522" spans="1:4" ht="16.149999999999999" customHeight="1" x14ac:dyDescent="0.25">
      <c r="A1522" s="561">
        <v>35082</v>
      </c>
      <c r="B1522" s="563">
        <v>1010.34</v>
      </c>
      <c r="C1522"/>
      <c r="D1522"/>
    </row>
    <row r="1523" spans="1:4" ht="16.149999999999999" customHeight="1" x14ac:dyDescent="0.25">
      <c r="A1523" s="561">
        <v>35083</v>
      </c>
      <c r="B1523" s="562">
        <v>1015.1</v>
      </c>
      <c r="C1523"/>
      <c r="D1523"/>
    </row>
    <row r="1524" spans="1:4" ht="16.149999999999999" customHeight="1" x14ac:dyDescent="0.25">
      <c r="A1524" s="561">
        <v>35084</v>
      </c>
      <c r="B1524" s="563">
        <v>1018.99</v>
      </c>
      <c r="C1524"/>
      <c r="D1524"/>
    </row>
    <row r="1525" spans="1:4" ht="16.149999999999999" customHeight="1" x14ac:dyDescent="0.25">
      <c r="A1525" s="561">
        <v>35085</v>
      </c>
      <c r="B1525" s="562">
        <v>1018.99</v>
      </c>
      <c r="C1525"/>
      <c r="D1525"/>
    </row>
    <row r="1526" spans="1:4" ht="16.149999999999999" customHeight="1" x14ac:dyDescent="0.25">
      <c r="A1526" s="561">
        <v>35086</v>
      </c>
      <c r="B1526" s="563">
        <v>1018.99</v>
      </c>
      <c r="C1526"/>
      <c r="D1526"/>
    </row>
    <row r="1527" spans="1:4" ht="16.149999999999999" customHeight="1" x14ac:dyDescent="0.25">
      <c r="A1527" s="561">
        <v>35087</v>
      </c>
      <c r="B1527" s="562">
        <v>1019.17</v>
      </c>
      <c r="C1527"/>
      <c r="D1527"/>
    </row>
    <row r="1528" spans="1:4" ht="16.149999999999999" customHeight="1" x14ac:dyDescent="0.25">
      <c r="A1528" s="561">
        <v>35088</v>
      </c>
      <c r="B1528" s="563">
        <v>1024.8900000000001</v>
      </c>
      <c r="C1528"/>
      <c r="D1528"/>
    </row>
    <row r="1529" spans="1:4" ht="16.149999999999999" customHeight="1" x14ac:dyDescent="0.25">
      <c r="A1529" s="561">
        <v>35089</v>
      </c>
      <c r="B1529" s="562">
        <v>1026.08</v>
      </c>
      <c r="C1529"/>
      <c r="D1529"/>
    </row>
    <row r="1530" spans="1:4" ht="16.149999999999999" customHeight="1" x14ac:dyDescent="0.25">
      <c r="A1530" s="561">
        <v>35090</v>
      </c>
      <c r="B1530" s="563">
        <v>1026.78</v>
      </c>
      <c r="C1530"/>
      <c r="D1530"/>
    </row>
    <row r="1531" spans="1:4" ht="16.149999999999999" customHeight="1" x14ac:dyDescent="0.25">
      <c r="A1531" s="561">
        <v>35091</v>
      </c>
      <c r="B1531" s="562">
        <v>1026.8900000000001</v>
      </c>
      <c r="C1531"/>
      <c r="D1531"/>
    </row>
    <row r="1532" spans="1:4" ht="16.149999999999999" customHeight="1" x14ac:dyDescent="0.25">
      <c r="A1532" s="561">
        <v>35092</v>
      </c>
      <c r="B1532" s="563">
        <v>1026.8900000000001</v>
      </c>
      <c r="C1532"/>
      <c r="D1532"/>
    </row>
    <row r="1533" spans="1:4" ht="16.149999999999999" customHeight="1" x14ac:dyDescent="0.25">
      <c r="A1533" s="561">
        <v>35093</v>
      </c>
      <c r="B1533" s="562">
        <v>1026.8900000000001</v>
      </c>
      <c r="C1533"/>
      <c r="D1533"/>
    </row>
    <row r="1534" spans="1:4" ht="16.149999999999999" customHeight="1" x14ac:dyDescent="0.25">
      <c r="A1534" s="561">
        <v>35094</v>
      </c>
      <c r="B1534" s="563">
        <v>1027.6099999999999</v>
      </c>
      <c r="C1534"/>
      <c r="D1534"/>
    </row>
    <row r="1535" spans="1:4" ht="16.149999999999999" customHeight="1" x14ac:dyDescent="0.25">
      <c r="A1535" s="561">
        <v>35095</v>
      </c>
      <c r="B1535" s="562">
        <v>1028.1400000000001</v>
      </c>
      <c r="C1535"/>
      <c r="D1535"/>
    </row>
    <row r="1536" spans="1:4" ht="16.149999999999999" customHeight="1" x14ac:dyDescent="0.25">
      <c r="A1536" s="561">
        <v>35096</v>
      </c>
      <c r="B1536" s="563">
        <v>1026.3</v>
      </c>
      <c r="C1536"/>
      <c r="D1536"/>
    </row>
    <row r="1537" spans="1:4" ht="16.149999999999999" customHeight="1" x14ac:dyDescent="0.25">
      <c r="A1537" s="561">
        <v>35097</v>
      </c>
      <c r="B1537" s="562">
        <v>1024.8900000000001</v>
      </c>
      <c r="C1537"/>
      <c r="D1537"/>
    </row>
    <row r="1538" spans="1:4" ht="16.149999999999999" customHeight="1" x14ac:dyDescent="0.25">
      <c r="A1538" s="561">
        <v>35098</v>
      </c>
      <c r="B1538" s="563">
        <v>1021.29</v>
      </c>
      <c r="C1538"/>
      <c r="D1538"/>
    </row>
    <row r="1539" spans="1:4" ht="16.149999999999999" customHeight="1" x14ac:dyDescent="0.25">
      <c r="A1539" s="561">
        <v>35099</v>
      </c>
      <c r="B1539" s="562">
        <v>1021.29</v>
      </c>
      <c r="C1539"/>
      <c r="D1539"/>
    </row>
    <row r="1540" spans="1:4" ht="16.149999999999999" customHeight="1" x14ac:dyDescent="0.25">
      <c r="A1540" s="561">
        <v>35100</v>
      </c>
      <c r="B1540" s="563">
        <v>1021.29</v>
      </c>
      <c r="C1540"/>
      <c r="D1540"/>
    </row>
    <row r="1541" spans="1:4" ht="16.149999999999999" customHeight="1" x14ac:dyDescent="0.25">
      <c r="A1541" s="561">
        <v>35101</v>
      </c>
      <c r="B1541" s="562">
        <v>1022.93</v>
      </c>
      <c r="C1541"/>
      <c r="D1541"/>
    </row>
    <row r="1542" spans="1:4" ht="16.149999999999999" customHeight="1" x14ac:dyDescent="0.25">
      <c r="A1542" s="561">
        <v>35102</v>
      </c>
      <c r="B1542" s="563">
        <v>1021.3</v>
      </c>
      <c r="C1542"/>
      <c r="D1542"/>
    </row>
    <row r="1543" spans="1:4" ht="16.149999999999999" customHeight="1" x14ac:dyDescent="0.25">
      <c r="A1543" s="561">
        <v>35103</v>
      </c>
      <c r="B1543" s="562">
        <v>1022.28</v>
      </c>
      <c r="C1543"/>
      <c r="D1543"/>
    </row>
    <row r="1544" spans="1:4" ht="16.149999999999999" customHeight="1" x14ac:dyDescent="0.25">
      <c r="A1544" s="561">
        <v>35104</v>
      </c>
      <c r="B1544" s="563">
        <v>1024.17</v>
      </c>
      <c r="C1544"/>
      <c r="D1544"/>
    </row>
    <row r="1545" spans="1:4" ht="16.149999999999999" customHeight="1" x14ac:dyDescent="0.25">
      <c r="A1545" s="561">
        <v>35105</v>
      </c>
      <c r="B1545" s="562">
        <v>1023.07</v>
      </c>
      <c r="C1545"/>
      <c r="D1545"/>
    </row>
    <row r="1546" spans="1:4" ht="16.149999999999999" customHeight="1" x14ac:dyDescent="0.25">
      <c r="A1546" s="561">
        <v>35106</v>
      </c>
      <c r="B1546" s="563">
        <v>1023.07</v>
      </c>
      <c r="C1546"/>
      <c r="D1546"/>
    </row>
    <row r="1547" spans="1:4" ht="16.149999999999999" customHeight="1" x14ac:dyDescent="0.25">
      <c r="A1547" s="561">
        <v>35107</v>
      </c>
      <c r="B1547" s="562">
        <v>1023.07</v>
      </c>
      <c r="C1547"/>
      <c r="D1547"/>
    </row>
    <row r="1548" spans="1:4" ht="16.149999999999999" customHeight="1" x14ac:dyDescent="0.25">
      <c r="A1548" s="561">
        <v>35108</v>
      </c>
      <c r="B1548" s="563">
        <v>1027.54</v>
      </c>
      <c r="C1548"/>
      <c r="D1548"/>
    </row>
    <row r="1549" spans="1:4" ht="16.149999999999999" customHeight="1" x14ac:dyDescent="0.25">
      <c r="A1549" s="561">
        <v>35109</v>
      </c>
      <c r="B1549" s="562">
        <v>1028.58</v>
      </c>
      <c r="C1549"/>
      <c r="D1549"/>
    </row>
    <row r="1550" spans="1:4" ht="16.149999999999999" customHeight="1" x14ac:dyDescent="0.25">
      <c r="A1550" s="561">
        <v>35110</v>
      </c>
      <c r="B1550" s="563">
        <v>1027.57</v>
      </c>
      <c r="C1550"/>
      <c r="D1550"/>
    </row>
    <row r="1551" spans="1:4" ht="16.149999999999999" customHeight="1" x14ac:dyDescent="0.25">
      <c r="A1551" s="561">
        <v>35111</v>
      </c>
      <c r="B1551" s="562">
        <v>1030.67</v>
      </c>
      <c r="C1551"/>
      <c r="D1551"/>
    </row>
    <row r="1552" spans="1:4" ht="16.149999999999999" customHeight="1" x14ac:dyDescent="0.25">
      <c r="A1552" s="561">
        <v>35112</v>
      </c>
      <c r="B1552" s="563">
        <v>1029.5</v>
      </c>
      <c r="C1552"/>
      <c r="D1552"/>
    </row>
    <row r="1553" spans="1:4" ht="16.149999999999999" customHeight="1" x14ac:dyDescent="0.25">
      <c r="A1553" s="561">
        <v>35113</v>
      </c>
      <c r="B1553" s="562">
        <v>1029.5</v>
      </c>
      <c r="C1553"/>
      <c r="D1553"/>
    </row>
    <row r="1554" spans="1:4" ht="16.149999999999999" customHeight="1" x14ac:dyDescent="0.25">
      <c r="A1554" s="561">
        <v>35114</v>
      </c>
      <c r="B1554" s="563">
        <v>1029.5</v>
      </c>
      <c r="C1554"/>
      <c r="D1554"/>
    </row>
    <row r="1555" spans="1:4" ht="16.149999999999999" customHeight="1" x14ac:dyDescent="0.25">
      <c r="A1555" s="561">
        <v>35115</v>
      </c>
      <c r="B1555" s="562">
        <v>1033.4100000000001</v>
      </c>
      <c r="C1555"/>
      <c r="D1555"/>
    </row>
    <row r="1556" spans="1:4" ht="16.149999999999999" customHeight="1" x14ac:dyDescent="0.25">
      <c r="A1556" s="561">
        <v>35116</v>
      </c>
      <c r="B1556" s="563">
        <v>1034.3399999999999</v>
      </c>
      <c r="C1556"/>
      <c r="D1556"/>
    </row>
    <row r="1557" spans="1:4" ht="16.149999999999999" customHeight="1" x14ac:dyDescent="0.25">
      <c r="A1557" s="561">
        <v>35117</v>
      </c>
      <c r="B1557" s="562">
        <v>1035.43</v>
      </c>
      <c r="C1557"/>
      <c r="D1557"/>
    </row>
    <row r="1558" spans="1:4" ht="16.149999999999999" customHeight="1" x14ac:dyDescent="0.25">
      <c r="A1558" s="561">
        <v>35118</v>
      </c>
      <c r="B1558" s="563">
        <v>1035.04</v>
      </c>
      <c r="C1558"/>
      <c r="D1558"/>
    </row>
    <row r="1559" spans="1:4" ht="16.149999999999999" customHeight="1" x14ac:dyDescent="0.25">
      <c r="A1559" s="561">
        <v>35119</v>
      </c>
      <c r="B1559" s="562">
        <v>1036.71</v>
      </c>
      <c r="C1559"/>
      <c r="D1559"/>
    </row>
    <row r="1560" spans="1:4" ht="16.149999999999999" customHeight="1" x14ac:dyDescent="0.25">
      <c r="A1560" s="561">
        <v>35120</v>
      </c>
      <c r="B1560" s="563">
        <v>1036.71</v>
      </c>
      <c r="C1560"/>
      <c r="D1560"/>
    </row>
    <row r="1561" spans="1:4" ht="16.149999999999999" customHeight="1" x14ac:dyDescent="0.25">
      <c r="A1561" s="561">
        <v>35121</v>
      </c>
      <c r="B1561" s="562">
        <v>1036.71</v>
      </c>
      <c r="C1561"/>
      <c r="D1561"/>
    </row>
    <row r="1562" spans="1:4" ht="16.149999999999999" customHeight="1" x14ac:dyDescent="0.25">
      <c r="A1562" s="561">
        <v>35122</v>
      </c>
      <c r="B1562" s="563">
        <v>1038.49</v>
      </c>
      <c r="C1562"/>
      <c r="D1562"/>
    </row>
    <row r="1563" spans="1:4" ht="16.149999999999999" customHeight="1" x14ac:dyDescent="0.25">
      <c r="A1563" s="561">
        <v>35123</v>
      </c>
      <c r="B1563" s="562">
        <v>1039.06</v>
      </c>
      <c r="C1563"/>
      <c r="D1563"/>
    </row>
    <row r="1564" spans="1:4" ht="16.149999999999999" customHeight="1" x14ac:dyDescent="0.25">
      <c r="A1564" s="561">
        <v>35124</v>
      </c>
      <c r="B1564" s="563">
        <v>1039.81</v>
      </c>
      <c r="C1564"/>
      <c r="D1564"/>
    </row>
    <row r="1565" spans="1:4" ht="16.149999999999999" customHeight="1" x14ac:dyDescent="0.25">
      <c r="A1565" s="561">
        <v>35125</v>
      </c>
      <c r="B1565" s="562">
        <v>1039.9000000000001</v>
      </c>
      <c r="C1565"/>
      <c r="D1565"/>
    </row>
    <row r="1566" spans="1:4" ht="16.149999999999999" customHeight="1" x14ac:dyDescent="0.25">
      <c r="A1566" s="561">
        <v>35126</v>
      </c>
      <c r="B1566" s="563">
        <v>1040.7</v>
      </c>
      <c r="C1566"/>
      <c r="D1566"/>
    </row>
    <row r="1567" spans="1:4" ht="16.149999999999999" customHeight="1" x14ac:dyDescent="0.25">
      <c r="A1567" s="561">
        <v>35127</v>
      </c>
      <c r="B1567" s="562">
        <v>1040.7</v>
      </c>
      <c r="C1567"/>
      <c r="D1567"/>
    </row>
    <row r="1568" spans="1:4" ht="16.149999999999999" customHeight="1" x14ac:dyDescent="0.25">
      <c r="A1568" s="561">
        <v>35128</v>
      </c>
      <c r="B1568" s="563">
        <v>1040.7</v>
      </c>
      <c r="C1568"/>
      <c r="D1568"/>
    </row>
    <row r="1569" spans="1:4" ht="16.149999999999999" customHeight="1" x14ac:dyDescent="0.25">
      <c r="A1569" s="561">
        <v>35129</v>
      </c>
      <c r="B1569" s="562">
        <v>1041.28</v>
      </c>
      <c r="C1569"/>
      <c r="D1569"/>
    </row>
    <row r="1570" spans="1:4" ht="16.149999999999999" customHeight="1" x14ac:dyDescent="0.25">
      <c r="A1570" s="561">
        <v>35130</v>
      </c>
      <c r="B1570" s="563">
        <v>1041.83</v>
      </c>
      <c r="C1570"/>
      <c r="D1570"/>
    </row>
    <row r="1571" spans="1:4" ht="16.149999999999999" customHeight="1" x14ac:dyDescent="0.25">
      <c r="A1571" s="561">
        <v>35131</v>
      </c>
      <c r="B1571" s="562">
        <v>1042.03</v>
      </c>
      <c r="C1571"/>
      <c r="D1571"/>
    </row>
    <row r="1572" spans="1:4" ht="16.149999999999999" customHeight="1" x14ac:dyDescent="0.25">
      <c r="A1572" s="561">
        <v>35132</v>
      </c>
      <c r="B1572" s="563">
        <v>1042.6099999999999</v>
      </c>
      <c r="C1572"/>
      <c r="D1572"/>
    </row>
    <row r="1573" spans="1:4" ht="16.149999999999999" customHeight="1" x14ac:dyDescent="0.25">
      <c r="A1573" s="561">
        <v>35133</v>
      </c>
      <c r="B1573" s="562">
        <v>1042.42</v>
      </c>
      <c r="C1573"/>
      <c r="D1573"/>
    </row>
    <row r="1574" spans="1:4" ht="16.149999999999999" customHeight="1" x14ac:dyDescent="0.25">
      <c r="A1574" s="561">
        <v>35134</v>
      </c>
      <c r="B1574" s="563">
        <v>1042.42</v>
      </c>
      <c r="C1574"/>
      <c r="D1574"/>
    </row>
    <row r="1575" spans="1:4" ht="16.149999999999999" customHeight="1" x14ac:dyDescent="0.25">
      <c r="A1575" s="561">
        <v>35135</v>
      </c>
      <c r="B1575" s="562">
        <v>1042.42</v>
      </c>
      <c r="C1575"/>
      <c r="D1575"/>
    </row>
    <row r="1576" spans="1:4" ht="16.149999999999999" customHeight="1" x14ac:dyDescent="0.25">
      <c r="A1576" s="561">
        <v>35136</v>
      </c>
      <c r="B1576" s="563">
        <v>1043.5</v>
      </c>
      <c r="C1576"/>
      <c r="D1576"/>
    </row>
    <row r="1577" spans="1:4" ht="16.149999999999999" customHeight="1" x14ac:dyDescent="0.25">
      <c r="A1577" s="561">
        <v>35137</v>
      </c>
      <c r="B1577" s="562">
        <v>1044.07</v>
      </c>
      <c r="C1577"/>
      <c r="D1577"/>
    </row>
    <row r="1578" spans="1:4" ht="16.149999999999999" customHeight="1" x14ac:dyDescent="0.25">
      <c r="A1578" s="561">
        <v>35138</v>
      </c>
      <c r="B1578" s="563">
        <v>1044.99</v>
      </c>
      <c r="C1578"/>
      <c r="D1578"/>
    </row>
    <row r="1579" spans="1:4" ht="16.149999999999999" customHeight="1" x14ac:dyDescent="0.25">
      <c r="A1579" s="561">
        <v>35139</v>
      </c>
      <c r="B1579" s="562">
        <v>1045.44</v>
      </c>
      <c r="C1579"/>
      <c r="D1579"/>
    </row>
    <row r="1580" spans="1:4" ht="16.149999999999999" customHeight="1" x14ac:dyDescent="0.25">
      <c r="A1580" s="561">
        <v>35140</v>
      </c>
      <c r="B1580" s="563">
        <v>1046.0899999999999</v>
      </c>
      <c r="C1580"/>
      <c r="D1580"/>
    </row>
    <row r="1581" spans="1:4" ht="16.149999999999999" customHeight="1" x14ac:dyDescent="0.25">
      <c r="A1581" s="561">
        <v>35141</v>
      </c>
      <c r="B1581" s="562">
        <v>1046.0899999999999</v>
      </c>
      <c r="C1581"/>
      <c r="D1581"/>
    </row>
    <row r="1582" spans="1:4" ht="16.149999999999999" customHeight="1" x14ac:dyDescent="0.25">
      <c r="A1582" s="561">
        <v>35142</v>
      </c>
      <c r="B1582" s="563">
        <v>1046.0899999999999</v>
      </c>
      <c r="C1582"/>
      <c r="D1582"/>
    </row>
    <row r="1583" spans="1:4" ht="16.149999999999999" customHeight="1" x14ac:dyDescent="0.25">
      <c r="A1583" s="561">
        <v>35143</v>
      </c>
      <c r="B1583" s="562">
        <v>1046.76</v>
      </c>
      <c r="C1583"/>
      <c r="D1583"/>
    </row>
    <row r="1584" spans="1:4" ht="16.149999999999999" customHeight="1" x14ac:dyDescent="0.25">
      <c r="A1584" s="561">
        <v>35144</v>
      </c>
      <c r="B1584" s="563">
        <v>1047.24</v>
      </c>
      <c r="C1584"/>
      <c r="D1584"/>
    </row>
    <row r="1585" spans="1:4" ht="16.149999999999999" customHeight="1" x14ac:dyDescent="0.25">
      <c r="A1585" s="561">
        <v>35145</v>
      </c>
      <c r="B1585" s="562">
        <v>1047.6500000000001</v>
      </c>
      <c r="C1585"/>
      <c r="D1585"/>
    </row>
    <row r="1586" spans="1:4" ht="16.149999999999999" customHeight="1" x14ac:dyDescent="0.25">
      <c r="A1586" s="561">
        <v>35146</v>
      </c>
      <c r="B1586" s="563">
        <v>1048.4000000000001</v>
      </c>
      <c r="C1586"/>
      <c r="D1586"/>
    </row>
    <row r="1587" spans="1:4" ht="16.149999999999999" customHeight="1" x14ac:dyDescent="0.25">
      <c r="A1587" s="561">
        <v>35147</v>
      </c>
      <c r="B1587" s="562">
        <v>1048</v>
      </c>
      <c r="C1587"/>
      <c r="D1587"/>
    </row>
    <row r="1588" spans="1:4" ht="16.149999999999999" customHeight="1" x14ac:dyDescent="0.25">
      <c r="A1588" s="561">
        <v>35148</v>
      </c>
      <c r="B1588" s="563">
        <v>1048</v>
      </c>
      <c r="C1588"/>
      <c r="D1588"/>
    </row>
    <row r="1589" spans="1:4" ht="16.149999999999999" customHeight="1" x14ac:dyDescent="0.25">
      <c r="A1589" s="561">
        <v>35149</v>
      </c>
      <c r="B1589" s="562">
        <v>1048</v>
      </c>
      <c r="C1589"/>
      <c r="D1589"/>
    </row>
    <row r="1590" spans="1:4" ht="16.149999999999999" customHeight="1" x14ac:dyDescent="0.25">
      <c r="A1590" s="561">
        <v>35150</v>
      </c>
      <c r="B1590" s="563">
        <v>1048</v>
      </c>
      <c r="C1590"/>
      <c r="D1590"/>
    </row>
    <row r="1591" spans="1:4" ht="16.149999999999999" customHeight="1" x14ac:dyDescent="0.25">
      <c r="A1591" s="561">
        <v>35151</v>
      </c>
      <c r="B1591" s="562">
        <v>1049.08</v>
      </c>
      <c r="C1591"/>
      <c r="D1591"/>
    </row>
    <row r="1592" spans="1:4" ht="16.149999999999999" customHeight="1" x14ac:dyDescent="0.25">
      <c r="A1592" s="561">
        <v>35152</v>
      </c>
      <c r="B1592" s="563">
        <v>1049.22</v>
      </c>
      <c r="C1592"/>
      <c r="D1592"/>
    </row>
    <row r="1593" spans="1:4" ht="16.149999999999999" customHeight="1" x14ac:dyDescent="0.25">
      <c r="A1593" s="561">
        <v>35153</v>
      </c>
      <c r="B1593" s="562">
        <v>1048.42</v>
      </c>
      <c r="C1593"/>
      <c r="D1593"/>
    </row>
    <row r="1594" spans="1:4" ht="16.149999999999999" customHeight="1" x14ac:dyDescent="0.25">
      <c r="A1594" s="561">
        <v>35154</v>
      </c>
      <c r="B1594" s="563">
        <v>1046</v>
      </c>
      <c r="C1594"/>
      <c r="D1594"/>
    </row>
    <row r="1595" spans="1:4" ht="16.149999999999999" customHeight="1" x14ac:dyDescent="0.25">
      <c r="A1595" s="561">
        <v>35155</v>
      </c>
      <c r="B1595" s="562">
        <v>1046</v>
      </c>
      <c r="C1595"/>
      <c r="D1595"/>
    </row>
    <row r="1596" spans="1:4" ht="16.149999999999999" customHeight="1" x14ac:dyDescent="0.25">
      <c r="A1596" s="561">
        <v>35156</v>
      </c>
      <c r="B1596" s="563">
        <v>1046</v>
      </c>
      <c r="C1596"/>
      <c r="D1596"/>
    </row>
    <row r="1597" spans="1:4" ht="16.149999999999999" customHeight="1" x14ac:dyDescent="0.25">
      <c r="A1597" s="561">
        <v>35157</v>
      </c>
      <c r="B1597" s="562">
        <v>1042.2</v>
      </c>
      <c r="C1597"/>
      <c r="D1597"/>
    </row>
    <row r="1598" spans="1:4" ht="16.149999999999999" customHeight="1" x14ac:dyDescent="0.25">
      <c r="A1598" s="561">
        <v>35158</v>
      </c>
      <c r="B1598" s="563">
        <v>1045.23</v>
      </c>
      <c r="C1598"/>
      <c r="D1598"/>
    </row>
    <row r="1599" spans="1:4" ht="16.149999999999999" customHeight="1" x14ac:dyDescent="0.25">
      <c r="A1599" s="561">
        <v>35159</v>
      </c>
      <c r="B1599" s="562">
        <v>1046.92</v>
      </c>
      <c r="C1599"/>
      <c r="D1599"/>
    </row>
    <row r="1600" spans="1:4" ht="16.149999999999999" customHeight="1" x14ac:dyDescent="0.25">
      <c r="A1600" s="561">
        <v>35160</v>
      </c>
      <c r="B1600" s="563">
        <v>1046.92</v>
      </c>
      <c r="C1600"/>
      <c r="D1600"/>
    </row>
    <row r="1601" spans="1:4" ht="16.149999999999999" customHeight="1" x14ac:dyDescent="0.25">
      <c r="A1601" s="561">
        <v>35161</v>
      </c>
      <c r="B1601" s="562">
        <v>1046.92</v>
      </c>
      <c r="C1601"/>
      <c r="D1601"/>
    </row>
    <row r="1602" spans="1:4" ht="16.149999999999999" customHeight="1" x14ac:dyDescent="0.25">
      <c r="A1602" s="561">
        <v>35162</v>
      </c>
      <c r="B1602" s="563">
        <v>1046.92</v>
      </c>
      <c r="C1602"/>
      <c r="D1602"/>
    </row>
    <row r="1603" spans="1:4" ht="16.149999999999999" customHeight="1" x14ac:dyDescent="0.25">
      <c r="A1603" s="561">
        <v>35163</v>
      </c>
      <c r="B1603" s="562">
        <v>1046.92</v>
      </c>
      <c r="C1603"/>
      <c r="D1603"/>
    </row>
    <row r="1604" spans="1:4" ht="16.149999999999999" customHeight="1" x14ac:dyDescent="0.25">
      <c r="A1604" s="561">
        <v>35164</v>
      </c>
      <c r="B1604" s="563">
        <v>1050.1199999999999</v>
      </c>
      <c r="C1604"/>
      <c r="D1604"/>
    </row>
    <row r="1605" spans="1:4" ht="16.149999999999999" customHeight="1" x14ac:dyDescent="0.25">
      <c r="A1605" s="561">
        <v>35165</v>
      </c>
      <c r="B1605" s="562">
        <v>1047.3499999999999</v>
      </c>
      <c r="C1605"/>
      <c r="D1605"/>
    </row>
    <row r="1606" spans="1:4" ht="16.149999999999999" customHeight="1" x14ac:dyDescent="0.25">
      <c r="A1606" s="561">
        <v>35166</v>
      </c>
      <c r="B1606" s="563">
        <v>1046.55</v>
      </c>
      <c r="C1606"/>
      <c r="D1606"/>
    </row>
    <row r="1607" spans="1:4" ht="16.149999999999999" customHeight="1" x14ac:dyDescent="0.25">
      <c r="A1607" s="561">
        <v>35167</v>
      </c>
      <c r="B1607" s="562">
        <v>1047.48</v>
      </c>
      <c r="C1607"/>
      <c r="D1607"/>
    </row>
    <row r="1608" spans="1:4" ht="16.149999999999999" customHeight="1" x14ac:dyDescent="0.25">
      <c r="A1608" s="561">
        <v>35168</v>
      </c>
      <c r="B1608" s="563">
        <v>1048.8900000000001</v>
      </c>
      <c r="C1608"/>
      <c r="D1608"/>
    </row>
    <row r="1609" spans="1:4" ht="16.149999999999999" customHeight="1" x14ac:dyDescent="0.25">
      <c r="A1609" s="561">
        <v>35169</v>
      </c>
      <c r="B1609" s="562">
        <v>1048.8900000000001</v>
      </c>
      <c r="C1609"/>
      <c r="D1609"/>
    </row>
    <row r="1610" spans="1:4" ht="16.149999999999999" customHeight="1" x14ac:dyDescent="0.25">
      <c r="A1610" s="561">
        <v>35170</v>
      </c>
      <c r="B1610" s="563">
        <v>1048.8900000000001</v>
      </c>
      <c r="C1610"/>
      <c r="D1610"/>
    </row>
    <row r="1611" spans="1:4" ht="16.149999999999999" customHeight="1" x14ac:dyDescent="0.25">
      <c r="A1611" s="561">
        <v>35171</v>
      </c>
      <c r="B1611" s="562">
        <v>1050.73</v>
      </c>
      <c r="C1611"/>
      <c r="D1611"/>
    </row>
    <row r="1612" spans="1:4" ht="16.149999999999999" customHeight="1" x14ac:dyDescent="0.25">
      <c r="A1612" s="561">
        <v>35172</v>
      </c>
      <c r="B1612" s="563">
        <v>1054.4100000000001</v>
      </c>
      <c r="C1612"/>
      <c r="D1612"/>
    </row>
    <row r="1613" spans="1:4" ht="16.149999999999999" customHeight="1" x14ac:dyDescent="0.25">
      <c r="A1613" s="561">
        <v>35173</v>
      </c>
      <c r="B1613" s="562">
        <v>1054.03</v>
      </c>
      <c r="C1613"/>
      <c r="D1613"/>
    </row>
    <row r="1614" spans="1:4" ht="16.149999999999999" customHeight="1" x14ac:dyDescent="0.25">
      <c r="A1614" s="561">
        <v>35174</v>
      </c>
      <c r="B1614" s="563">
        <v>1052.9000000000001</v>
      </c>
      <c r="C1614"/>
      <c r="D1614"/>
    </row>
    <row r="1615" spans="1:4" ht="16.149999999999999" customHeight="1" x14ac:dyDescent="0.25">
      <c r="A1615" s="561">
        <v>35175</v>
      </c>
      <c r="B1615" s="562">
        <v>1053.5899999999999</v>
      </c>
      <c r="C1615"/>
      <c r="D1615"/>
    </row>
    <row r="1616" spans="1:4" ht="16.149999999999999" customHeight="1" x14ac:dyDescent="0.25">
      <c r="A1616" s="561">
        <v>35176</v>
      </c>
      <c r="B1616" s="563">
        <v>1053.5899999999999</v>
      </c>
      <c r="C1616"/>
      <c r="D1616"/>
    </row>
    <row r="1617" spans="1:4" ht="16.149999999999999" customHeight="1" x14ac:dyDescent="0.25">
      <c r="A1617" s="561">
        <v>35177</v>
      </c>
      <c r="B1617" s="562">
        <v>1053.5899999999999</v>
      </c>
      <c r="C1617"/>
      <c r="D1617"/>
    </row>
    <row r="1618" spans="1:4" ht="16.149999999999999" customHeight="1" x14ac:dyDescent="0.25">
      <c r="A1618" s="561">
        <v>35178</v>
      </c>
      <c r="B1618" s="563">
        <v>1054.43</v>
      </c>
      <c r="C1618"/>
      <c r="D1618"/>
    </row>
    <row r="1619" spans="1:4" ht="16.149999999999999" customHeight="1" x14ac:dyDescent="0.25">
      <c r="A1619" s="561">
        <v>35179</v>
      </c>
      <c r="B1619" s="562">
        <v>1055.31</v>
      </c>
      <c r="C1619"/>
      <c r="D1619"/>
    </row>
    <row r="1620" spans="1:4" ht="16.149999999999999" customHeight="1" x14ac:dyDescent="0.25">
      <c r="A1620" s="561">
        <v>35180</v>
      </c>
      <c r="B1620" s="563">
        <v>1054.53</v>
      </c>
      <c r="C1620"/>
      <c r="D1620"/>
    </row>
    <row r="1621" spans="1:4" ht="16.149999999999999" customHeight="1" x14ac:dyDescent="0.25">
      <c r="A1621" s="561">
        <v>35181</v>
      </c>
      <c r="B1621" s="562">
        <v>1054.29</v>
      </c>
      <c r="C1621"/>
      <c r="D1621"/>
    </row>
    <row r="1622" spans="1:4" ht="16.149999999999999" customHeight="1" x14ac:dyDescent="0.25">
      <c r="A1622" s="561">
        <v>35182</v>
      </c>
      <c r="B1622" s="563">
        <v>1054.8</v>
      </c>
      <c r="C1622"/>
      <c r="D1622"/>
    </row>
    <row r="1623" spans="1:4" ht="16.149999999999999" customHeight="1" x14ac:dyDescent="0.25">
      <c r="A1623" s="561">
        <v>35183</v>
      </c>
      <c r="B1623" s="562">
        <v>1054.8</v>
      </c>
      <c r="C1623"/>
      <c r="D1623"/>
    </row>
    <row r="1624" spans="1:4" ht="16.149999999999999" customHeight="1" x14ac:dyDescent="0.25">
      <c r="A1624" s="561">
        <v>35184</v>
      </c>
      <c r="B1624" s="563">
        <v>1054.8</v>
      </c>
      <c r="C1624"/>
      <c r="D1624"/>
    </row>
    <row r="1625" spans="1:4" ht="16.149999999999999" customHeight="1" x14ac:dyDescent="0.25">
      <c r="A1625" s="561">
        <v>35185</v>
      </c>
      <c r="B1625" s="562">
        <v>1058.9000000000001</v>
      </c>
      <c r="C1625"/>
      <c r="D1625"/>
    </row>
    <row r="1626" spans="1:4" ht="16.149999999999999" customHeight="1" x14ac:dyDescent="0.25">
      <c r="A1626" s="561">
        <v>35186</v>
      </c>
      <c r="B1626" s="563">
        <v>1061.55</v>
      </c>
      <c r="C1626"/>
      <c r="D1626"/>
    </row>
    <row r="1627" spans="1:4" ht="16.149999999999999" customHeight="1" x14ac:dyDescent="0.25">
      <c r="A1627" s="561">
        <v>35187</v>
      </c>
      <c r="B1627" s="562">
        <v>1061.55</v>
      </c>
      <c r="C1627"/>
      <c r="D1627"/>
    </row>
    <row r="1628" spans="1:4" ht="16.149999999999999" customHeight="1" x14ac:dyDescent="0.25">
      <c r="A1628" s="561">
        <v>35188</v>
      </c>
      <c r="B1628" s="563">
        <v>1062.56</v>
      </c>
      <c r="C1628"/>
      <c r="D1628"/>
    </row>
    <row r="1629" spans="1:4" ht="16.149999999999999" customHeight="1" x14ac:dyDescent="0.25">
      <c r="A1629" s="561">
        <v>35189</v>
      </c>
      <c r="B1629" s="562">
        <v>1062.4000000000001</v>
      </c>
      <c r="C1629"/>
      <c r="D1629"/>
    </row>
    <row r="1630" spans="1:4" ht="16.149999999999999" customHeight="1" x14ac:dyDescent="0.25">
      <c r="A1630" s="561">
        <v>35190</v>
      </c>
      <c r="B1630" s="563">
        <v>1062.4000000000001</v>
      </c>
      <c r="C1630"/>
      <c r="D1630"/>
    </row>
    <row r="1631" spans="1:4" ht="16.149999999999999" customHeight="1" x14ac:dyDescent="0.25">
      <c r="A1631" s="561">
        <v>35191</v>
      </c>
      <c r="B1631" s="562">
        <v>1062.4000000000001</v>
      </c>
      <c r="C1631"/>
      <c r="D1631"/>
    </row>
    <row r="1632" spans="1:4" ht="16.149999999999999" customHeight="1" x14ac:dyDescent="0.25">
      <c r="A1632" s="561">
        <v>35192</v>
      </c>
      <c r="B1632" s="563">
        <v>1063.4100000000001</v>
      </c>
      <c r="C1632"/>
      <c r="D1632"/>
    </row>
    <row r="1633" spans="1:4" ht="16.149999999999999" customHeight="1" x14ac:dyDescent="0.25">
      <c r="A1633" s="561">
        <v>35193</v>
      </c>
      <c r="B1633" s="562">
        <v>1063.53</v>
      </c>
      <c r="C1633"/>
      <c r="D1633"/>
    </row>
    <row r="1634" spans="1:4" ht="16.149999999999999" customHeight="1" x14ac:dyDescent="0.25">
      <c r="A1634" s="561">
        <v>35194</v>
      </c>
      <c r="B1634" s="563">
        <v>1061.6300000000001</v>
      </c>
      <c r="C1634"/>
      <c r="D1634"/>
    </row>
    <row r="1635" spans="1:4" ht="16.149999999999999" customHeight="1" x14ac:dyDescent="0.25">
      <c r="A1635" s="561">
        <v>35195</v>
      </c>
      <c r="B1635" s="562">
        <v>1061.0999999999999</v>
      </c>
      <c r="C1635"/>
      <c r="D1635"/>
    </row>
    <row r="1636" spans="1:4" ht="16.149999999999999" customHeight="1" x14ac:dyDescent="0.25">
      <c r="A1636" s="561">
        <v>35196</v>
      </c>
      <c r="B1636" s="563">
        <v>1062.08</v>
      </c>
      <c r="C1636"/>
      <c r="D1636"/>
    </row>
    <row r="1637" spans="1:4" ht="16.149999999999999" customHeight="1" x14ac:dyDescent="0.25">
      <c r="A1637" s="561">
        <v>35197</v>
      </c>
      <c r="B1637" s="562">
        <v>1062.08</v>
      </c>
      <c r="C1637"/>
      <c r="D1637"/>
    </row>
    <row r="1638" spans="1:4" ht="16.149999999999999" customHeight="1" x14ac:dyDescent="0.25">
      <c r="A1638" s="561">
        <v>35198</v>
      </c>
      <c r="B1638" s="563">
        <v>1062.08</v>
      </c>
      <c r="C1638"/>
      <c r="D1638"/>
    </row>
    <row r="1639" spans="1:4" ht="16.149999999999999" customHeight="1" x14ac:dyDescent="0.25">
      <c r="A1639" s="561">
        <v>35199</v>
      </c>
      <c r="B1639" s="562">
        <v>1065.78</v>
      </c>
      <c r="C1639"/>
      <c r="D1639"/>
    </row>
    <row r="1640" spans="1:4" ht="16.149999999999999" customHeight="1" x14ac:dyDescent="0.25">
      <c r="A1640" s="561">
        <v>35200</v>
      </c>
      <c r="B1640" s="563">
        <v>1066.24</v>
      </c>
      <c r="C1640"/>
      <c r="D1640"/>
    </row>
    <row r="1641" spans="1:4" ht="16.149999999999999" customHeight="1" x14ac:dyDescent="0.25">
      <c r="A1641" s="561">
        <v>35201</v>
      </c>
      <c r="B1641" s="562">
        <v>1066.6099999999999</v>
      </c>
      <c r="C1641"/>
      <c r="D1641"/>
    </row>
    <row r="1642" spans="1:4" ht="16.149999999999999" customHeight="1" x14ac:dyDescent="0.25">
      <c r="A1642" s="561">
        <v>35202</v>
      </c>
      <c r="B1642" s="563">
        <v>1065.8800000000001</v>
      </c>
      <c r="C1642"/>
      <c r="D1642"/>
    </row>
    <row r="1643" spans="1:4" ht="16.149999999999999" customHeight="1" x14ac:dyDescent="0.25">
      <c r="A1643" s="561">
        <v>35203</v>
      </c>
      <c r="B1643" s="562">
        <v>1066.47</v>
      </c>
      <c r="C1643"/>
      <c r="D1643"/>
    </row>
    <row r="1644" spans="1:4" ht="16.149999999999999" customHeight="1" x14ac:dyDescent="0.25">
      <c r="A1644" s="561">
        <v>35204</v>
      </c>
      <c r="B1644" s="563">
        <v>1066.47</v>
      </c>
      <c r="C1644"/>
      <c r="D1644"/>
    </row>
    <row r="1645" spans="1:4" ht="16.149999999999999" customHeight="1" x14ac:dyDescent="0.25">
      <c r="A1645" s="561">
        <v>35205</v>
      </c>
      <c r="B1645" s="562">
        <v>1066.47</v>
      </c>
      <c r="C1645"/>
      <c r="D1645"/>
    </row>
    <row r="1646" spans="1:4" ht="16.149999999999999" customHeight="1" x14ac:dyDescent="0.25">
      <c r="A1646" s="561">
        <v>35206</v>
      </c>
      <c r="B1646" s="563">
        <v>1066.47</v>
      </c>
      <c r="C1646"/>
      <c r="D1646"/>
    </row>
    <row r="1647" spans="1:4" ht="16.149999999999999" customHeight="1" x14ac:dyDescent="0.25">
      <c r="A1647" s="561">
        <v>35207</v>
      </c>
      <c r="B1647" s="562">
        <v>1068.18</v>
      </c>
      <c r="C1647"/>
      <c r="D1647"/>
    </row>
    <row r="1648" spans="1:4" ht="16.149999999999999" customHeight="1" x14ac:dyDescent="0.25">
      <c r="A1648" s="561">
        <v>35208</v>
      </c>
      <c r="B1648" s="563">
        <v>1068.9100000000001</v>
      </c>
      <c r="C1648"/>
      <c r="D1648"/>
    </row>
    <row r="1649" spans="1:4" ht="16.149999999999999" customHeight="1" x14ac:dyDescent="0.25">
      <c r="A1649" s="561">
        <v>35209</v>
      </c>
      <c r="B1649" s="562">
        <v>1069.47</v>
      </c>
      <c r="C1649"/>
      <c r="D1649"/>
    </row>
    <row r="1650" spans="1:4" ht="16.149999999999999" customHeight="1" x14ac:dyDescent="0.25">
      <c r="A1650" s="561">
        <v>35210</v>
      </c>
      <c r="B1650" s="563">
        <v>1068.94</v>
      </c>
      <c r="C1650"/>
      <c r="D1650"/>
    </row>
    <row r="1651" spans="1:4" ht="16.149999999999999" customHeight="1" x14ac:dyDescent="0.25">
      <c r="A1651" s="561">
        <v>35211</v>
      </c>
      <c r="B1651" s="562">
        <v>1068.94</v>
      </c>
      <c r="C1651"/>
      <c r="D1651"/>
    </row>
    <row r="1652" spans="1:4" ht="16.149999999999999" customHeight="1" x14ac:dyDescent="0.25">
      <c r="A1652" s="561">
        <v>35212</v>
      </c>
      <c r="B1652" s="563">
        <v>1068.94</v>
      </c>
      <c r="C1652"/>
      <c r="D1652"/>
    </row>
    <row r="1653" spans="1:4" ht="16.149999999999999" customHeight="1" x14ac:dyDescent="0.25">
      <c r="A1653" s="561">
        <v>35213</v>
      </c>
      <c r="B1653" s="562">
        <v>1069.8</v>
      </c>
      <c r="C1653"/>
      <c r="D1653"/>
    </row>
    <row r="1654" spans="1:4" ht="16.149999999999999" customHeight="1" x14ac:dyDescent="0.25">
      <c r="A1654" s="561">
        <v>35214</v>
      </c>
      <c r="B1654" s="563">
        <v>1071.19</v>
      </c>
      <c r="C1654"/>
      <c r="D1654"/>
    </row>
    <row r="1655" spans="1:4" ht="16.149999999999999" customHeight="1" x14ac:dyDescent="0.25">
      <c r="A1655" s="561">
        <v>35215</v>
      </c>
      <c r="B1655" s="562">
        <v>1072.24</v>
      </c>
      <c r="C1655"/>
      <c r="D1655"/>
    </row>
    <row r="1656" spans="1:4" ht="16.149999999999999" customHeight="1" x14ac:dyDescent="0.25">
      <c r="A1656" s="561">
        <v>35216</v>
      </c>
      <c r="B1656" s="563">
        <v>1073.06</v>
      </c>
      <c r="C1656"/>
      <c r="D1656"/>
    </row>
    <row r="1657" spans="1:4" ht="16.149999999999999" customHeight="1" x14ac:dyDescent="0.25">
      <c r="A1657" s="561">
        <v>35217</v>
      </c>
      <c r="B1657" s="562">
        <v>1072.5899999999999</v>
      </c>
      <c r="C1657"/>
      <c r="D1657"/>
    </row>
    <row r="1658" spans="1:4" ht="16.149999999999999" customHeight="1" x14ac:dyDescent="0.25">
      <c r="A1658" s="561">
        <v>35218</v>
      </c>
      <c r="B1658" s="563">
        <v>1072.5899999999999</v>
      </c>
      <c r="C1658"/>
      <c r="D1658"/>
    </row>
    <row r="1659" spans="1:4" ht="16.149999999999999" customHeight="1" x14ac:dyDescent="0.25">
      <c r="A1659" s="561">
        <v>35219</v>
      </c>
      <c r="B1659" s="562">
        <v>1072.5899999999999</v>
      </c>
      <c r="C1659"/>
      <c r="D1659"/>
    </row>
    <row r="1660" spans="1:4" ht="16.149999999999999" customHeight="1" x14ac:dyDescent="0.25">
      <c r="A1660" s="561">
        <v>35220</v>
      </c>
      <c r="B1660" s="563">
        <v>1074.7</v>
      </c>
      <c r="C1660"/>
      <c r="D1660"/>
    </row>
    <row r="1661" spans="1:4" ht="16.149999999999999" customHeight="1" x14ac:dyDescent="0.25">
      <c r="A1661" s="561">
        <v>35221</v>
      </c>
      <c r="B1661" s="562">
        <v>1074.72</v>
      </c>
      <c r="C1661"/>
      <c r="D1661"/>
    </row>
    <row r="1662" spans="1:4" ht="16.149999999999999" customHeight="1" x14ac:dyDescent="0.25">
      <c r="A1662" s="561">
        <v>35222</v>
      </c>
      <c r="B1662" s="563">
        <v>1074.27</v>
      </c>
      <c r="C1662"/>
      <c r="D1662"/>
    </row>
    <row r="1663" spans="1:4" ht="16.149999999999999" customHeight="1" x14ac:dyDescent="0.25">
      <c r="A1663" s="561">
        <v>35223</v>
      </c>
      <c r="B1663" s="562">
        <v>1072.95</v>
      </c>
      <c r="C1663"/>
      <c r="D1663"/>
    </row>
    <row r="1664" spans="1:4" ht="16.149999999999999" customHeight="1" x14ac:dyDescent="0.25">
      <c r="A1664" s="561">
        <v>35224</v>
      </c>
      <c r="B1664" s="563">
        <v>1073.06</v>
      </c>
      <c r="C1664"/>
      <c r="D1664"/>
    </row>
    <row r="1665" spans="1:4" ht="16.149999999999999" customHeight="1" x14ac:dyDescent="0.25">
      <c r="A1665" s="561">
        <v>35225</v>
      </c>
      <c r="B1665" s="562">
        <v>1073.06</v>
      </c>
      <c r="C1665"/>
      <c r="D1665"/>
    </row>
    <row r="1666" spans="1:4" ht="16.149999999999999" customHeight="1" x14ac:dyDescent="0.25">
      <c r="A1666" s="561">
        <v>35226</v>
      </c>
      <c r="B1666" s="563">
        <v>1073.06</v>
      </c>
      <c r="C1666"/>
      <c r="D1666"/>
    </row>
    <row r="1667" spans="1:4" ht="16.149999999999999" customHeight="1" x14ac:dyDescent="0.25">
      <c r="A1667" s="561">
        <v>35227</v>
      </c>
      <c r="B1667" s="562">
        <v>1073.06</v>
      </c>
      <c r="C1667"/>
      <c r="D1667"/>
    </row>
    <row r="1668" spans="1:4" ht="16.149999999999999" customHeight="1" x14ac:dyDescent="0.25">
      <c r="A1668" s="561">
        <v>35228</v>
      </c>
      <c r="B1668" s="563">
        <v>1073.6500000000001</v>
      </c>
      <c r="C1668"/>
      <c r="D1668"/>
    </row>
    <row r="1669" spans="1:4" ht="16.149999999999999" customHeight="1" x14ac:dyDescent="0.25">
      <c r="A1669" s="561">
        <v>35229</v>
      </c>
      <c r="B1669" s="562">
        <v>1070.8</v>
      </c>
      <c r="C1669"/>
      <c r="D1669"/>
    </row>
    <row r="1670" spans="1:4" ht="16.149999999999999" customHeight="1" x14ac:dyDescent="0.25">
      <c r="A1670" s="561">
        <v>35230</v>
      </c>
      <c r="B1670" s="563">
        <v>1072.3399999999999</v>
      </c>
      <c r="C1670"/>
      <c r="D1670"/>
    </row>
    <row r="1671" spans="1:4" ht="16.149999999999999" customHeight="1" x14ac:dyDescent="0.25">
      <c r="A1671" s="561">
        <v>35231</v>
      </c>
      <c r="B1671" s="562">
        <v>1071.3499999999999</v>
      </c>
      <c r="C1671"/>
      <c r="D1671"/>
    </row>
    <row r="1672" spans="1:4" ht="16.149999999999999" customHeight="1" x14ac:dyDescent="0.25">
      <c r="A1672" s="561">
        <v>35232</v>
      </c>
      <c r="B1672" s="563">
        <v>1071.3499999999999</v>
      </c>
      <c r="C1672"/>
      <c r="D1672"/>
    </row>
    <row r="1673" spans="1:4" ht="16.149999999999999" customHeight="1" x14ac:dyDescent="0.25">
      <c r="A1673" s="561">
        <v>35233</v>
      </c>
      <c r="B1673" s="562">
        <v>1071.3499999999999</v>
      </c>
      <c r="C1673"/>
      <c r="D1673"/>
    </row>
    <row r="1674" spans="1:4" ht="16.149999999999999" customHeight="1" x14ac:dyDescent="0.25">
      <c r="A1674" s="561">
        <v>35234</v>
      </c>
      <c r="B1674" s="563">
        <v>1071.3499999999999</v>
      </c>
      <c r="C1674"/>
      <c r="D1674"/>
    </row>
    <row r="1675" spans="1:4" ht="16.149999999999999" customHeight="1" x14ac:dyDescent="0.25">
      <c r="A1675" s="561">
        <v>35235</v>
      </c>
      <c r="B1675" s="562">
        <v>1072.74</v>
      </c>
      <c r="C1675"/>
      <c r="D1675"/>
    </row>
    <row r="1676" spans="1:4" ht="16.149999999999999" customHeight="1" x14ac:dyDescent="0.25">
      <c r="A1676" s="561">
        <v>35236</v>
      </c>
      <c r="B1676" s="563">
        <v>1070.94</v>
      </c>
      <c r="C1676"/>
      <c r="D1676"/>
    </row>
    <row r="1677" spans="1:4" ht="16.149999999999999" customHeight="1" x14ac:dyDescent="0.25">
      <c r="A1677" s="561">
        <v>35237</v>
      </c>
      <c r="B1677" s="562">
        <v>1070.8599999999999</v>
      </c>
      <c r="C1677"/>
      <c r="D1677"/>
    </row>
    <row r="1678" spans="1:4" ht="16.149999999999999" customHeight="1" x14ac:dyDescent="0.25">
      <c r="A1678" s="561">
        <v>35238</v>
      </c>
      <c r="B1678" s="563">
        <v>1068.2</v>
      </c>
      <c r="C1678"/>
      <c r="D1678"/>
    </row>
    <row r="1679" spans="1:4" ht="16.149999999999999" customHeight="1" x14ac:dyDescent="0.25">
      <c r="A1679" s="561">
        <v>35239</v>
      </c>
      <c r="B1679" s="562">
        <v>1068.2</v>
      </c>
      <c r="C1679"/>
      <c r="D1679"/>
    </row>
    <row r="1680" spans="1:4" ht="16.149999999999999" customHeight="1" x14ac:dyDescent="0.25">
      <c r="A1680" s="561">
        <v>35240</v>
      </c>
      <c r="B1680" s="563">
        <v>1068.2</v>
      </c>
      <c r="C1680"/>
      <c r="D1680"/>
    </row>
    <row r="1681" spans="1:4" ht="16.149999999999999" customHeight="1" x14ac:dyDescent="0.25">
      <c r="A1681" s="561">
        <v>35241</v>
      </c>
      <c r="B1681" s="562">
        <v>1070.25</v>
      </c>
      <c r="C1681"/>
      <c r="D1681"/>
    </row>
    <row r="1682" spans="1:4" ht="16.149999999999999" customHeight="1" x14ac:dyDescent="0.25">
      <c r="A1682" s="561">
        <v>35242</v>
      </c>
      <c r="B1682" s="563">
        <v>1069.81</v>
      </c>
      <c r="C1682"/>
      <c r="D1682"/>
    </row>
    <row r="1683" spans="1:4" ht="16.149999999999999" customHeight="1" x14ac:dyDescent="0.25">
      <c r="A1683" s="561">
        <v>35243</v>
      </c>
      <c r="B1683" s="562">
        <v>1072.3699999999999</v>
      </c>
      <c r="C1683"/>
      <c r="D1683"/>
    </row>
    <row r="1684" spans="1:4" ht="16.149999999999999" customHeight="1" x14ac:dyDescent="0.25">
      <c r="A1684" s="561">
        <v>35244</v>
      </c>
      <c r="B1684" s="563">
        <v>1069.73</v>
      </c>
      <c r="C1684"/>
      <c r="D1684"/>
    </row>
    <row r="1685" spans="1:4" ht="16.149999999999999" customHeight="1" x14ac:dyDescent="0.25">
      <c r="A1685" s="561">
        <v>35245</v>
      </c>
      <c r="B1685" s="562">
        <v>1069.1099999999999</v>
      </c>
      <c r="C1685"/>
      <c r="D1685"/>
    </row>
    <row r="1686" spans="1:4" ht="16.149999999999999" customHeight="1" x14ac:dyDescent="0.25">
      <c r="A1686" s="561">
        <v>35246</v>
      </c>
      <c r="B1686" s="563">
        <v>1069.1099999999999</v>
      </c>
      <c r="C1686"/>
      <c r="D1686"/>
    </row>
    <row r="1687" spans="1:4" ht="16.149999999999999" customHeight="1" x14ac:dyDescent="0.25">
      <c r="A1687" s="561">
        <v>35247</v>
      </c>
      <c r="B1687" s="562">
        <v>1069.1099999999999</v>
      </c>
      <c r="C1687"/>
      <c r="D1687"/>
    </row>
    <row r="1688" spans="1:4" ht="16.149999999999999" customHeight="1" x14ac:dyDescent="0.25">
      <c r="A1688" s="561">
        <v>35248</v>
      </c>
      <c r="B1688" s="563">
        <v>1069.1099999999999</v>
      </c>
      <c r="C1688"/>
      <c r="D1688"/>
    </row>
    <row r="1689" spans="1:4" ht="16.149999999999999" customHeight="1" x14ac:dyDescent="0.25">
      <c r="A1689" s="561">
        <v>35249</v>
      </c>
      <c r="B1689" s="562">
        <v>1070.55</v>
      </c>
      <c r="C1689"/>
      <c r="D1689"/>
    </row>
    <row r="1690" spans="1:4" ht="16.149999999999999" customHeight="1" x14ac:dyDescent="0.25">
      <c r="A1690" s="561">
        <v>35250</v>
      </c>
      <c r="B1690" s="563">
        <v>1068.1199999999999</v>
      </c>
      <c r="C1690"/>
      <c r="D1690"/>
    </row>
    <row r="1691" spans="1:4" ht="16.149999999999999" customHeight="1" x14ac:dyDescent="0.25">
      <c r="A1691" s="561">
        <v>35251</v>
      </c>
      <c r="B1691" s="562">
        <v>1068.3</v>
      </c>
      <c r="C1691"/>
      <c r="D1691"/>
    </row>
    <row r="1692" spans="1:4" ht="16.149999999999999" customHeight="1" x14ac:dyDescent="0.25">
      <c r="A1692" s="561">
        <v>35252</v>
      </c>
      <c r="B1692" s="563">
        <v>1067.3499999999999</v>
      </c>
      <c r="C1692"/>
      <c r="D1692"/>
    </row>
    <row r="1693" spans="1:4" ht="16.149999999999999" customHeight="1" x14ac:dyDescent="0.25">
      <c r="A1693" s="561">
        <v>35253</v>
      </c>
      <c r="B1693" s="562">
        <v>1067.3499999999999</v>
      </c>
      <c r="C1693"/>
      <c r="D1693"/>
    </row>
    <row r="1694" spans="1:4" ht="16.149999999999999" customHeight="1" x14ac:dyDescent="0.25">
      <c r="A1694" s="561">
        <v>35254</v>
      </c>
      <c r="B1694" s="563">
        <v>1067.3499999999999</v>
      </c>
      <c r="C1694"/>
      <c r="D1694"/>
    </row>
    <row r="1695" spans="1:4" ht="16.149999999999999" customHeight="1" x14ac:dyDescent="0.25">
      <c r="A1695" s="561">
        <v>35255</v>
      </c>
      <c r="B1695" s="562">
        <v>1068.17</v>
      </c>
      <c r="C1695"/>
      <c r="D1695"/>
    </row>
    <row r="1696" spans="1:4" ht="16.149999999999999" customHeight="1" x14ac:dyDescent="0.25">
      <c r="A1696" s="561">
        <v>35256</v>
      </c>
      <c r="B1696" s="563">
        <v>1067.97</v>
      </c>
      <c r="C1696"/>
      <c r="D1696"/>
    </row>
    <row r="1697" spans="1:4" ht="16.149999999999999" customHeight="1" x14ac:dyDescent="0.25">
      <c r="A1697" s="561">
        <v>35257</v>
      </c>
      <c r="B1697" s="562">
        <v>1065.6500000000001</v>
      </c>
      <c r="C1697"/>
      <c r="D1697"/>
    </row>
    <row r="1698" spans="1:4" ht="16.149999999999999" customHeight="1" x14ac:dyDescent="0.25">
      <c r="A1698" s="561">
        <v>35258</v>
      </c>
      <c r="B1698" s="563">
        <v>1061.79</v>
      </c>
      <c r="C1698"/>
      <c r="D1698"/>
    </row>
    <row r="1699" spans="1:4" ht="16.149999999999999" customHeight="1" x14ac:dyDescent="0.25">
      <c r="A1699" s="561">
        <v>35259</v>
      </c>
      <c r="B1699" s="562">
        <v>1061.99</v>
      </c>
      <c r="C1699"/>
      <c r="D1699"/>
    </row>
    <row r="1700" spans="1:4" ht="16.149999999999999" customHeight="1" x14ac:dyDescent="0.25">
      <c r="A1700" s="561">
        <v>35260</v>
      </c>
      <c r="B1700" s="563">
        <v>1061.99</v>
      </c>
      <c r="C1700"/>
      <c r="D1700"/>
    </row>
    <row r="1701" spans="1:4" ht="16.149999999999999" customHeight="1" x14ac:dyDescent="0.25">
      <c r="A1701" s="561">
        <v>35261</v>
      </c>
      <c r="B1701" s="562">
        <v>1061.99</v>
      </c>
      <c r="C1701"/>
      <c r="D1701"/>
    </row>
    <row r="1702" spans="1:4" ht="16.149999999999999" customHeight="1" x14ac:dyDescent="0.25">
      <c r="A1702" s="561">
        <v>35262</v>
      </c>
      <c r="B1702" s="563">
        <v>1065.58</v>
      </c>
      <c r="C1702"/>
      <c r="D1702"/>
    </row>
    <row r="1703" spans="1:4" ht="16.149999999999999" customHeight="1" x14ac:dyDescent="0.25">
      <c r="A1703" s="561">
        <v>35263</v>
      </c>
      <c r="B1703" s="562">
        <v>1064.82</v>
      </c>
      <c r="C1703"/>
      <c r="D1703"/>
    </row>
    <row r="1704" spans="1:4" ht="16.149999999999999" customHeight="1" x14ac:dyDescent="0.25">
      <c r="A1704" s="561">
        <v>35264</v>
      </c>
      <c r="B1704" s="563">
        <v>1062.8599999999999</v>
      </c>
      <c r="C1704"/>
      <c r="D1704"/>
    </row>
    <row r="1705" spans="1:4" ht="16.149999999999999" customHeight="1" x14ac:dyDescent="0.25">
      <c r="A1705" s="561">
        <v>35265</v>
      </c>
      <c r="B1705" s="562">
        <v>1058.92</v>
      </c>
      <c r="C1705"/>
      <c r="D1705"/>
    </row>
    <row r="1706" spans="1:4" ht="16.149999999999999" customHeight="1" x14ac:dyDescent="0.25">
      <c r="A1706" s="561">
        <v>35266</v>
      </c>
      <c r="B1706" s="563">
        <v>1061.02</v>
      </c>
      <c r="C1706"/>
      <c r="D1706"/>
    </row>
    <row r="1707" spans="1:4" ht="16.149999999999999" customHeight="1" x14ac:dyDescent="0.25">
      <c r="A1707" s="561">
        <v>35267</v>
      </c>
      <c r="B1707" s="562">
        <v>1061.02</v>
      </c>
      <c r="C1707"/>
      <c r="D1707"/>
    </row>
    <row r="1708" spans="1:4" ht="16.149999999999999" customHeight="1" x14ac:dyDescent="0.25">
      <c r="A1708" s="561">
        <v>35268</v>
      </c>
      <c r="B1708" s="563">
        <v>1061.02</v>
      </c>
      <c r="C1708"/>
      <c r="D1708"/>
    </row>
    <row r="1709" spans="1:4" ht="16.149999999999999" customHeight="1" x14ac:dyDescent="0.25">
      <c r="A1709" s="561">
        <v>35269</v>
      </c>
      <c r="B1709" s="562">
        <v>1063.53</v>
      </c>
      <c r="C1709"/>
      <c r="D1709"/>
    </row>
    <row r="1710" spans="1:4" ht="16.149999999999999" customHeight="1" x14ac:dyDescent="0.25">
      <c r="A1710" s="561">
        <v>35270</v>
      </c>
      <c r="B1710" s="563">
        <v>1064.56</v>
      </c>
      <c r="C1710"/>
      <c r="D1710"/>
    </row>
    <row r="1711" spans="1:4" ht="16.149999999999999" customHeight="1" x14ac:dyDescent="0.25">
      <c r="A1711" s="561">
        <v>35271</v>
      </c>
      <c r="B1711" s="562">
        <v>1061.46</v>
      </c>
      <c r="C1711"/>
      <c r="D1711"/>
    </row>
    <row r="1712" spans="1:4" ht="16.149999999999999" customHeight="1" x14ac:dyDescent="0.25">
      <c r="A1712" s="561">
        <v>35272</v>
      </c>
      <c r="B1712" s="563">
        <v>1061.03</v>
      </c>
      <c r="C1712"/>
      <c r="D1712"/>
    </row>
    <row r="1713" spans="1:4" ht="16.149999999999999" customHeight="1" x14ac:dyDescent="0.25">
      <c r="A1713" s="561">
        <v>35273</v>
      </c>
      <c r="B1713" s="562">
        <v>1061.48</v>
      </c>
      <c r="C1713"/>
      <c r="D1713"/>
    </row>
    <row r="1714" spans="1:4" ht="16.149999999999999" customHeight="1" x14ac:dyDescent="0.25">
      <c r="A1714" s="561">
        <v>35274</v>
      </c>
      <c r="B1714" s="563">
        <v>1061.48</v>
      </c>
      <c r="C1714"/>
      <c r="D1714"/>
    </row>
    <row r="1715" spans="1:4" ht="16.149999999999999" customHeight="1" x14ac:dyDescent="0.25">
      <c r="A1715" s="561">
        <v>35275</v>
      </c>
      <c r="B1715" s="562">
        <v>1061.48</v>
      </c>
      <c r="C1715"/>
      <c r="D1715"/>
    </row>
    <row r="1716" spans="1:4" ht="16.149999999999999" customHeight="1" x14ac:dyDescent="0.25">
      <c r="A1716" s="561">
        <v>35276</v>
      </c>
      <c r="B1716" s="563">
        <v>1059.18</v>
      </c>
      <c r="C1716"/>
      <c r="D1716"/>
    </row>
    <row r="1717" spans="1:4" ht="16.149999999999999" customHeight="1" x14ac:dyDescent="0.25">
      <c r="A1717" s="561">
        <v>35277</v>
      </c>
      <c r="B1717" s="562">
        <v>1056.74</v>
      </c>
      <c r="C1717"/>
      <c r="D1717"/>
    </row>
    <row r="1718" spans="1:4" ht="16.149999999999999" customHeight="1" x14ac:dyDescent="0.25">
      <c r="A1718" s="561">
        <v>35278</v>
      </c>
      <c r="B1718" s="563">
        <v>1057.47</v>
      </c>
      <c r="C1718"/>
      <c r="D1718"/>
    </row>
    <row r="1719" spans="1:4" ht="16.149999999999999" customHeight="1" x14ac:dyDescent="0.25">
      <c r="A1719" s="561">
        <v>35279</v>
      </c>
      <c r="B1719" s="562">
        <v>1054.8699999999999</v>
      </c>
      <c r="C1719"/>
      <c r="D1719"/>
    </row>
    <row r="1720" spans="1:4" ht="16.149999999999999" customHeight="1" x14ac:dyDescent="0.25">
      <c r="A1720" s="561">
        <v>35280</v>
      </c>
      <c r="B1720" s="563">
        <v>1054.0999999999999</v>
      </c>
      <c r="C1720"/>
      <c r="D1720"/>
    </row>
    <row r="1721" spans="1:4" ht="16.149999999999999" customHeight="1" x14ac:dyDescent="0.25">
      <c r="A1721" s="561">
        <v>35281</v>
      </c>
      <c r="B1721" s="562">
        <v>1054.0999999999999</v>
      </c>
      <c r="C1721"/>
      <c r="D1721"/>
    </row>
    <row r="1722" spans="1:4" ht="16.149999999999999" customHeight="1" x14ac:dyDescent="0.25">
      <c r="A1722" s="561">
        <v>35282</v>
      </c>
      <c r="B1722" s="563">
        <v>1054.0999999999999</v>
      </c>
      <c r="C1722"/>
      <c r="D1722"/>
    </row>
    <row r="1723" spans="1:4" ht="16.149999999999999" customHeight="1" x14ac:dyDescent="0.25">
      <c r="A1723" s="561">
        <v>35283</v>
      </c>
      <c r="B1723" s="562">
        <v>1051.6099999999999</v>
      </c>
      <c r="C1723"/>
      <c r="D1723"/>
    </row>
    <row r="1724" spans="1:4" ht="16.149999999999999" customHeight="1" x14ac:dyDescent="0.25">
      <c r="A1724" s="561">
        <v>35284</v>
      </c>
      <c r="B1724" s="563">
        <v>1049.3699999999999</v>
      </c>
      <c r="C1724"/>
      <c r="D1724"/>
    </row>
    <row r="1725" spans="1:4" ht="16.149999999999999" customHeight="1" x14ac:dyDescent="0.25">
      <c r="A1725" s="561">
        <v>35285</v>
      </c>
      <c r="B1725" s="562">
        <v>1049.3699999999999</v>
      </c>
      <c r="C1725"/>
      <c r="D1725"/>
    </row>
    <row r="1726" spans="1:4" ht="16.149999999999999" customHeight="1" x14ac:dyDescent="0.25">
      <c r="A1726" s="561">
        <v>35286</v>
      </c>
      <c r="B1726" s="563">
        <v>1044.9000000000001</v>
      </c>
      <c r="C1726"/>
      <c r="D1726"/>
    </row>
    <row r="1727" spans="1:4" ht="16.149999999999999" customHeight="1" x14ac:dyDescent="0.25">
      <c r="A1727" s="561">
        <v>35287</v>
      </c>
      <c r="B1727" s="562">
        <v>1040.68</v>
      </c>
      <c r="C1727"/>
      <c r="D1727"/>
    </row>
    <row r="1728" spans="1:4" ht="16.149999999999999" customHeight="1" x14ac:dyDescent="0.25">
      <c r="A1728" s="561">
        <v>35288</v>
      </c>
      <c r="B1728" s="563">
        <v>1040.68</v>
      </c>
      <c r="C1728"/>
      <c r="D1728"/>
    </row>
    <row r="1729" spans="1:4" ht="16.149999999999999" customHeight="1" x14ac:dyDescent="0.25">
      <c r="A1729" s="561">
        <v>35289</v>
      </c>
      <c r="B1729" s="562">
        <v>1040.68</v>
      </c>
      <c r="C1729"/>
      <c r="D1729"/>
    </row>
    <row r="1730" spans="1:4" ht="16.149999999999999" customHeight="1" x14ac:dyDescent="0.25">
      <c r="A1730" s="561">
        <v>35290</v>
      </c>
      <c r="B1730" s="563">
        <v>1035.79</v>
      </c>
      <c r="C1730"/>
      <c r="D1730"/>
    </row>
    <row r="1731" spans="1:4" ht="16.149999999999999" customHeight="1" x14ac:dyDescent="0.25">
      <c r="A1731" s="561">
        <v>35291</v>
      </c>
      <c r="B1731" s="562">
        <v>1029.46</v>
      </c>
      <c r="C1731"/>
      <c r="D1731"/>
    </row>
    <row r="1732" spans="1:4" ht="16.149999999999999" customHeight="1" x14ac:dyDescent="0.25">
      <c r="A1732" s="561">
        <v>35292</v>
      </c>
      <c r="B1732" s="563">
        <v>1041.76</v>
      </c>
      <c r="C1732"/>
      <c r="D1732"/>
    </row>
    <row r="1733" spans="1:4" ht="16.149999999999999" customHeight="1" x14ac:dyDescent="0.25">
      <c r="A1733" s="561">
        <v>35293</v>
      </c>
      <c r="B1733" s="562">
        <v>1051.82</v>
      </c>
      <c r="C1733"/>
      <c r="D1733"/>
    </row>
    <row r="1734" spans="1:4" ht="16.149999999999999" customHeight="1" x14ac:dyDescent="0.25">
      <c r="A1734" s="561">
        <v>35294</v>
      </c>
      <c r="B1734" s="563">
        <v>1047.9000000000001</v>
      </c>
      <c r="C1734"/>
      <c r="D1734"/>
    </row>
    <row r="1735" spans="1:4" ht="16.149999999999999" customHeight="1" x14ac:dyDescent="0.25">
      <c r="A1735" s="561">
        <v>35295</v>
      </c>
      <c r="B1735" s="562">
        <v>1047.9000000000001</v>
      </c>
      <c r="C1735"/>
      <c r="D1735"/>
    </row>
    <row r="1736" spans="1:4" ht="16.149999999999999" customHeight="1" x14ac:dyDescent="0.25">
      <c r="A1736" s="561">
        <v>35296</v>
      </c>
      <c r="B1736" s="563">
        <v>1047.9000000000001</v>
      </c>
      <c r="C1736"/>
      <c r="D1736"/>
    </row>
    <row r="1737" spans="1:4" ht="16.149999999999999" customHeight="1" x14ac:dyDescent="0.25">
      <c r="A1737" s="561">
        <v>35297</v>
      </c>
      <c r="B1737" s="562">
        <v>1047.9000000000001</v>
      </c>
      <c r="C1737"/>
      <c r="D1737"/>
    </row>
    <row r="1738" spans="1:4" ht="16.149999999999999" customHeight="1" x14ac:dyDescent="0.25">
      <c r="A1738" s="561">
        <v>35298</v>
      </c>
      <c r="B1738" s="563">
        <v>1044.54</v>
      </c>
      <c r="C1738"/>
      <c r="D1738"/>
    </row>
    <row r="1739" spans="1:4" ht="16.149999999999999" customHeight="1" x14ac:dyDescent="0.25">
      <c r="A1739" s="561">
        <v>35299</v>
      </c>
      <c r="B1739" s="562">
        <v>1037.43</v>
      </c>
      <c r="C1739"/>
      <c r="D1739"/>
    </row>
    <row r="1740" spans="1:4" ht="16.149999999999999" customHeight="1" x14ac:dyDescent="0.25">
      <c r="A1740" s="561">
        <v>35300</v>
      </c>
      <c r="B1740" s="563">
        <v>1040.1500000000001</v>
      </c>
      <c r="C1740"/>
      <c r="D1740"/>
    </row>
    <row r="1741" spans="1:4" ht="16.149999999999999" customHeight="1" x14ac:dyDescent="0.25">
      <c r="A1741" s="561">
        <v>35301</v>
      </c>
      <c r="B1741" s="562">
        <v>1037.0999999999999</v>
      </c>
      <c r="C1741"/>
      <c r="D1741"/>
    </row>
    <row r="1742" spans="1:4" ht="16.149999999999999" customHeight="1" x14ac:dyDescent="0.25">
      <c r="A1742" s="561">
        <v>35302</v>
      </c>
      <c r="B1742" s="563">
        <v>1037.0999999999999</v>
      </c>
      <c r="C1742"/>
      <c r="D1742"/>
    </row>
    <row r="1743" spans="1:4" ht="16.149999999999999" customHeight="1" x14ac:dyDescent="0.25">
      <c r="A1743" s="561">
        <v>35303</v>
      </c>
      <c r="B1743" s="562">
        <v>1037.0999999999999</v>
      </c>
      <c r="C1743"/>
      <c r="D1743"/>
    </row>
    <row r="1744" spans="1:4" ht="16.149999999999999" customHeight="1" x14ac:dyDescent="0.25">
      <c r="A1744" s="561">
        <v>35304</v>
      </c>
      <c r="B1744" s="563">
        <v>1041.6400000000001</v>
      </c>
      <c r="C1744"/>
      <c r="D1744"/>
    </row>
    <row r="1745" spans="1:4" ht="16.149999999999999" customHeight="1" x14ac:dyDescent="0.25">
      <c r="A1745" s="561">
        <v>35305</v>
      </c>
      <c r="B1745" s="562">
        <v>1044.54</v>
      </c>
      <c r="C1745"/>
      <c r="D1745"/>
    </row>
    <row r="1746" spans="1:4" ht="16.149999999999999" customHeight="1" x14ac:dyDescent="0.25">
      <c r="A1746" s="561">
        <v>35306</v>
      </c>
      <c r="B1746" s="563">
        <v>1046.7</v>
      </c>
      <c r="C1746"/>
      <c r="D1746"/>
    </row>
    <row r="1747" spans="1:4" ht="16.149999999999999" customHeight="1" x14ac:dyDescent="0.25">
      <c r="A1747" s="561">
        <v>35307</v>
      </c>
      <c r="B1747" s="562">
        <v>1045.02</v>
      </c>
      <c r="C1747"/>
      <c r="D1747"/>
    </row>
    <row r="1748" spans="1:4" ht="16.149999999999999" customHeight="1" x14ac:dyDescent="0.25">
      <c r="A1748" s="561">
        <v>35308</v>
      </c>
      <c r="B1748" s="563">
        <v>1042.32</v>
      </c>
      <c r="C1748"/>
      <c r="D1748"/>
    </row>
    <row r="1749" spans="1:4" ht="16.149999999999999" customHeight="1" x14ac:dyDescent="0.25">
      <c r="A1749" s="561">
        <v>35309</v>
      </c>
      <c r="B1749" s="562">
        <v>1042.32</v>
      </c>
      <c r="C1749"/>
      <c r="D1749"/>
    </row>
    <row r="1750" spans="1:4" ht="16.149999999999999" customHeight="1" x14ac:dyDescent="0.25">
      <c r="A1750" s="561">
        <v>35310</v>
      </c>
      <c r="B1750" s="563">
        <v>1042.32</v>
      </c>
      <c r="C1750"/>
      <c r="D1750"/>
    </row>
    <row r="1751" spans="1:4" ht="16.149999999999999" customHeight="1" x14ac:dyDescent="0.25">
      <c r="A1751" s="561">
        <v>35311</v>
      </c>
      <c r="B1751" s="562">
        <v>1044.3800000000001</v>
      </c>
      <c r="C1751"/>
      <c r="D1751"/>
    </row>
    <row r="1752" spans="1:4" ht="16.149999999999999" customHeight="1" x14ac:dyDescent="0.25">
      <c r="A1752" s="561">
        <v>35312</v>
      </c>
      <c r="B1752" s="563">
        <v>1045.27</v>
      </c>
      <c r="C1752"/>
      <c r="D1752"/>
    </row>
    <row r="1753" spans="1:4" ht="16.149999999999999" customHeight="1" x14ac:dyDescent="0.25">
      <c r="A1753" s="561">
        <v>35313</v>
      </c>
      <c r="B1753" s="562">
        <v>1044.0899999999999</v>
      </c>
      <c r="C1753"/>
      <c r="D1753"/>
    </row>
    <row r="1754" spans="1:4" ht="16.149999999999999" customHeight="1" x14ac:dyDescent="0.25">
      <c r="A1754" s="561">
        <v>35314</v>
      </c>
      <c r="B1754" s="563">
        <v>1043.93</v>
      </c>
      <c r="C1754"/>
      <c r="D1754"/>
    </row>
    <row r="1755" spans="1:4" ht="16.149999999999999" customHeight="1" x14ac:dyDescent="0.25">
      <c r="A1755" s="561">
        <v>35315</v>
      </c>
      <c r="B1755" s="562">
        <v>1045.8699999999999</v>
      </c>
      <c r="C1755"/>
      <c r="D1755"/>
    </row>
    <row r="1756" spans="1:4" ht="16.149999999999999" customHeight="1" x14ac:dyDescent="0.25">
      <c r="A1756" s="561">
        <v>35316</v>
      </c>
      <c r="B1756" s="563">
        <v>1045.8699999999999</v>
      </c>
      <c r="C1756"/>
      <c r="D1756"/>
    </row>
    <row r="1757" spans="1:4" ht="16.149999999999999" customHeight="1" x14ac:dyDescent="0.25">
      <c r="A1757" s="561">
        <v>35317</v>
      </c>
      <c r="B1757" s="562">
        <v>1045.8699999999999</v>
      </c>
      <c r="C1757"/>
      <c r="D1757"/>
    </row>
    <row r="1758" spans="1:4" ht="16.149999999999999" customHeight="1" x14ac:dyDescent="0.25">
      <c r="A1758" s="561">
        <v>35318</v>
      </c>
      <c r="B1758" s="563">
        <v>1047.95</v>
      </c>
      <c r="C1758"/>
      <c r="D1758"/>
    </row>
    <row r="1759" spans="1:4" ht="16.149999999999999" customHeight="1" x14ac:dyDescent="0.25">
      <c r="A1759" s="561">
        <v>35319</v>
      </c>
      <c r="B1759" s="562">
        <v>1051.6400000000001</v>
      </c>
      <c r="C1759"/>
      <c r="D1759"/>
    </row>
    <row r="1760" spans="1:4" ht="16.149999999999999" customHeight="1" x14ac:dyDescent="0.25">
      <c r="A1760" s="561">
        <v>35320</v>
      </c>
      <c r="B1760" s="563">
        <v>1047.26</v>
      </c>
      <c r="C1760"/>
      <c r="D1760"/>
    </row>
    <row r="1761" spans="1:4" ht="16.149999999999999" customHeight="1" x14ac:dyDescent="0.25">
      <c r="A1761" s="561">
        <v>35321</v>
      </c>
      <c r="B1761" s="562">
        <v>1047.6600000000001</v>
      </c>
      <c r="C1761"/>
      <c r="D1761"/>
    </row>
    <row r="1762" spans="1:4" ht="16.149999999999999" customHeight="1" x14ac:dyDescent="0.25">
      <c r="A1762" s="561">
        <v>35322</v>
      </c>
      <c r="B1762" s="563">
        <v>1043.8900000000001</v>
      </c>
      <c r="C1762"/>
      <c r="D1762"/>
    </row>
    <row r="1763" spans="1:4" ht="16.149999999999999" customHeight="1" x14ac:dyDescent="0.25">
      <c r="A1763" s="561">
        <v>35323</v>
      </c>
      <c r="B1763" s="562">
        <v>1043.8900000000001</v>
      </c>
      <c r="C1763"/>
      <c r="D1763"/>
    </row>
    <row r="1764" spans="1:4" ht="16.149999999999999" customHeight="1" x14ac:dyDescent="0.25">
      <c r="A1764" s="561">
        <v>35324</v>
      </c>
      <c r="B1764" s="563">
        <v>1043.8900000000001</v>
      </c>
      <c r="C1764"/>
      <c r="D1764"/>
    </row>
    <row r="1765" spans="1:4" ht="16.149999999999999" customHeight="1" x14ac:dyDescent="0.25">
      <c r="A1765" s="561">
        <v>35325</v>
      </c>
      <c r="B1765" s="562">
        <v>1042.8</v>
      </c>
      <c r="C1765"/>
      <c r="D1765"/>
    </row>
    <row r="1766" spans="1:4" ht="16.149999999999999" customHeight="1" x14ac:dyDescent="0.25">
      <c r="A1766" s="561">
        <v>35326</v>
      </c>
      <c r="B1766" s="563">
        <v>1038.9000000000001</v>
      </c>
      <c r="C1766"/>
      <c r="D1766"/>
    </row>
    <row r="1767" spans="1:4" ht="16.149999999999999" customHeight="1" x14ac:dyDescent="0.25">
      <c r="A1767" s="561">
        <v>35327</v>
      </c>
      <c r="B1767" s="562">
        <v>1035.94</v>
      </c>
      <c r="C1767"/>
      <c r="D1767"/>
    </row>
    <row r="1768" spans="1:4" ht="16.149999999999999" customHeight="1" x14ac:dyDescent="0.25">
      <c r="A1768" s="561">
        <v>35328</v>
      </c>
      <c r="B1768" s="563">
        <v>1037.0999999999999</v>
      </c>
      <c r="C1768"/>
      <c r="D1768"/>
    </row>
    <row r="1769" spans="1:4" ht="16.149999999999999" customHeight="1" x14ac:dyDescent="0.25">
      <c r="A1769" s="561">
        <v>35329</v>
      </c>
      <c r="B1769" s="562">
        <v>1037.1099999999999</v>
      </c>
      <c r="C1769"/>
      <c r="D1769"/>
    </row>
    <row r="1770" spans="1:4" ht="16.149999999999999" customHeight="1" x14ac:dyDescent="0.25">
      <c r="A1770" s="561">
        <v>35330</v>
      </c>
      <c r="B1770" s="563">
        <v>1037.1099999999999</v>
      </c>
      <c r="C1770"/>
      <c r="D1770"/>
    </row>
    <row r="1771" spans="1:4" ht="16.149999999999999" customHeight="1" x14ac:dyDescent="0.25">
      <c r="A1771" s="561">
        <v>35331</v>
      </c>
      <c r="B1771" s="562">
        <v>1037.1099999999999</v>
      </c>
      <c r="C1771"/>
      <c r="D1771"/>
    </row>
    <row r="1772" spans="1:4" ht="16.149999999999999" customHeight="1" x14ac:dyDescent="0.25">
      <c r="A1772" s="561">
        <v>35332</v>
      </c>
      <c r="B1772" s="563">
        <v>1038.0899999999999</v>
      </c>
      <c r="C1772"/>
      <c r="D1772"/>
    </row>
    <row r="1773" spans="1:4" ht="16.149999999999999" customHeight="1" x14ac:dyDescent="0.25">
      <c r="A1773" s="561">
        <v>35333</v>
      </c>
      <c r="B1773" s="562">
        <v>1040.3599999999999</v>
      </c>
      <c r="C1773"/>
      <c r="D1773"/>
    </row>
    <row r="1774" spans="1:4" ht="16.149999999999999" customHeight="1" x14ac:dyDescent="0.25">
      <c r="A1774" s="561">
        <v>35334</v>
      </c>
      <c r="B1774" s="563">
        <v>1030.25</v>
      </c>
      <c r="C1774"/>
      <c r="D1774"/>
    </row>
    <row r="1775" spans="1:4" ht="16.149999999999999" customHeight="1" x14ac:dyDescent="0.25">
      <c r="A1775" s="561">
        <v>35335</v>
      </c>
      <c r="B1775" s="562">
        <v>1027.68</v>
      </c>
      <c r="C1775"/>
      <c r="D1775"/>
    </row>
    <row r="1776" spans="1:4" ht="16.149999999999999" customHeight="1" x14ac:dyDescent="0.25">
      <c r="A1776" s="561">
        <v>35336</v>
      </c>
      <c r="B1776" s="563">
        <v>1025.06</v>
      </c>
      <c r="C1776"/>
      <c r="D1776"/>
    </row>
    <row r="1777" spans="1:4" ht="16.149999999999999" customHeight="1" x14ac:dyDescent="0.25">
      <c r="A1777" s="561">
        <v>35337</v>
      </c>
      <c r="B1777" s="562">
        <v>1025.06</v>
      </c>
      <c r="C1777"/>
      <c r="D1777"/>
    </row>
    <row r="1778" spans="1:4" ht="16.149999999999999" customHeight="1" x14ac:dyDescent="0.25">
      <c r="A1778" s="561">
        <v>35338</v>
      </c>
      <c r="B1778" s="563">
        <v>1025.06</v>
      </c>
      <c r="C1778"/>
      <c r="D1778"/>
    </row>
    <row r="1779" spans="1:4" ht="16.149999999999999" customHeight="1" x14ac:dyDescent="0.25">
      <c r="A1779" s="561">
        <v>35339</v>
      </c>
      <c r="B1779" s="562">
        <v>1027.08</v>
      </c>
      <c r="C1779"/>
      <c r="D1779"/>
    </row>
    <row r="1780" spans="1:4" ht="16.149999999999999" customHeight="1" x14ac:dyDescent="0.25">
      <c r="A1780" s="561">
        <v>35340</v>
      </c>
      <c r="B1780" s="563">
        <v>1030.54</v>
      </c>
      <c r="C1780"/>
      <c r="D1780"/>
    </row>
    <row r="1781" spans="1:4" ht="16.149999999999999" customHeight="1" x14ac:dyDescent="0.25">
      <c r="A1781" s="561">
        <v>35341</v>
      </c>
      <c r="B1781" s="562">
        <v>1019.17</v>
      </c>
      <c r="C1781"/>
      <c r="D1781"/>
    </row>
    <row r="1782" spans="1:4" ht="16.149999999999999" customHeight="1" x14ac:dyDescent="0.25">
      <c r="A1782" s="561">
        <v>35342</v>
      </c>
      <c r="B1782" s="563">
        <v>1015.24</v>
      </c>
      <c r="C1782"/>
      <c r="D1782"/>
    </row>
    <row r="1783" spans="1:4" ht="16.149999999999999" customHeight="1" x14ac:dyDescent="0.25">
      <c r="A1783" s="561">
        <v>35343</v>
      </c>
      <c r="B1783" s="562">
        <v>1014.99</v>
      </c>
      <c r="C1783"/>
      <c r="D1783"/>
    </row>
    <row r="1784" spans="1:4" ht="16.149999999999999" customHeight="1" x14ac:dyDescent="0.25">
      <c r="A1784" s="561">
        <v>35344</v>
      </c>
      <c r="B1784" s="563">
        <v>1014.99</v>
      </c>
      <c r="C1784"/>
      <c r="D1784"/>
    </row>
    <row r="1785" spans="1:4" ht="16.149999999999999" customHeight="1" x14ac:dyDescent="0.25">
      <c r="A1785" s="561">
        <v>35345</v>
      </c>
      <c r="B1785" s="562">
        <v>1014.99</v>
      </c>
      <c r="C1785"/>
      <c r="D1785"/>
    </row>
    <row r="1786" spans="1:4" ht="16.149999999999999" customHeight="1" x14ac:dyDescent="0.25">
      <c r="A1786" s="561">
        <v>35346</v>
      </c>
      <c r="B1786" s="563">
        <v>1012.56</v>
      </c>
      <c r="C1786"/>
      <c r="D1786"/>
    </row>
    <row r="1787" spans="1:4" ht="16.149999999999999" customHeight="1" x14ac:dyDescent="0.25">
      <c r="A1787" s="561">
        <v>35347</v>
      </c>
      <c r="B1787" s="562">
        <v>1010.32</v>
      </c>
      <c r="C1787"/>
      <c r="D1787"/>
    </row>
    <row r="1788" spans="1:4" ht="16.149999999999999" customHeight="1" x14ac:dyDescent="0.25">
      <c r="A1788" s="561">
        <v>35348</v>
      </c>
      <c r="B1788" s="563">
        <v>1012.27</v>
      </c>
      <c r="C1788"/>
      <c r="D1788"/>
    </row>
    <row r="1789" spans="1:4" ht="16.149999999999999" customHeight="1" x14ac:dyDescent="0.25">
      <c r="A1789" s="561">
        <v>35349</v>
      </c>
      <c r="B1789" s="562">
        <v>1013.12</v>
      </c>
      <c r="C1789"/>
      <c r="D1789"/>
    </row>
    <row r="1790" spans="1:4" ht="16.149999999999999" customHeight="1" x14ac:dyDescent="0.25">
      <c r="A1790" s="561">
        <v>35350</v>
      </c>
      <c r="B1790" s="563">
        <v>1015.07</v>
      </c>
      <c r="C1790"/>
      <c r="D1790"/>
    </row>
    <row r="1791" spans="1:4" ht="16.149999999999999" customHeight="1" x14ac:dyDescent="0.25">
      <c r="A1791" s="561">
        <v>35351</v>
      </c>
      <c r="B1791" s="562">
        <v>1015.07</v>
      </c>
      <c r="C1791"/>
      <c r="D1791"/>
    </row>
    <row r="1792" spans="1:4" ht="16.149999999999999" customHeight="1" x14ac:dyDescent="0.25">
      <c r="A1792" s="561">
        <v>35352</v>
      </c>
      <c r="B1792" s="563">
        <v>1015.07</v>
      </c>
      <c r="C1792"/>
      <c r="D1792"/>
    </row>
    <row r="1793" spans="1:4" ht="16.149999999999999" customHeight="1" x14ac:dyDescent="0.25">
      <c r="A1793" s="561">
        <v>35353</v>
      </c>
      <c r="B1793" s="562">
        <v>1015.07</v>
      </c>
      <c r="C1793"/>
      <c r="D1793"/>
    </row>
    <row r="1794" spans="1:4" ht="16.149999999999999" customHeight="1" x14ac:dyDescent="0.25">
      <c r="A1794" s="561">
        <v>35354</v>
      </c>
      <c r="B1794" s="563">
        <v>1019.22</v>
      </c>
      <c r="C1794"/>
      <c r="D1794"/>
    </row>
    <row r="1795" spans="1:4" ht="16.149999999999999" customHeight="1" x14ac:dyDescent="0.25">
      <c r="A1795" s="561">
        <v>35355</v>
      </c>
      <c r="B1795" s="562">
        <v>1018.5</v>
      </c>
      <c r="C1795"/>
      <c r="D1795"/>
    </row>
    <row r="1796" spans="1:4" ht="16.149999999999999" customHeight="1" x14ac:dyDescent="0.25">
      <c r="A1796" s="561">
        <v>35356</v>
      </c>
      <c r="B1796" s="563">
        <v>1015.24</v>
      </c>
      <c r="C1796"/>
      <c r="D1796"/>
    </row>
    <row r="1797" spans="1:4" ht="16.149999999999999" customHeight="1" x14ac:dyDescent="0.25">
      <c r="A1797" s="561">
        <v>35357</v>
      </c>
      <c r="B1797" s="562">
        <v>1016.87</v>
      </c>
      <c r="C1797"/>
      <c r="D1797"/>
    </row>
    <row r="1798" spans="1:4" ht="16.149999999999999" customHeight="1" x14ac:dyDescent="0.25">
      <c r="A1798" s="561">
        <v>35358</v>
      </c>
      <c r="B1798" s="563">
        <v>1016.87</v>
      </c>
      <c r="C1798"/>
      <c r="D1798"/>
    </row>
    <row r="1799" spans="1:4" ht="16.149999999999999" customHeight="1" x14ac:dyDescent="0.25">
      <c r="A1799" s="561">
        <v>35359</v>
      </c>
      <c r="B1799" s="562">
        <v>1016.87</v>
      </c>
      <c r="C1799"/>
      <c r="D1799"/>
    </row>
    <row r="1800" spans="1:4" ht="16.149999999999999" customHeight="1" x14ac:dyDescent="0.25">
      <c r="A1800" s="561">
        <v>35360</v>
      </c>
      <c r="B1800" s="563">
        <v>1018.33</v>
      </c>
      <c r="C1800"/>
      <c r="D1800"/>
    </row>
    <row r="1801" spans="1:4" ht="16.149999999999999" customHeight="1" x14ac:dyDescent="0.25">
      <c r="A1801" s="561">
        <v>35361</v>
      </c>
      <c r="B1801" s="562">
        <v>1018.04</v>
      </c>
      <c r="C1801"/>
      <c r="D1801"/>
    </row>
    <row r="1802" spans="1:4" ht="16.149999999999999" customHeight="1" x14ac:dyDescent="0.25">
      <c r="A1802" s="561">
        <v>35362</v>
      </c>
      <c r="B1802" s="563">
        <v>1017.52</v>
      </c>
      <c r="C1802"/>
      <c r="D1802"/>
    </row>
    <row r="1803" spans="1:4" ht="16.149999999999999" customHeight="1" x14ac:dyDescent="0.25">
      <c r="A1803" s="561">
        <v>35363</v>
      </c>
      <c r="B1803" s="562">
        <v>1015.49</v>
      </c>
      <c r="C1803"/>
      <c r="D1803"/>
    </row>
    <row r="1804" spans="1:4" ht="16.149999999999999" customHeight="1" x14ac:dyDescent="0.25">
      <c r="A1804" s="561">
        <v>35364</v>
      </c>
      <c r="B1804" s="563">
        <v>1011.69</v>
      </c>
      <c r="C1804"/>
      <c r="D1804"/>
    </row>
    <row r="1805" spans="1:4" ht="16.149999999999999" customHeight="1" x14ac:dyDescent="0.25">
      <c r="A1805" s="561">
        <v>35365</v>
      </c>
      <c r="B1805" s="562">
        <v>1011.69</v>
      </c>
      <c r="C1805"/>
      <c r="D1805"/>
    </row>
    <row r="1806" spans="1:4" ht="16.149999999999999" customHeight="1" x14ac:dyDescent="0.25">
      <c r="A1806" s="561">
        <v>35366</v>
      </c>
      <c r="B1806" s="563">
        <v>1011.69</v>
      </c>
      <c r="C1806"/>
      <c r="D1806"/>
    </row>
    <row r="1807" spans="1:4" ht="16.149999999999999" customHeight="1" x14ac:dyDescent="0.25">
      <c r="A1807" s="561">
        <v>35367</v>
      </c>
      <c r="B1807" s="562">
        <v>1012.43</v>
      </c>
      <c r="C1807"/>
      <c r="D1807"/>
    </row>
    <row r="1808" spans="1:4" ht="16.149999999999999" customHeight="1" x14ac:dyDescent="0.25">
      <c r="A1808" s="561">
        <v>35368</v>
      </c>
      <c r="B1808" s="563">
        <v>1007.57</v>
      </c>
      <c r="C1808"/>
      <c r="D1808"/>
    </row>
    <row r="1809" spans="1:4" ht="16.149999999999999" customHeight="1" x14ac:dyDescent="0.25">
      <c r="A1809" s="561">
        <v>35369</v>
      </c>
      <c r="B1809" s="562">
        <v>1005.83</v>
      </c>
      <c r="C1809"/>
      <c r="D1809"/>
    </row>
    <row r="1810" spans="1:4" ht="16.149999999999999" customHeight="1" x14ac:dyDescent="0.25">
      <c r="A1810" s="561">
        <v>35370</v>
      </c>
      <c r="B1810" s="563">
        <v>1000.14</v>
      </c>
      <c r="C1810"/>
      <c r="D1810"/>
    </row>
    <row r="1811" spans="1:4" ht="16.149999999999999" customHeight="1" x14ac:dyDescent="0.25">
      <c r="A1811" s="561">
        <v>35371</v>
      </c>
      <c r="B1811" s="562">
        <v>999.49</v>
      </c>
      <c r="C1811"/>
      <c r="D1811"/>
    </row>
    <row r="1812" spans="1:4" ht="16.149999999999999" customHeight="1" x14ac:dyDescent="0.25">
      <c r="A1812" s="561">
        <v>35372</v>
      </c>
      <c r="B1812" s="563">
        <v>999.49</v>
      </c>
      <c r="C1812"/>
      <c r="D1812"/>
    </row>
    <row r="1813" spans="1:4" ht="16.149999999999999" customHeight="1" x14ac:dyDescent="0.25">
      <c r="A1813" s="561">
        <v>35373</v>
      </c>
      <c r="B1813" s="562">
        <v>999.49</v>
      </c>
      <c r="C1813"/>
      <c r="D1813"/>
    </row>
    <row r="1814" spans="1:4" ht="16.149999999999999" customHeight="1" x14ac:dyDescent="0.25">
      <c r="A1814" s="561">
        <v>35374</v>
      </c>
      <c r="B1814" s="563">
        <v>999.49</v>
      </c>
      <c r="C1814"/>
      <c r="D1814"/>
    </row>
    <row r="1815" spans="1:4" ht="16.149999999999999" customHeight="1" x14ac:dyDescent="0.25">
      <c r="A1815" s="561">
        <v>35375</v>
      </c>
      <c r="B1815" s="562">
        <v>1006.36</v>
      </c>
      <c r="C1815"/>
      <c r="D1815"/>
    </row>
    <row r="1816" spans="1:4" ht="16.149999999999999" customHeight="1" x14ac:dyDescent="0.25">
      <c r="A1816" s="561">
        <v>35376</v>
      </c>
      <c r="B1816" s="563">
        <v>1003.75</v>
      </c>
      <c r="C1816"/>
      <c r="D1816"/>
    </row>
    <row r="1817" spans="1:4" ht="16.149999999999999" customHeight="1" x14ac:dyDescent="0.25">
      <c r="A1817" s="561">
        <v>35377</v>
      </c>
      <c r="B1817" s="562">
        <v>999.59</v>
      </c>
      <c r="C1817"/>
      <c r="D1817"/>
    </row>
    <row r="1818" spans="1:4" ht="16.149999999999999" customHeight="1" x14ac:dyDescent="0.25">
      <c r="A1818" s="561">
        <v>35378</v>
      </c>
      <c r="B1818" s="563">
        <v>1001.24</v>
      </c>
      <c r="C1818"/>
      <c r="D1818"/>
    </row>
    <row r="1819" spans="1:4" ht="16.149999999999999" customHeight="1" x14ac:dyDescent="0.25">
      <c r="A1819" s="561">
        <v>35379</v>
      </c>
      <c r="B1819" s="562">
        <v>1001.24</v>
      </c>
      <c r="C1819"/>
      <c r="D1819"/>
    </row>
    <row r="1820" spans="1:4" ht="16.149999999999999" customHeight="1" x14ac:dyDescent="0.25">
      <c r="A1820" s="561">
        <v>35380</v>
      </c>
      <c r="B1820" s="563">
        <v>1001.24</v>
      </c>
      <c r="C1820"/>
      <c r="D1820"/>
    </row>
    <row r="1821" spans="1:4" ht="16.149999999999999" customHeight="1" x14ac:dyDescent="0.25">
      <c r="A1821" s="561">
        <v>35381</v>
      </c>
      <c r="B1821" s="562">
        <v>1001.24</v>
      </c>
      <c r="C1821"/>
      <c r="D1821"/>
    </row>
    <row r="1822" spans="1:4" ht="16.149999999999999" customHeight="1" x14ac:dyDescent="0.25">
      <c r="A1822" s="561">
        <v>35382</v>
      </c>
      <c r="B1822" s="563">
        <v>1000.22</v>
      </c>
      <c r="C1822"/>
      <c r="D1822"/>
    </row>
    <row r="1823" spans="1:4" ht="16.149999999999999" customHeight="1" x14ac:dyDescent="0.25">
      <c r="A1823" s="561">
        <v>35383</v>
      </c>
      <c r="B1823" s="562">
        <v>997.38</v>
      </c>
      <c r="C1823"/>
      <c r="D1823"/>
    </row>
    <row r="1824" spans="1:4" ht="16.149999999999999" customHeight="1" x14ac:dyDescent="0.25">
      <c r="A1824" s="561">
        <v>35384</v>
      </c>
      <c r="B1824" s="563">
        <v>1001.68</v>
      </c>
      <c r="C1824"/>
      <c r="D1824"/>
    </row>
    <row r="1825" spans="1:4" ht="16.149999999999999" customHeight="1" x14ac:dyDescent="0.25">
      <c r="A1825" s="561">
        <v>35385</v>
      </c>
      <c r="B1825" s="562">
        <v>999.68</v>
      </c>
      <c r="C1825"/>
      <c r="D1825"/>
    </row>
    <row r="1826" spans="1:4" ht="16.149999999999999" customHeight="1" x14ac:dyDescent="0.25">
      <c r="A1826" s="561">
        <v>35386</v>
      </c>
      <c r="B1826" s="563">
        <v>999.68</v>
      </c>
      <c r="C1826"/>
      <c r="D1826"/>
    </row>
    <row r="1827" spans="1:4" ht="16.149999999999999" customHeight="1" x14ac:dyDescent="0.25">
      <c r="A1827" s="561">
        <v>35387</v>
      </c>
      <c r="B1827" s="562">
        <v>999.68</v>
      </c>
      <c r="C1827"/>
      <c r="D1827"/>
    </row>
    <row r="1828" spans="1:4" ht="16.149999999999999" customHeight="1" x14ac:dyDescent="0.25">
      <c r="A1828" s="561">
        <v>35388</v>
      </c>
      <c r="B1828" s="563">
        <v>995.96</v>
      </c>
      <c r="C1828"/>
      <c r="D1828"/>
    </row>
    <row r="1829" spans="1:4" ht="16.149999999999999" customHeight="1" x14ac:dyDescent="0.25">
      <c r="A1829" s="561">
        <v>35389</v>
      </c>
      <c r="B1829" s="562">
        <v>994.02</v>
      </c>
      <c r="C1829"/>
      <c r="D1829"/>
    </row>
    <row r="1830" spans="1:4" ht="16.149999999999999" customHeight="1" x14ac:dyDescent="0.25">
      <c r="A1830" s="561">
        <v>35390</v>
      </c>
      <c r="B1830" s="563">
        <v>995.2</v>
      </c>
      <c r="C1830"/>
      <c r="D1830"/>
    </row>
    <row r="1831" spans="1:4" ht="16.149999999999999" customHeight="1" x14ac:dyDescent="0.25">
      <c r="A1831" s="561">
        <v>35391</v>
      </c>
      <c r="B1831" s="562">
        <v>994.37</v>
      </c>
      <c r="C1831"/>
      <c r="D1831"/>
    </row>
    <row r="1832" spans="1:4" ht="16.149999999999999" customHeight="1" x14ac:dyDescent="0.25">
      <c r="A1832" s="561">
        <v>35392</v>
      </c>
      <c r="B1832" s="563">
        <v>995.34</v>
      </c>
      <c r="C1832"/>
      <c r="D1832"/>
    </row>
    <row r="1833" spans="1:4" ht="16.149999999999999" customHeight="1" x14ac:dyDescent="0.25">
      <c r="A1833" s="561">
        <v>35393</v>
      </c>
      <c r="B1833" s="562">
        <v>995.34</v>
      </c>
      <c r="C1833"/>
      <c r="D1833"/>
    </row>
    <row r="1834" spans="1:4" ht="16.149999999999999" customHeight="1" x14ac:dyDescent="0.25">
      <c r="A1834" s="561">
        <v>35394</v>
      </c>
      <c r="B1834" s="563">
        <v>995.34</v>
      </c>
      <c r="C1834"/>
      <c r="D1834"/>
    </row>
    <row r="1835" spans="1:4" ht="16.149999999999999" customHeight="1" x14ac:dyDescent="0.25">
      <c r="A1835" s="561">
        <v>35395</v>
      </c>
      <c r="B1835" s="562">
        <v>995.05</v>
      </c>
      <c r="C1835"/>
      <c r="D1835"/>
    </row>
    <row r="1836" spans="1:4" ht="16.149999999999999" customHeight="1" x14ac:dyDescent="0.25">
      <c r="A1836" s="561">
        <v>35396</v>
      </c>
      <c r="B1836" s="563">
        <v>995.05</v>
      </c>
      <c r="C1836"/>
      <c r="D1836"/>
    </row>
    <row r="1837" spans="1:4" ht="16.149999999999999" customHeight="1" x14ac:dyDescent="0.25">
      <c r="A1837" s="561">
        <v>35397</v>
      </c>
      <c r="B1837" s="562">
        <v>995.93</v>
      </c>
      <c r="C1837"/>
      <c r="D1837"/>
    </row>
    <row r="1838" spans="1:4" ht="16.149999999999999" customHeight="1" x14ac:dyDescent="0.25">
      <c r="A1838" s="561">
        <v>35398</v>
      </c>
      <c r="B1838" s="563">
        <v>994.94</v>
      </c>
      <c r="C1838"/>
      <c r="D1838"/>
    </row>
    <row r="1839" spans="1:4" ht="16.149999999999999" customHeight="1" x14ac:dyDescent="0.25">
      <c r="A1839" s="561">
        <v>35399</v>
      </c>
      <c r="B1839" s="562">
        <v>1002.28</v>
      </c>
      <c r="C1839"/>
      <c r="D1839"/>
    </row>
    <row r="1840" spans="1:4" ht="16.149999999999999" customHeight="1" x14ac:dyDescent="0.25">
      <c r="A1840" s="561">
        <v>35400</v>
      </c>
      <c r="B1840" s="563">
        <v>1002.28</v>
      </c>
      <c r="C1840"/>
      <c r="D1840"/>
    </row>
    <row r="1841" spans="1:4" ht="16.149999999999999" customHeight="1" x14ac:dyDescent="0.25">
      <c r="A1841" s="561">
        <v>35401</v>
      </c>
      <c r="B1841" s="562">
        <v>1002.28</v>
      </c>
      <c r="C1841"/>
      <c r="D1841"/>
    </row>
    <row r="1842" spans="1:4" ht="16.149999999999999" customHeight="1" x14ac:dyDescent="0.25">
      <c r="A1842" s="561">
        <v>35402</v>
      </c>
      <c r="B1842" s="563">
        <v>1000.09</v>
      </c>
      <c r="C1842"/>
      <c r="D1842"/>
    </row>
    <row r="1843" spans="1:4" ht="16.149999999999999" customHeight="1" x14ac:dyDescent="0.25">
      <c r="A1843" s="561">
        <v>35403</v>
      </c>
      <c r="B1843" s="562">
        <v>995.73</v>
      </c>
      <c r="C1843"/>
      <c r="D1843"/>
    </row>
    <row r="1844" spans="1:4" ht="16.149999999999999" customHeight="1" x14ac:dyDescent="0.25">
      <c r="A1844" s="561">
        <v>35404</v>
      </c>
      <c r="B1844" s="563">
        <v>997.4</v>
      </c>
      <c r="C1844"/>
      <c r="D1844"/>
    </row>
    <row r="1845" spans="1:4" ht="16.149999999999999" customHeight="1" x14ac:dyDescent="0.25">
      <c r="A1845" s="561">
        <v>35405</v>
      </c>
      <c r="B1845" s="562">
        <v>997.48</v>
      </c>
      <c r="C1845"/>
      <c r="D1845"/>
    </row>
    <row r="1846" spans="1:4" ht="16.149999999999999" customHeight="1" x14ac:dyDescent="0.25">
      <c r="A1846" s="561">
        <v>35406</v>
      </c>
      <c r="B1846" s="563">
        <v>1001.82</v>
      </c>
      <c r="C1846"/>
      <c r="D1846"/>
    </row>
    <row r="1847" spans="1:4" ht="16.149999999999999" customHeight="1" x14ac:dyDescent="0.25">
      <c r="A1847" s="561">
        <v>35407</v>
      </c>
      <c r="B1847" s="562">
        <v>1001.82</v>
      </c>
      <c r="C1847"/>
      <c r="D1847"/>
    </row>
    <row r="1848" spans="1:4" ht="16.149999999999999" customHeight="1" x14ac:dyDescent="0.25">
      <c r="A1848" s="561">
        <v>35408</v>
      </c>
      <c r="B1848" s="563">
        <v>1001.82</v>
      </c>
      <c r="C1848"/>
      <c r="D1848"/>
    </row>
    <row r="1849" spans="1:4" ht="16.149999999999999" customHeight="1" x14ac:dyDescent="0.25">
      <c r="A1849" s="561">
        <v>35409</v>
      </c>
      <c r="B1849" s="562">
        <v>997.99</v>
      </c>
      <c r="C1849"/>
      <c r="D1849"/>
    </row>
    <row r="1850" spans="1:4" ht="16.149999999999999" customHeight="1" x14ac:dyDescent="0.25">
      <c r="A1850" s="561">
        <v>35410</v>
      </c>
      <c r="B1850" s="563">
        <v>998.17</v>
      </c>
      <c r="C1850"/>
      <c r="D1850"/>
    </row>
    <row r="1851" spans="1:4" ht="16.149999999999999" customHeight="1" x14ac:dyDescent="0.25">
      <c r="A1851" s="561">
        <v>35411</v>
      </c>
      <c r="B1851" s="562">
        <v>998.31</v>
      </c>
      <c r="C1851"/>
      <c r="D1851"/>
    </row>
    <row r="1852" spans="1:4" ht="16.149999999999999" customHeight="1" x14ac:dyDescent="0.25">
      <c r="A1852" s="561">
        <v>35412</v>
      </c>
      <c r="B1852" s="563">
        <v>999.47</v>
      </c>
      <c r="C1852"/>
      <c r="D1852"/>
    </row>
    <row r="1853" spans="1:4" ht="16.149999999999999" customHeight="1" x14ac:dyDescent="0.25">
      <c r="A1853" s="561">
        <v>35413</v>
      </c>
      <c r="B1853" s="562">
        <v>1002.95</v>
      </c>
      <c r="C1853"/>
      <c r="D1853"/>
    </row>
    <row r="1854" spans="1:4" ht="16.149999999999999" customHeight="1" x14ac:dyDescent="0.25">
      <c r="A1854" s="561">
        <v>35414</v>
      </c>
      <c r="B1854" s="563">
        <v>1002.95</v>
      </c>
      <c r="C1854"/>
      <c r="D1854"/>
    </row>
    <row r="1855" spans="1:4" ht="16.149999999999999" customHeight="1" x14ac:dyDescent="0.25">
      <c r="A1855" s="561">
        <v>35415</v>
      </c>
      <c r="B1855" s="562">
        <v>1002.95</v>
      </c>
      <c r="C1855"/>
      <c r="D1855"/>
    </row>
    <row r="1856" spans="1:4" ht="16.149999999999999" customHeight="1" x14ac:dyDescent="0.25">
      <c r="A1856" s="561">
        <v>35416</v>
      </c>
      <c r="B1856" s="563">
        <v>1001.58</v>
      </c>
      <c r="C1856"/>
      <c r="D1856"/>
    </row>
    <row r="1857" spans="1:4" ht="16.149999999999999" customHeight="1" x14ac:dyDescent="0.25">
      <c r="A1857" s="561">
        <v>35417</v>
      </c>
      <c r="B1857" s="562">
        <v>1000.4</v>
      </c>
      <c r="C1857"/>
      <c r="D1857"/>
    </row>
    <row r="1858" spans="1:4" ht="16.149999999999999" customHeight="1" x14ac:dyDescent="0.25">
      <c r="A1858" s="561">
        <v>35418</v>
      </c>
      <c r="B1858" s="563">
        <v>1001.18</v>
      </c>
      <c r="C1858"/>
      <c r="D1858"/>
    </row>
    <row r="1859" spans="1:4" ht="16.149999999999999" customHeight="1" x14ac:dyDescent="0.25">
      <c r="A1859" s="561">
        <v>35419</v>
      </c>
      <c r="B1859" s="562">
        <v>1001.1</v>
      </c>
      <c r="C1859"/>
      <c r="D1859"/>
    </row>
    <row r="1860" spans="1:4" ht="16.149999999999999" customHeight="1" x14ac:dyDescent="0.25">
      <c r="A1860" s="561">
        <v>35420</v>
      </c>
      <c r="B1860" s="563">
        <v>1003.15</v>
      </c>
      <c r="C1860"/>
      <c r="D1860"/>
    </row>
    <row r="1861" spans="1:4" ht="16.149999999999999" customHeight="1" x14ac:dyDescent="0.25">
      <c r="A1861" s="561">
        <v>35421</v>
      </c>
      <c r="B1861" s="562">
        <v>1003.15</v>
      </c>
      <c r="C1861"/>
      <c r="D1861"/>
    </row>
    <row r="1862" spans="1:4" ht="16.149999999999999" customHeight="1" x14ac:dyDescent="0.25">
      <c r="A1862" s="561">
        <v>35422</v>
      </c>
      <c r="B1862" s="563">
        <v>1003.15</v>
      </c>
      <c r="C1862"/>
      <c r="D1862"/>
    </row>
    <row r="1863" spans="1:4" ht="16.149999999999999" customHeight="1" x14ac:dyDescent="0.25">
      <c r="A1863" s="561">
        <v>35423</v>
      </c>
      <c r="B1863" s="562">
        <v>1002.51</v>
      </c>
      <c r="C1863"/>
      <c r="D1863"/>
    </row>
    <row r="1864" spans="1:4" ht="16.149999999999999" customHeight="1" x14ac:dyDescent="0.25">
      <c r="A1864" s="561">
        <v>35424</v>
      </c>
      <c r="B1864" s="563">
        <v>1002.51</v>
      </c>
      <c r="C1864"/>
      <c r="D1864"/>
    </row>
    <row r="1865" spans="1:4" ht="16.149999999999999" customHeight="1" x14ac:dyDescent="0.25">
      <c r="A1865" s="561">
        <v>35425</v>
      </c>
      <c r="B1865" s="562">
        <v>1002.51</v>
      </c>
      <c r="C1865"/>
      <c r="D1865"/>
    </row>
    <row r="1866" spans="1:4" ht="16.149999999999999" customHeight="1" x14ac:dyDescent="0.25">
      <c r="A1866" s="561">
        <v>35426</v>
      </c>
      <c r="B1866" s="563">
        <v>1003.49</v>
      </c>
      <c r="C1866"/>
      <c r="D1866"/>
    </row>
    <row r="1867" spans="1:4" ht="16.149999999999999" customHeight="1" x14ac:dyDescent="0.25">
      <c r="A1867" s="561">
        <v>35427</v>
      </c>
      <c r="B1867" s="562">
        <v>1005.4</v>
      </c>
      <c r="C1867"/>
      <c r="D1867"/>
    </row>
    <row r="1868" spans="1:4" ht="16.149999999999999" customHeight="1" x14ac:dyDescent="0.25">
      <c r="A1868" s="561">
        <v>35428</v>
      </c>
      <c r="B1868" s="563">
        <v>1005.4</v>
      </c>
      <c r="C1868"/>
      <c r="D1868"/>
    </row>
    <row r="1869" spans="1:4" ht="16.149999999999999" customHeight="1" x14ac:dyDescent="0.25">
      <c r="A1869" s="561">
        <v>35429</v>
      </c>
      <c r="B1869" s="562">
        <v>1005.4</v>
      </c>
      <c r="C1869"/>
      <c r="D1869"/>
    </row>
    <row r="1870" spans="1:4" ht="16.149999999999999" customHeight="1" x14ac:dyDescent="0.25">
      <c r="A1870" s="561">
        <v>35430</v>
      </c>
      <c r="B1870" s="563">
        <v>1005.33</v>
      </c>
      <c r="C1870"/>
      <c r="D1870"/>
    </row>
    <row r="1871" spans="1:4" ht="16.149999999999999" customHeight="1" x14ac:dyDescent="0.25">
      <c r="A1871" s="561">
        <v>35431</v>
      </c>
      <c r="B1871" s="562">
        <v>1005.33</v>
      </c>
      <c r="C1871"/>
      <c r="D1871"/>
    </row>
    <row r="1872" spans="1:4" ht="16.149999999999999" customHeight="1" x14ac:dyDescent="0.25">
      <c r="A1872" s="561">
        <v>35432</v>
      </c>
      <c r="B1872" s="563">
        <v>1005.33</v>
      </c>
      <c r="C1872"/>
      <c r="D1872"/>
    </row>
    <row r="1873" spans="1:4" ht="16.149999999999999" customHeight="1" x14ac:dyDescent="0.25">
      <c r="A1873" s="561">
        <v>35433</v>
      </c>
      <c r="B1873" s="562">
        <v>1007.33</v>
      </c>
      <c r="C1873"/>
      <c r="D1873"/>
    </row>
    <row r="1874" spans="1:4" ht="16.149999999999999" customHeight="1" x14ac:dyDescent="0.25">
      <c r="A1874" s="561">
        <v>35434</v>
      </c>
      <c r="B1874" s="563">
        <v>1016.81</v>
      </c>
      <c r="C1874"/>
      <c r="D1874"/>
    </row>
    <row r="1875" spans="1:4" ht="16.149999999999999" customHeight="1" x14ac:dyDescent="0.25">
      <c r="A1875" s="561">
        <v>35435</v>
      </c>
      <c r="B1875" s="562">
        <v>1016.81</v>
      </c>
      <c r="C1875"/>
      <c r="D1875"/>
    </row>
    <row r="1876" spans="1:4" ht="16.149999999999999" customHeight="1" x14ac:dyDescent="0.25">
      <c r="A1876" s="561">
        <v>35436</v>
      </c>
      <c r="B1876" s="563">
        <v>1016.81</v>
      </c>
      <c r="C1876"/>
      <c r="D1876"/>
    </row>
    <row r="1877" spans="1:4" ht="16.149999999999999" customHeight="1" x14ac:dyDescent="0.25">
      <c r="A1877" s="561">
        <v>35437</v>
      </c>
      <c r="B1877" s="562">
        <v>1016.81</v>
      </c>
      <c r="C1877"/>
      <c r="D1877"/>
    </row>
    <row r="1878" spans="1:4" ht="16.149999999999999" customHeight="1" x14ac:dyDescent="0.25">
      <c r="A1878" s="561">
        <v>35438</v>
      </c>
      <c r="B1878" s="563">
        <v>1022</v>
      </c>
      <c r="C1878"/>
      <c r="D1878"/>
    </row>
    <row r="1879" spans="1:4" ht="16.149999999999999" customHeight="1" x14ac:dyDescent="0.25">
      <c r="A1879" s="561">
        <v>35439</v>
      </c>
      <c r="B1879" s="562">
        <v>1020.16</v>
      </c>
      <c r="C1879"/>
      <c r="D1879"/>
    </row>
    <row r="1880" spans="1:4" ht="16.149999999999999" customHeight="1" x14ac:dyDescent="0.25">
      <c r="A1880" s="561">
        <v>35440</v>
      </c>
      <c r="B1880" s="563">
        <v>1013.68</v>
      </c>
      <c r="C1880"/>
      <c r="D1880"/>
    </row>
    <row r="1881" spans="1:4" ht="16.149999999999999" customHeight="1" x14ac:dyDescent="0.25">
      <c r="A1881" s="561">
        <v>35441</v>
      </c>
      <c r="B1881" s="562">
        <v>1011.01</v>
      </c>
      <c r="C1881"/>
      <c r="D1881"/>
    </row>
    <row r="1882" spans="1:4" ht="16.149999999999999" customHeight="1" x14ac:dyDescent="0.25">
      <c r="A1882" s="561">
        <v>35442</v>
      </c>
      <c r="B1882" s="563">
        <v>1011.01</v>
      </c>
      <c r="C1882"/>
      <c r="D1882"/>
    </row>
    <row r="1883" spans="1:4" ht="16.149999999999999" customHeight="1" x14ac:dyDescent="0.25">
      <c r="A1883" s="561">
        <v>35443</v>
      </c>
      <c r="B1883" s="562">
        <v>1011.01</v>
      </c>
      <c r="C1883"/>
      <c r="D1883"/>
    </row>
    <row r="1884" spans="1:4" ht="16.149999999999999" customHeight="1" x14ac:dyDescent="0.25">
      <c r="A1884" s="561">
        <v>35444</v>
      </c>
      <c r="B1884" s="563">
        <v>1015.53</v>
      </c>
      <c r="C1884"/>
      <c r="D1884"/>
    </row>
    <row r="1885" spans="1:4" ht="16.149999999999999" customHeight="1" x14ac:dyDescent="0.25">
      <c r="A1885" s="561">
        <v>35445</v>
      </c>
      <c r="B1885" s="562">
        <v>1026.53</v>
      </c>
      <c r="C1885"/>
      <c r="D1885"/>
    </row>
    <row r="1886" spans="1:4" ht="16.149999999999999" customHeight="1" x14ac:dyDescent="0.25">
      <c r="A1886" s="561">
        <v>35446</v>
      </c>
      <c r="B1886" s="563">
        <v>1023.47</v>
      </c>
      <c r="C1886"/>
      <c r="D1886"/>
    </row>
    <row r="1887" spans="1:4" ht="16.149999999999999" customHeight="1" x14ac:dyDescent="0.25">
      <c r="A1887" s="561">
        <v>35447</v>
      </c>
      <c r="B1887" s="562">
        <v>1018.15</v>
      </c>
      <c r="C1887"/>
      <c r="D1887"/>
    </row>
    <row r="1888" spans="1:4" ht="16.149999999999999" customHeight="1" x14ac:dyDescent="0.25">
      <c r="A1888" s="561">
        <v>35448</v>
      </c>
      <c r="B1888" s="563">
        <v>1020.9</v>
      </c>
      <c r="C1888"/>
      <c r="D1888"/>
    </row>
    <row r="1889" spans="1:4" ht="16.149999999999999" customHeight="1" x14ac:dyDescent="0.25">
      <c r="A1889" s="561">
        <v>35449</v>
      </c>
      <c r="B1889" s="562">
        <v>1020.9</v>
      </c>
      <c r="C1889"/>
      <c r="D1889"/>
    </row>
    <row r="1890" spans="1:4" ht="16.149999999999999" customHeight="1" x14ac:dyDescent="0.25">
      <c r="A1890" s="561">
        <v>35450</v>
      </c>
      <c r="B1890" s="563">
        <v>1020.9</v>
      </c>
      <c r="C1890"/>
      <c r="D1890"/>
    </row>
    <row r="1891" spans="1:4" ht="16.149999999999999" customHeight="1" x14ac:dyDescent="0.25">
      <c r="A1891" s="561">
        <v>35451</v>
      </c>
      <c r="B1891" s="562">
        <v>1022.75</v>
      </c>
      <c r="C1891"/>
      <c r="D1891"/>
    </row>
    <row r="1892" spans="1:4" ht="16.149999999999999" customHeight="1" x14ac:dyDescent="0.25">
      <c r="A1892" s="561">
        <v>35452</v>
      </c>
      <c r="B1892" s="563">
        <v>1023.67</v>
      </c>
      <c r="C1892"/>
      <c r="D1892"/>
    </row>
    <row r="1893" spans="1:4" ht="16.149999999999999" customHeight="1" x14ac:dyDescent="0.25">
      <c r="A1893" s="561">
        <v>35453</v>
      </c>
      <c r="B1893" s="562">
        <v>1031.02</v>
      </c>
      <c r="C1893"/>
      <c r="D1893"/>
    </row>
    <row r="1894" spans="1:4" ht="16.149999999999999" customHeight="1" x14ac:dyDescent="0.25">
      <c r="A1894" s="561">
        <v>35454</v>
      </c>
      <c r="B1894" s="563">
        <v>1031.51</v>
      </c>
      <c r="C1894"/>
      <c r="D1894"/>
    </row>
    <row r="1895" spans="1:4" ht="16.149999999999999" customHeight="1" x14ac:dyDescent="0.25">
      <c r="A1895" s="561">
        <v>35455</v>
      </c>
      <c r="B1895" s="562">
        <v>1032.6199999999999</v>
      </c>
      <c r="C1895"/>
      <c r="D1895"/>
    </row>
    <row r="1896" spans="1:4" ht="16.149999999999999" customHeight="1" x14ac:dyDescent="0.25">
      <c r="A1896" s="561">
        <v>35456</v>
      </c>
      <c r="B1896" s="563">
        <v>1032.6199999999999</v>
      </c>
      <c r="C1896"/>
      <c r="D1896"/>
    </row>
    <row r="1897" spans="1:4" ht="16.149999999999999" customHeight="1" x14ac:dyDescent="0.25">
      <c r="A1897" s="561">
        <v>35457</v>
      </c>
      <c r="B1897" s="562">
        <v>1032.6199999999999</v>
      </c>
      <c r="C1897"/>
      <c r="D1897"/>
    </row>
    <row r="1898" spans="1:4" ht="16.149999999999999" customHeight="1" x14ac:dyDescent="0.25">
      <c r="A1898" s="561">
        <v>35458</v>
      </c>
      <c r="B1898" s="563">
        <v>1040.07</v>
      </c>
      <c r="C1898"/>
      <c r="D1898"/>
    </row>
    <row r="1899" spans="1:4" ht="16.149999999999999" customHeight="1" x14ac:dyDescent="0.25">
      <c r="A1899" s="561">
        <v>35459</v>
      </c>
      <c r="B1899" s="562">
        <v>1057</v>
      </c>
      <c r="C1899"/>
      <c r="D1899"/>
    </row>
    <row r="1900" spans="1:4" ht="16.149999999999999" customHeight="1" x14ac:dyDescent="0.25">
      <c r="A1900" s="561">
        <v>35460</v>
      </c>
      <c r="B1900" s="563">
        <v>1057.82</v>
      </c>
      <c r="C1900"/>
      <c r="D1900"/>
    </row>
    <row r="1901" spans="1:4" ht="16.149999999999999" customHeight="1" x14ac:dyDescent="0.25">
      <c r="A1901" s="561">
        <v>35461</v>
      </c>
      <c r="B1901" s="562">
        <v>1070.97</v>
      </c>
      <c r="C1901"/>
      <c r="D1901"/>
    </row>
    <row r="1902" spans="1:4" ht="16.149999999999999" customHeight="1" x14ac:dyDescent="0.25">
      <c r="A1902" s="561">
        <v>35462</v>
      </c>
      <c r="B1902" s="563">
        <v>1064</v>
      </c>
      <c r="C1902"/>
      <c r="D1902"/>
    </row>
    <row r="1903" spans="1:4" ht="16.149999999999999" customHeight="1" x14ac:dyDescent="0.25">
      <c r="A1903" s="561">
        <v>35463</v>
      </c>
      <c r="B1903" s="562">
        <v>1064</v>
      </c>
      <c r="C1903"/>
      <c r="D1903"/>
    </row>
    <row r="1904" spans="1:4" ht="16.149999999999999" customHeight="1" x14ac:dyDescent="0.25">
      <c r="A1904" s="561">
        <v>35464</v>
      </c>
      <c r="B1904" s="563">
        <v>1064</v>
      </c>
      <c r="C1904"/>
      <c r="D1904"/>
    </row>
    <row r="1905" spans="1:4" ht="16.149999999999999" customHeight="1" x14ac:dyDescent="0.25">
      <c r="A1905" s="561">
        <v>35465</v>
      </c>
      <c r="B1905" s="562">
        <v>1065.98</v>
      </c>
      <c r="C1905"/>
      <c r="D1905"/>
    </row>
    <row r="1906" spans="1:4" ht="16.149999999999999" customHeight="1" x14ac:dyDescent="0.25">
      <c r="A1906" s="561">
        <v>35466</v>
      </c>
      <c r="B1906" s="563">
        <v>1076.25</v>
      </c>
      <c r="C1906"/>
      <c r="D1906"/>
    </row>
    <row r="1907" spans="1:4" ht="16.149999999999999" customHeight="1" x14ac:dyDescent="0.25">
      <c r="A1907" s="561">
        <v>35467</v>
      </c>
      <c r="B1907" s="562">
        <v>1071.8800000000001</v>
      </c>
      <c r="C1907"/>
      <c r="D1907"/>
    </row>
    <row r="1908" spans="1:4" ht="16.149999999999999" customHeight="1" x14ac:dyDescent="0.25">
      <c r="A1908" s="561">
        <v>35468</v>
      </c>
      <c r="B1908" s="563">
        <v>1070.08</v>
      </c>
      <c r="C1908"/>
      <c r="D1908"/>
    </row>
    <row r="1909" spans="1:4" ht="16.149999999999999" customHeight="1" x14ac:dyDescent="0.25">
      <c r="A1909" s="561">
        <v>35469</v>
      </c>
      <c r="B1909" s="562">
        <v>1066.44</v>
      </c>
      <c r="C1909"/>
      <c r="D1909"/>
    </row>
    <row r="1910" spans="1:4" ht="16.149999999999999" customHeight="1" x14ac:dyDescent="0.25">
      <c r="A1910" s="561">
        <v>35470</v>
      </c>
      <c r="B1910" s="563">
        <v>1066.44</v>
      </c>
      <c r="C1910"/>
      <c r="D1910"/>
    </row>
    <row r="1911" spans="1:4" ht="16.149999999999999" customHeight="1" x14ac:dyDescent="0.25">
      <c r="A1911" s="561">
        <v>35471</v>
      </c>
      <c r="B1911" s="562">
        <v>1066.44</v>
      </c>
      <c r="C1911"/>
      <c r="D1911"/>
    </row>
    <row r="1912" spans="1:4" ht="16.149999999999999" customHeight="1" x14ac:dyDescent="0.25">
      <c r="A1912" s="561">
        <v>35472</v>
      </c>
      <c r="B1912" s="563">
        <v>1074.25</v>
      </c>
      <c r="C1912"/>
      <c r="D1912"/>
    </row>
    <row r="1913" spans="1:4" ht="16.149999999999999" customHeight="1" x14ac:dyDescent="0.25">
      <c r="A1913" s="561">
        <v>35473</v>
      </c>
      <c r="B1913" s="562">
        <v>1075.17</v>
      </c>
      <c r="C1913"/>
      <c r="D1913"/>
    </row>
    <row r="1914" spans="1:4" ht="16.149999999999999" customHeight="1" x14ac:dyDescent="0.25">
      <c r="A1914" s="561">
        <v>35474</v>
      </c>
      <c r="B1914" s="563">
        <v>1075.51</v>
      </c>
      <c r="C1914"/>
      <c r="D1914"/>
    </row>
    <row r="1915" spans="1:4" ht="16.149999999999999" customHeight="1" x14ac:dyDescent="0.25">
      <c r="A1915" s="561">
        <v>35475</v>
      </c>
      <c r="B1915" s="562">
        <v>1073.3599999999999</v>
      </c>
      <c r="C1915"/>
      <c r="D1915"/>
    </row>
    <row r="1916" spans="1:4" ht="16.149999999999999" customHeight="1" x14ac:dyDescent="0.25">
      <c r="A1916" s="561">
        <v>35476</v>
      </c>
      <c r="B1916" s="563">
        <v>1075</v>
      </c>
      <c r="C1916"/>
      <c r="D1916"/>
    </row>
    <row r="1917" spans="1:4" ht="16.149999999999999" customHeight="1" x14ac:dyDescent="0.25">
      <c r="A1917" s="561">
        <v>35477</v>
      </c>
      <c r="B1917" s="562">
        <v>1075</v>
      </c>
      <c r="C1917"/>
      <c r="D1917"/>
    </row>
    <row r="1918" spans="1:4" ht="16.149999999999999" customHeight="1" x14ac:dyDescent="0.25">
      <c r="A1918" s="561">
        <v>35478</v>
      </c>
      <c r="B1918" s="563">
        <v>1075</v>
      </c>
      <c r="C1918"/>
      <c r="D1918"/>
    </row>
    <row r="1919" spans="1:4" ht="16.149999999999999" customHeight="1" x14ac:dyDescent="0.25">
      <c r="A1919" s="561">
        <v>35479</v>
      </c>
      <c r="B1919" s="562">
        <v>1076.04</v>
      </c>
      <c r="C1919"/>
      <c r="D1919"/>
    </row>
    <row r="1920" spans="1:4" ht="16.149999999999999" customHeight="1" x14ac:dyDescent="0.25">
      <c r="A1920" s="561">
        <v>35480</v>
      </c>
      <c r="B1920" s="563">
        <v>1075.1099999999999</v>
      </c>
      <c r="C1920"/>
      <c r="D1920"/>
    </row>
    <row r="1921" spans="1:4" ht="16.149999999999999" customHeight="1" x14ac:dyDescent="0.25">
      <c r="A1921" s="561">
        <v>35481</v>
      </c>
      <c r="B1921" s="562">
        <v>1074.5</v>
      </c>
      <c r="C1921"/>
      <c r="D1921"/>
    </row>
    <row r="1922" spans="1:4" ht="16.149999999999999" customHeight="1" x14ac:dyDescent="0.25">
      <c r="A1922" s="561">
        <v>35482</v>
      </c>
      <c r="B1922" s="563">
        <v>1074.0999999999999</v>
      </c>
      <c r="C1922"/>
      <c r="D1922"/>
    </row>
    <row r="1923" spans="1:4" ht="16.149999999999999" customHeight="1" x14ac:dyDescent="0.25">
      <c r="A1923" s="561">
        <v>35483</v>
      </c>
      <c r="B1923" s="562">
        <v>1073.42</v>
      </c>
      <c r="C1923"/>
      <c r="D1923"/>
    </row>
    <row r="1924" spans="1:4" ht="16.149999999999999" customHeight="1" x14ac:dyDescent="0.25">
      <c r="A1924" s="561">
        <v>35484</v>
      </c>
      <c r="B1924" s="563">
        <v>1073.42</v>
      </c>
      <c r="C1924"/>
      <c r="D1924"/>
    </row>
    <row r="1925" spans="1:4" ht="16.149999999999999" customHeight="1" x14ac:dyDescent="0.25">
      <c r="A1925" s="561">
        <v>35485</v>
      </c>
      <c r="B1925" s="562">
        <v>1073.42</v>
      </c>
      <c r="C1925"/>
      <c r="D1925"/>
    </row>
    <row r="1926" spans="1:4" ht="16.149999999999999" customHeight="1" x14ac:dyDescent="0.25">
      <c r="A1926" s="561">
        <v>35486</v>
      </c>
      <c r="B1926" s="563">
        <v>1078.23</v>
      </c>
      <c r="C1926"/>
      <c r="D1926"/>
    </row>
    <row r="1927" spans="1:4" ht="16.149999999999999" customHeight="1" x14ac:dyDescent="0.25">
      <c r="A1927" s="561">
        <v>35487</v>
      </c>
      <c r="B1927" s="562">
        <v>1084.0899999999999</v>
      </c>
      <c r="C1927"/>
      <c r="D1927"/>
    </row>
    <row r="1928" spans="1:4" ht="16.149999999999999" customHeight="1" x14ac:dyDescent="0.25">
      <c r="A1928" s="561">
        <v>35488</v>
      </c>
      <c r="B1928" s="563">
        <v>1080.93</v>
      </c>
      <c r="C1928"/>
      <c r="D1928"/>
    </row>
    <row r="1929" spans="1:4" ht="16.149999999999999" customHeight="1" x14ac:dyDescent="0.25">
      <c r="A1929" s="561">
        <v>35489</v>
      </c>
      <c r="B1929" s="562">
        <v>1080.51</v>
      </c>
      <c r="C1929"/>
      <c r="D1929"/>
    </row>
    <row r="1930" spans="1:4" ht="16.149999999999999" customHeight="1" x14ac:dyDescent="0.25">
      <c r="A1930" s="561">
        <v>35490</v>
      </c>
      <c r="B1930" s="563">
        <v>1077.07</v>
      </c>
      <c r="C1930"/>
      <c r="D1930"/>
    </row>
    <row r="1931" spans="1:4" ht="16.149999999999999" customHeight="1" x14ac:dyDescent="0.25">
      <c r="A1931" s="561">
        <v>35491</v>
      </c>
      <c r="B1931" s="562">
        <v>1077.07</v>
      </c>
      <c r="C1931"/>
      <c r="D1931"/>
    </row>
    <row r="1932" spans="1:4" ht="16.149999999999999" customHeight="1" x14ac:dyDescent="0.25">
      <c r="A1932" s="561">
        <v>35492</v>
      </c>
      <c r="B1932" s="563">
        <v>1077.07</v>
      </c>
      <c r="C1932"/>
      <c r="D1932"/>
    </row>
    <row r="1933" spans="1:4" ht="16.149999999999999" customHeight="1" x14ac:dyDescent="0.25">
      <c r="A1933" s="561">
        <v>35493</v>
      </c>
      <c r="B1933" s="562">
        <v>1075.8599999999999</v>
      </c>
      <c r="C1933"/>
      <c r="D1933"/>
    </row>
    <row r="1934" spans="1:4" ht="16.149999999999999" customHeight="1" x14ac:dyDescent="0.25">
      <c r="A1934" s="561">
        <v>35494</v>
      </c>
      <c r="B1934" s="563">
        <v>1067.77</v>
      </c>
      <c r="C1934"/>
      <c r="D1934"/>
    </row>
    <row r="1935" spans="1:4" ht="16.149999999999999" customHeight="1" x14ac:dyDescent="0.25">
      <c r="A1935" s="561">
        <v>35495</v>
      </c>
      <c r="B1935" s="562">
        <v>1063.44</v>
      </c>
      <c r="C1935"/>
      <c r="D1935"/>
    </row>
    <row r="1936" spans="1:4" ht="16.149999999999999" customHeight="1" x14ac:dyDescent="0.25">
      <c r="A1936" s="561">
        <v>35496</v>
      </c>
      <c r="B1936" s="563">
        <v>1057.58</v>
      </c>
      <c r="C1936"/>
      <c r="D1936"/>
    </row>
    <row r="1937" spans="1:4" ht="16.149999999999999" customHeight="1" x14ac:dyDescent="0.25">
      <c r="A1937" s="561">
        <v>35497</v>
      </c>
      <c r="B1937" s="562">
        <v>1054.05</v>
      </c>
      <c r="C1937"/>
      <c r="D1937"/>
    </row>
    <row r="1938" spans="1:4" ht="16.149999999999999" customHeight="1" x14ac:dyDescent="0.25">
      <c r="A1938" s="561">
        <v>35498</v>
      </c>
      <c r="B1938" s="563">
        <v>1054.05</v>
      </c>
      <c r="C1938"/>
      <c r="D1938"/>
    </row>
    <row r="1939" spans="1:4" ht="16.149999999999999" customHeight="1" x14ac:dyDescent="0.25">
      <c r="A1939" s="561">
        <v>35499</v>
      </c>
      <c r="B1939" s="562">
        <v>1054.05</v>
      </c>
      <c r="C1939"/>
      <c r="D1939"/>
    </row>
    <row r="1940" spans="1:4" ht="16.149999999999999" customHeight="1" x14ac:dyDescent="0.25">
      <c r="A1940" s="561">
        <v>35500</v>
      </c>
      <c r="B1940" s="563">
        <v>1056.92</v>
      </c>
      <c r="C1940"/>
      <c r="D1940"/>
    </row>
    <row r="1941" spans="1:4" ht="16.149999999999999" customHeight="1" x14ac:dyDescent="0.25">
      <c r="A1941" s="561">
        <v>35501</v>
      </c>
      <c r="B1941" s="562">
        <v>1062.73</v>
      </c>
      <c r="C1941"/>
      <c r="D1941"/>
    </row>
    <row r="1942" spans="1:4" ht="16.149999999999999" customHeight="1" x14ac:dyDescent="0.25">
      <c r="A1942" s="561">
        <v>35502</v>
      </c>
      <c r="B1942" s="563">
        <v>1063.33</v>
      </c>
      <c r="C1942"/>
      <c r="D1942"/>
    </row>
    <row r="1943" spans="1:4" ht="16.149999999999999" customHeight="1" x14ac:dyDescent="0.25">
      <c r="A1943" s="561">
        <v>35503</v>
      </c>
      <c r="B1943" s="562">
        <v>1060.3499999999999</v>
      </c>
      <c r="C1943"/>
      <c r="D1943"/>
    </row>
    <row r="1944" spans="1:4" ht="16.149999999999999" customHeight="1" x14ac:dyDescent="0.25">
      <c r="A1944" s="561">
        <v>35504</v>
      </c>
      <c r="B1944" s="563">
        <v>1060.8599999999999</v>
      </c>
      <c r="C1944"/>
      <c r="D1944"/>
    </row>
    <row r="1945" spans="1:4" ht="16.149999999999999" customHeight="1" x14ac:dyDescent="0.25">
      <c r="A1945" s="561">
        <v>35505</v>
      </c>
      <c r="B1945" s="562">
        <v>1060.8599999999999</v>
      </c>
      <c r="C1945"/>
      <c r="D1945"/>
    </row>
    <row r="1946" spans="1:4" ht="16.149999999999999" customHeight="1" x14ac:dyDescent="0.25">
      <c r="A1946" s="561">
        <v>35506</v>
      </c>
      <c r="B1946" s="563">
        <v>1060.8599999999999</v>
      </c>
      <c r="C1946"/>
      <c r="D1946"/>
    </row>
    <row r="1947" spans="1:4" ht="16.149999999999999" customHeight="1" x14ac:dyDescent="0.25">
      <c r="A1947" s="561">
        <v>35507</v>
      </c>
      <c r="B1947" s="562">
        <v>1059.8699999999999</v>
      </c>
      <c r="C1947"/>
      <c r="D1947"/>
    </row>
    <row r="1948" spans="1:4" ht="16.149999999999999" customHeight="1" x14ac:dyDescent="0.25">
      <c r="A1948" s="561">
        <v>35508</v>
      </c>
      <c r="B1948" s="563">
        <v>1058.6099999999999</v>
      </c>
      <c r="C1948"/>
      <c r="D1948"/>
    </row>
    <row r="1949" spans="1:4" ht="16.149999999999999" customHeight="1" x14ac:dyDescent="0.25">
      <c r="A1949" s="561">
        <v>35509</v>
      </c>
      <c r="B1949" s="562">
        <v>1060.31</v>
      </c>
      <c r="C1949"/>
      <c r="D1949"/>
    </row>
    <row r="1950" spans="1:4" ht="16.149999999999999" customHeight="1" x14ac:dyDescent="0.25">
      <c r="A1950" s="561">
        <v>35510</v>
      </c>
      <c r="B1950" s="563">
        <v>1060.6600000000001</v>
      </c>
      <c r="C1950"/>
      <c r="D1950"/>
    </row>
    <row r="1951" spans="1:4" ht="16.149999999999999" customHeight="1" x14ac:dyDescent="0.25">
      <c r="A1951" s="561">
        <v>35511</v>
      </c>
      <c r="B1951" s="562">
        <v>1060.03</v>
      </c>
      <c r="C1951"/>
      <c r="D1951"/>
    </row>
    <row r="1952" spans="1:4" ht="16.149999999999999" customHeight="1" x14ac:dyDescent="0.25">
      <c r="A1952" s="561">
        <v>35512</v>
      </c>
      <c r="B1952" s="563">
        <v>1060.03</v>
      </c>
      <c r="C1952"/>
      <c r="D1952"/>
    </row>
    <row r="1953" spans="1:4" ht="16.149999999999999" customHeight="1" x14ac:dyDescent="0.25">
      <c r="A1953" s="561">
        <v>35513</v>
      </c>
      <c r="B1953" s="562">
        <v>1060.03</v>
      </c>
      <c r="C1953"/>
      <c r="D1953"/>
    </row>
    <row r="1954" spans="1:4" ht="16.149999999999999" customHeight="1" x14ac:dyDescent="0.25">
      <c r="A1954" s="561">
        <v>35514</v>
      </c>
      <c r="B1954" s="563">
        <v>1060.03</v>
      </c>
      <c r="C1954"/>
      <c r="D1954"/>
    </row>
    <row r="1955" spans="1:4" ht="16.149999999999999" customHeight="1" x14ac:dyDescent="0.25">
      <c r="A1955" s="561">
        <v>35515</v>
      </c>
      <c r="B1955" s="562">
        <v>1059.53</v>
      </c>
      <c r="C1955"/>
      <c r="D1955"/>
    </row>
    <row r="1956" spans="1:4" ht="16.149999999999999" customHeight="1" x14ac:dyDescent="0.25">
      <c r="A1956" s="561">
        <v>35516</v>
      </c>
      <c r="B1956" s="563">
        <v>1059.8800000000001</v>
      </c>
      <c r="C1956"/>
      <c r="D1956"/>
    </row>
    <row r="1957" spans="1:4" ht="16.149999999999999" customHeight="1" x14ac:dyDescent="0.25">
      <c r="A1957" s="561">
        <v>35517</v>
      </c>
      <c r="B1957" s="562">
        <v>1059.8800000000001</v>
      </c>
      <c r="C1957"/>
      <c r="D1957"/>
    </row>
    <row r="1958" spans="1:4" ht="16.149999999999999" customHeight="1" x14ac:dyDescent="0.25">
      <c r="A1958" s="561">
        <v>35518</v>
      </c>
      <c r="B1958" s="563">
        <v>1059.8800000000001</v>
      </c>
      <c r="C1958"/>
      <c r="D1958"/>
    </row>
    <row r="1959" spans="1:4" ht="16.149999999999999" customHeight="1" x14ac:dyDescent="0.25">
      <c r="A1959" s="561">
        <v>35519</v>
      </c>
      <c r="B1959" s="562">
        <v>1059.8800000000001</v>
      </c>
      <c r="C1959"/>
      <c r="D1959"/>
    </row>
    <row r="1960" spans="1:4" ht="16.149999999999999" customHeight="1" x14ac:dyDescent="0.25">
      <c r="A1960" s="561">
        <v>35520</v>
      </c>
      <c r="B1960" s="563">
        <v>1059.8800000000001</v>
      </c>
      <c r="C1960"/>
      <c r="D1960"/>
    </row>
    <row r="1961" spans="1:4" ht="16.149999999999999" customHeight="1" x14ac:dyDescent="0.25">
      <c r="A1961" s="561">
        <v>35521</v>
      </c>
      <c r="B1961" s="562">
        <v>1060.93</v>
      </c>
      <c r="C1961"/>
      <c r="D1961"/>
    </row>
    <row r="1962" spans="1:4" ht="16.149999999999999" customHeight="1" x14ac:dyDescent="0.25">
      <c r="A1962" s="561">
        <v>35522</v>
      </c>
      <c r="B1962" s="563">
        <v>1061.98</v>
      </c>
      <c r="C1962"/>
      <c r="D1962"/>
    </row>
    <row r="1963" spans="1:4" ht="16.149999999999999" customHeight="1" x14ac:dyDescent="0.25">
      <c r="A1963" s="561">
        <v>35523</v>
      </c>
      <c r="B1963" s="562">
        <v>1061.95</v>
      </c>
      <c r="C1963"/>
      <c r="D1963"/>
    </row>
    <row r="1964" spans="1:4" ht="16.149999999999999" customHeight="1" x14ac:dyDescent="0.25">
      <c r="A1964" s="561">
        <v>35524</v>
      </c>
      <c r="B1964" s="563">
        <v>1062.46</v>
      </c>
      <c r="C1964"/>
      <c r="D1964"/>
    </row>
    <row r="1965" spans="1:4" ht="16.149999999999999" customHeight="1" x14ac:dyDescent="0.25">
      <c r="A1965" s="561">
        <v>35525</v>
      </c>
      <c r="B1965" s="562">
        <v>1062.58</v>
      </c>
      <c r="C1965"/>
      <c r="D1965"/>
    </row>
    <row r="1966" spans="1:4" ht="16.149999999999999" customHeight="1" x14ac:dyDescent="0.25">
      <c r="A1966" s="561">
        <v>35526</v>
      </c>
      <c r="B1966" s="563">
        <v>1062.58</v>
      </c>
      <c r="C1966"/>
      <c r="D1966"/>
    </row>
    <row r="1967" spans="1:4" ht="16.149999999999999" customHeight="1" x14ac:dyDescent="0.25">
      <c r="A1967" s="561">
        <v>35527</v>
      </c>
      <c r="B1967" s="562">
        <v>1062.58</v>
      </c>
      <c r="C1967"/>
      <c r="D1967"/>
    </row>
    <row r="1968" spans="1:4" ht="16.149999999999999" customHeight="1" x14ac:dyDescent="0.25">
      <c r="A1968" s="561">
        <v>35528</v>
      </c>
      <c r="B1968" s="563">
        <v>1063.3</v>
      </c>
      <c r="C1968"/>
      <c r="D1968"/>
    </row>
    <row r="1969" spans="1:4" ht="16.149999999999999" customHeight="1" x14ac:dyDescent="0.25">
      <c r="A1969" s="561">
        <v>35529</v>
      </c>
      <c r="B1969" s="562">
        <v>1062.67</v>
      </c>
      <c r="C1969"/>
      <c r="D1969"/>
    </row>
    <row r="1970" spans="1:4" ht="16.149999999999999" customHeight="1" x14ac:dyDescent="0.25">
      <c r="A1970" s="561">
        <v>35530</v>
      </c>
      <c r="B1970" s="563">
        <v>1062.78</v>
      </c>
      <c r="C1970"/>
      <c r="D1970"/>
    </row>
    <row r="1971" spans="1:4" ht="16.149999999999999" customHeight="1" x14ac:dyDescent="0.25">
      <c r="A1971" s="561">
        <v>35531</v>
      </c>
      <c r="B1971" s="562">
        <v>1060.71</v>
      </c>
      <c r="C1971"/>
      <c r="D1971"/>
    </row>
    <row r="1972" spans="1:4" ht="16.149999999999999" customHeight="1" x14ac:dyDescent="0.25">
      <c r="A1972" s="561">
        <v>35532</v>
      </c>
      <c r="B1972" s="563">
        <v>1058.76</v>
      </c>
      <c r="C1972"/>
      <c r="D1972"/>
    </row>
    <row r="1973" spans="1:4" ht="16.149999999999999" customHeight="1" x14ac:dyDescent="0.25">
      <c r="A1973" s="561">
        <v>35533</v>
      </c>
      <c r="B1973" s="562">
        <v>1058.76</v>
      </c>
      <c r="C1973"/>
      <c r="D1973"/>
    </row>
    <row r="1974" spans="1:4" ht="16.149999999999999" customHeight="1" x14ac:dyDescent="0.25">
      <c r="A1974" s="561">
        <v>35534</v>
      </c>
      <c r="B1974" s="563">
        <v>1058.76</v>
      </c>
      <c r="C1974"/>
      <c r="D1974"/>
    </row>
    <row r="1975" spans="1:4" ht="16.149999999999999" customHeight="1" x14ac:dyDescent="0.25">
      <c r="A1975" s="561">
        <v>35535</v>
      </c>
      <c r="B1975" s="562">
        <v>1058.73</v>
      </c>
      <c r="C1975"/>
      <c r="D1975"/>
    </row>
    <row r="1976" spans="1:4" ht="16.149999999999999" customHeight="1" x14ac:dyDescent="0.25">
      <c r="A1976" s="561">
        <v>35536</v>
      </c>
      <c r="B1976" s="563">
        <v>1058.97</v>
      </c>
      <c r="C1976"/>
      <c r="D1976"/>
    </row>
    <row r="1977" spans="1:4" ht="16.149999999999999" customHeight="1" x14ac:dyDescent="0.25">
      <c r="A1977" s="561">
        <v>35537</v>
      </c>
      <c r="B1977" s="562">
        <v>1056.9100000000001</v>
      </c>
      <c r="C1977"/>
      <c r="D1977"/>
    </row>
    <row r="1978" spans="1:4" ht="16.149999999999999" customHeight="1" x14ac:dyDescent="0.25">
      <c r="A1978" s="561">
        <v>35538</v>
      </c>
      <c r="B1978" s="563">
        <v>1054.3499999999999</v>
      </c>
      <c r="C1978"/>
      <c r="D1978"/>
    </row>
    <row r="1979" spans="1:4" ht="16.149999999999999" customHeight="1" x14ac:dyDescent="0.25">
      <c r="A1979" s="561">
        <v>35539</v>
      </c>
      <c r="B1979" s="562">
        <v>1051.43</v>
      </c>
      <c r="C1979"/>
      <c r="D1979"/>
    </row>
    <row r="1980" spans="1:4" ht="16.149999999999999" customHeight="1" x14ac:dyDescent="0.25">
      <c r="A1980" s="561">
        <v>35540</v>
      </c>
      <c r="B1980" s="563">
        <v>1051.43</v>
      </c>
      <c r="C1980"/>
      <c r="D1980"/>
    </row>
    <row r="1981" spans="1:4" ht="16.149999999999999" customHeight="1" x14ac:dyDescent="0.25">
      <c r="A1981" s="561">
        <v>35541</v>
      </c>
      <c r="B1981" s="562">
        <v>1051.43</v>
      </c>
      <c r="C1981"/>
      <c r="D1981"/>
    </row>
    <row r="1982" spans="1:4" ht="16.149999999999999" customHeight="1" x14ac:dyDescent="0.25">
      <c r="A1982" s="561">
        <v>35542</v>
      </c>
      <c r="B1982" s="563">
        <v>1054.94</v>
      </c>
      <c r="C1982"/>
      <c r="D1982"/>
    </row>
    <row r="1983" spans="1:4" ht="16.149999999999999" customHeight="1" x14ac:dyDescent="0.25">
      <c r="A1983" s="561">
        <v>35543</v>
      </c>
      <c r="B1983" s="562">
        <v>1057.6400000000001</v>
      </c>
      <c r="C1983"/>
      <c r="D1983"/>
    </row>
    <row r="1984" spans="1:4" ht="16.149999999999999" customHeight="1" x14ac:dyDescent="0.25">
      <c r="A1984" s="561">
        <v>35544</v>
      </c>
      <c r="B1984" s="563">
        <v>1065.48</v>
      </c>
      <c r="C1984"/>
      <c r="D1984"/>
    </row>
    <row r="1985" spans="1:4" ht="16.149999999999999" customHeight="1" x14ac:dyDescent="0.25">
      <c r="A1985" s="561">
        <v>35545</v>
      </c>
      <c r="B1985" s="562">
        <v>1066.77</v>
      </c>
      <c r="C1985"/>
      <c r="D1985"/>
    </row>
    <row r="1986" spans="1:4" ht="16.149999999999999" customHeight="1" x14ac:dyDescent="0.25">
      <c r="A1986" s="561">
        <v>35546</v>
      </c>
      <c r="B1986" s="563">
        <v>1063.83</v>
      </c>
      <c r="C1986"/>
      <c r="D1986"/>
    </row>
    <row r="1987" spans="1:4" ht="16.149999999999999" customHeight="1" x14ac:dyDescent="0.25">
      <c r="A1987" s="561">
        <v>35547</v>
      </c>
      <c r="B1987" s="562">
        <v>1063.83</v>
      </c>
      <c r="C1987"/>
      <c r="D1987"/>
    </row>
    <row r="1988" spans="1:4" ht="16.149999999999999" customHeight="1" x14ac:dyDescent="0.25">
      <c r="A1988" s="561">
        <v>35548</v>
      </c>
      <c r="B1988" s="563">
        <v>1063.83</v>
      </c>
      <c r="C1988"/>
      <c r="D1988"/>
    </row>
    <row r="1989" spans="1:4" ht="16.149999999999999" customHeight="1" x14ac:dyDescent="0.25">
      <c r="A1989" s="561">
        <v>35549</v>
      </c>
      <c r="B1989" s="562">
        <v>1064</v>
      </c>
      <c r="C1989"/>
      <c r="D1989"/>
    </row>
    <row r="1990" spans="1:4" ht="16.149999999999999" customHeight="1" x14ac:dyDescent="0.25">
      <c r="A1990" s="561">
        <v>35550</v>
      </c>
      <c r="B1990" s="563">
        <v>1063.1099999999999</v>
      </c>
      <c r="C1990"/>
      <c r="D1990"/>
    </row>
    <row r="1991" spans="1:4" ht="16.149999999999999" customHeight="1" x14ac:dyDescent="0.25">
      <c r="A1991" s="561">
        <v>35551</v>
      </c>
      <c r="B1991" s="562">
        <v>1064.01</v>
      </c>
      <c r="C1991"/>
      <c r="D1991"/>
    </row>
    <row r="1992" spans="1:4" ht="16.149999999999999" customHeight="1" x14ac:dyDescent="0.25">
      <c r="A1992" s="561">
        <v>35552</v>
      </c>
      <c r="B1992" s="563">
        <v>1064.01</v>
      </c>
      <c r="C1992"/>
      <c r="D1992"/>
    </row>
    <row r="1993" spans="1:4" ht="16.149999999999999" customHeight="1" x14ac:dyDescent="0.25">
      <c r="A1993" s="561">
        <v>35553</v>
      </c>
      <c r="B1993" s="562">
        <v>1068.53</v>
      </c>
      <c r="C1993"/>
      <c r="D1993"/>
    </row>
    <row r="1994" spans="1:4" ht="16.149999999999999" customHeight="1" x14ac:dyDescent="0.25">
      <c r="A1994" s="561">
        <v>35554</v>
      </c>
      <c r="B1994" s="563">
        <v>1068.53</v>
      </c>
      <c r="C1994"/>
      <c r="D1994"/>
    </row>
    <row r="1995" spans="1:4" ht="16.149999999999999" customHeight="1" x14ac:dyDescent="0.25">
      <c r="A1995" s="561">
        <v>35555</v>
      </c>
      <c r="B1995" s="562">
        <v>1068.53</v>
      </c>
      <c r="C1995"/>
      <c r="D1995"/>
    </row>
    <row r="1996" spans="1:4" ht="16.149999999999999" customHeight="1" x14ac:dyDescent="0.25">
      <c r="A1996" s="561">
        <v>35556</v>
      </c>
      <c r="B1996" s="563">
        <v>1076.3900000000001</v>
      </c>
      <c r="C1996"/>
      <c r="D1996"/>
    </row>
    <row r="1997" spans="1:4" ht="16.149999999999999" customHeight="1" x14ac:dyDescent="0.25">
      <c r="A1997" s="561">
        <v>35557</v>
      </c>
      <c r="B1997" s="562">
        <v>1080.48</v>
      </c>
      <c r="C1997"/>
      <c r="D1997"/>
    </row>
    <row r="1998" spans="1:4" ht="16.149999999999999" customHeight="1" x14ac:dyDescent="0.25">
      <c r="A1998" s="561">
        <v>35558</v>
      </c>
      <c r="B1998" s="563">
        <v>1075.05</v>
      </c>
      <c r="C1998"/>
      <c r="D1998"/>
    </row>
    <row r="1999" spans="1:4" ht="16.149999999999999" customHeight="1" x14ac:dyDescent="0.25">
      <c r="A1999" s="561">
        <v>35559</v>
      </c>
      <c r="B1999" s="562">
        <v>1073.77</v>
      </c>
      <c r="C1999"/>
      <c r="D1999"/>
    </row>
    <row r="2000" spans="1:4" ht="16.149999999999999" customHeight="1" x14ac:dyDescent="0.25">
      <c r="A2000" s="561">
        <v>35560</v>
      </c>
      <c r="B2000" s="563">
        <v>1076.93</v>
      </c>
      <c r="C2000"/>
      <c r="D2000"/>
    </row>
    <row r="2001" spans="1:4" ht="16.149999999999999" customHeight="1" x14ac:dyDescent="0.25">
      <c r="A2001" s="561">
        <v>35561</v>
      </c>
      <c r="B2001" s="562">
        <v>1076.93</v>
      </c>
      <c r="C2001"/>
      <c r="D2001"/>
    </row>
    <row r="2002" spans="1:4" ht="16.149999999999999" customHeight="1" x14ac:dyDescent="0.25">
      <c r="A2002" s="561">
        <v>35562</v>
      </c>
      <c r="B2002" s="563">
        <v>1076.93</v>
      </c>
      <c r="C2002"/>
      <c r="D2002"/>
    </row>
    <row r="2003" spans="1:4" ht="16.149999999999999" customHeight="1" x14ac:dyDescent="0.25">
      <c r="A2003" s="561">
        <v>35563</v>
      </c>
      <c r="B2003" s="562">
        <v>1076.93</v>
      </c>
      <c r="C2003"/>
      <c r="D2003"/>
    </row>
    <row r="2004" spans="1:4" ht="16.149999999999999" customHeight="1" x14ac:dyDescent="0.25">
      <c r="A2004" s="561">
        <v>35564</v>
      </c>
      <c r="B2004" s="563">
        <v>1077.3599999999999</v>
      </c>
      <c r="C2004"/>
      <c r="D2004"/>
    </row>
    <row r="2005" spans="1:4" ht="16.149999999999999" customHeight="1" x14ac:dyDescent="0.25">
      <c r="A2005" s="561">
        <v>35565</v>
      </c>
      <c r="B2005" s="562">
        <v>1074.43</v>
      </c>
      <c r="C2005"/>
      <c r="D2005"/>
    </row>
    <row r="2006" spans="1:4" ht="16.149999999999999" customHeight="1" x14ac:dyDescent="0.25">
      <c r="A2006" s="561">
        <v>35566</v>
      </c>
      <c r="B2006" s="563">
        <v>1074.52</v>
      </c>
      <c r="C2006"/>
      <c r="D2006"/>
    </row>
    <row r="2007" spans="1:4" ht="16.149999999999999" customHeight="1" x14ac:dyDescent="0.25">
      <c r="A2007" s="561">
        <v>35567</v>
      </c>
      <c r="B2007" s="562">
        <v>1072.24</v>
      </c>
      <c r="C2007"/>
      <c r="D2007"/>
    </row>
    <row r="2008" spans="1:4" ht="16.149999999999999" customHeight="1" x14ac:dyDescent="0.25">
      <c r="A2008" s="561">
        <v>35568</v>
      </c>
      <c r="B2008" s="563">
        <v>1072.24</v>
      </c>
      <c r="C2008"/>
      <c r="D2008"/>
    </row>
    <row r="2009" spans="1:4" ht="16.149999999999999" customHeight="1" x14ac:dyDescent="0.25">
      <c r="A2009" s="561">
        <v>35569</v>
      </c>
      <c r="B2009" s="562">
        <v>1072.24</v>
      </c>
      <c r="C2009"/>
      <c r="D2009"/>
    </row>
    <row r="2010" spans="1:4" ht="16.149999999999999" customHeight="1" x14ac:dyDescent="0.25">
      <c r="A2010" s="561">
        <v>35570</v>
      </c>
      <c r="B2010" s="563">
        <v>1073.54</v>
      </c>
      <c r="C2010"/>
      <c r="D2010"/>
    </row>
    <row r="2011" spans="1:4" ht="16.149999999999999" customHeight="1" x14ac:dyDescent="0.25">
      <c r="A2011" s="561">
        <v>35571</v>
      </c>
      <c r="B2011" s="562">
        <v>1075.2</v>
      </c>
      <c r="C2011"/>
      <c r="D2011"/>
    </row>
    <row r="2012" spans="1:4" ht="16.149999999999999" customHeight="1" x14ac:dyDescent="0.25">
      <c r="A2012" s="561">
        <v>35572</v>
      </c>
      <c r="B2012" s="563">
        <v>1080.44</v>
      </c>
      <c r="C2012"/>
      <c r="D2012"/>
    </row>
    <row r="2013" spans="1:4" ht="16.149999999999999" customHeight="1" x14ac:dyDescent="0.25">
      <c r="A2013" s="561">
        <v>35573</v>
      </c>
      <c r="B2013" s="562">
        <v>1080.43</v>
      </c>
      <c r="C2013"/>
      <c r="D2013"/>
    </row>
    <row r="2014" spans="1:4" ht="16.149999999999999" customHeight="1" x14ac:dyDescent="0.25">
      <c r="A2014" s="561">
        <v>35574</v>
      </c>
      <c r="B2014" s="563">
        <v>1076.69</v>
      </c>
      <c r="C2014"/>
      <c r="D2014"/>
    </row>
    <row r="2015" spans="1:4" ht="16.149999999999999" customHeight="1" x14ac:dyDescent="0.25">
      <c r="A2015" s="561">
        <v>35575</v>
      </c>
      <c r="B2015" s="562">
        <v>1076.69</v>
      </c>
      <c r="C2015"/>
      <c r="D2015"/>
    </row>
    <row r="2016" spans="1:4" ht="16.149999999999999" customHeight="1" x14ac:dyDescent="0.25">
      <c r="A2016" s="561">
        <v>35576</v>
      </c>
      <c r="B2016" s="563">
        <v>1076.69</v>
      </c>
      <c r="C2016"/>
      <c r="D2016"/>
    </row>
    <row r="2017" spans="1:4" ht="16.149999999999999" customHeight="1" x14ac:dyDescent="0.25">
      <c r="A2017" s="561">
        <v>35577</v>
      </c>
      <c r="B2017" s="562">
        <v>1076.69</v>
      </c>
      <c r="C2017"/>
      <c r="D2017"/>
    </row>
    <row r="2018" spans="1:4" ht="16.149999999999999" customHeight="1" x14ac:dyDescent="0.25">
      <c r="A2018" s="561">
        <v>35578</v>
      </c>
      <c r="B2018" s="563">
        <v>1076.24</v>
      </c>
      <c r="C2018"/>
      <c r="D2018"/>
    </row>
    <row r="2019" spans="1:4" ht="16.149999999999999" customHeight="1" x14ac:dyDescent="0.25">
      <c r="A2019" s="561">
        <v>35579</v>
      </c>
      <c r="B2019" s="562">
        <v>1074.32</v>
      </c>
      <c r="C2019"/>
      <c r="D2019"/>
    </row>
    <row r="2020" spans="1:4" ht="16.149999999999999" customHeight="1" x14ac:dyDescent="0.25">
      <c r="A2020" s="561">
        <v>35580</v>
      </c>
      <c r="B2020" s="563">
        <v>1076.4000000000001</v>
      </c>
      <c r="C2020"/>
      <c r="D2020"/>
    </row>
    <row r="2021" spans="1:4" ht="16.149999999999999" customHeight="1" x14ac:dyDescent="0.25">
      <c r="A2021" s="561">
        <v>35581</v>
      </c>
      <c r="B2021" s="562">
        <v>1077.0899999999999</v>
      </c>
      <c r="C2021"/>
      <c r="D2021"/>
    </row>
    <row r="2022" spans="1:4" ht="16.149999999999999" customHeight="1" x14ac:dyDescent="0.25">
      <c r="A2022" s="561">
        <v>35582</v>
      </c>
      <c r="B2022" s="563">
        <v>1077.0899999999999</v>
      </c>
      <c r="C2022"/>
      <c r="D2022"/>
    </row>
    <row r="2023" spans="1:4" ht="16.149999999999999" customHeight="1" x14ac:dyDescent="0.25">
      <c r="A2023" s="561">
        <v>35583</v>
      </c>
      <c r="B2023" s="562">
        <v>1077.0899999999999</v>
      </c>
      <c r="C2023"/>
      <c r="D2023"/>
    </row>
    <row r="2024" spans="1:4" ht="16.149999999999999" customHeight="1" x14ac:dyDescent="0.25">
      <c r="A2024" s="561">
        <v>35584</v>
      </c>
      <c r="B2024" s="563">
        <v>1077.0899999999999</v>
      </c>
      <c r="C2024"/>
      <c r="D2024"/>
    </row>
    <row r="2025" spans="1:4" ht="16.149999999999999" customHeight="1" x14ac:dyDescent="0.25">
      <c r="A2025" s="561">
        <v>35585</v>
      </c>
      <c r="B2025" s="562">
        <v>1079.0999999999999</v>
      </c>
      <c r="C2025"/>
      <c r="D2025"/>
    </row>
    <row r="2026" spans="1:4" ht="16.149999999999999" customHeight="1" x14ac:dyDescent="0.25">
      <c r="A2026" s="561">
        <v>35586</v>
      </c>
      <c r="B2026" s="563">
        <v>1077.19</v>
      </c>
      <c r="C2026"/>
      <c r="D2026"/>
    </row>
    <row r="2027" spans="1:4" ht="16.149999999999999" customHeight="1" x14ac:dyDescent="0.25">
      <c r="A2027" s="561">
        <v>35587</v>
      </c>
      <c r="B2027" s="562">
        <v>1076.49</v>
      </c>
      <c r="C2027"/>
      <c r="D2027"/>
    </row>
    <row r="2028" spans="1:4" ht="16.149999999999999" customHeight="1" x14ac:dyDescent="0.25">
      <c r="A2028" s="561">
        <v>35588</v>
      </c>
      <c r="B2028" s="563">
        <v>1076.18</v>
      </c>
      <c r="C2028"/>
      <c r="D2028"/>
    </row>
    <row r="2029" spans="1:4" ht="16.149999999999999" customHeight="1" x14ac:dyDescent="0.25">
      <c r="A2029" s="561">
        <v>35589</v>
      </c>
      <c r="B2029" s="562">
        <v>1076.18</v>
      </c>
      <c r="C2029"/>
      <c r="D2029"/>
    </row>
    <row r="2030" spans="1:4" ht="16.149999999999999" customHeight="1" x14ac:dyDescent="0.25">
      <c r="A2030" s="561">
        <v>35590</v>
      </c>
      <c r="B2030" s="563">
        <v>1076.18</v>
      </c>
      <c r="C2030"/>
      <c r="D2030"/>
    </row>
    <row r="2031" spans="1:4" ht="16.149999999999999" customHeight="1" x14ac:dyDescent="0.25">
      <c r="A2031" s="561">
        <v>35591</v>
      </c>
      <c r="B2031" s="562">
        <v>1076.18</v>
      </c>
      <c r="C2031"/>
      <c r="D2031"/>
    </row>
    <row r="2032" spans="1:4" ht="16.149999999999999" customHeight="1" x14ac:dyDescent="0.25">
      <c r="A2032" s="561">
        <v>35592</v>
      </c>
      <c r="B2032" s="563">
        <v>1078.6400000000001</v>
      </c>
      <c r="C2032"/>
      <c r="D2032"/>
    </row>
    <row r="2033" spans="1:4" ht="16.149999999999999" customHeight="1" x14ac:dyDescent="0.25">
      <c r="A2033" s="561">
        <v>35593</v>
      </c>
      <c r="B2033" s="562">
        <v>1080.6099999999999</v>
      </c>
      <c r="C2033"/>
      <c r="D2033"/>
    </row>
    <row r="2034" spans="1:4" ht="16.149999999999999" customHeight="1" x14ac:dyDescent="0.25">
      <c r="A2034" s="561">
        <v>35594</v>
      </c>
      <c r="B2034" s="563">
        <v>1080.46</v>
      </c>
      <c r="C2034"/>
      <c r="D2034"/>
    </row>
    <row r="2035" spans="1:4" ht="16.149999999999999" customHeight="1" x14ac:dyDescent="0.25">
      <c r="A2035" s="561">
        <v>35595</v>
      </c>
      <c r="B2035" s="562">
        <v>1080.5899999999999</v>
      </c>
      <c r="C2035"/>
      <c r="D2035"/>
    </row>
    <row r="2036" spans="1:4" ht="16.149999999999999" customHeight="1" x14ac:dyDescent="0.25">
      <c r="A2036" s="561">
        <v>35596</v>
      </c>
      <c r="B2036" s="563">
        <v>1080.5899999999999</v>
      </c>
      <c r="C2036"/>
      <c r="D2036"/>
    </row>
    <row r="2037" spans="1:4" ht="16.149999999999999" customHeight="1" x14ac:dyDescent="0.25">
      <c r="A2037" s="561">
        <v>35597</v>
      </c>
      <c r="B2037" s="562">
        <v>1080.5899999999999</v>
      </c>
      <c r="C2037"/>
      <c r="D2037"/>
    </row>
    <row r="2038" spans="1:4" ht="16.149999999999999" customHeight="1" x14ac:dyDescent="0.25">
      <c r="A2038" s="561">
        <v>35598</v>
      </c>
      <c r="B2038" s="563">
        <v>1082.43</v>
      </c>
      <c r="C2038"/>
      <c r="D2038"/>
    </row>
    <row r="2039" spans="1:4" ht="16.149999999999999" customHeight="1" x14ac:dyDescent="0.25">
      <c r="A2039" s="561">
        <v>35599</v>
      </c>
      <c r="B2039" s="562">
        <v>1086</v>
      </c>
      <c r="C2039"/>
      <c r="D2039"/>
    </row>
    <row r="2040" spans="1:4" ht="16.149999999999999" customHeight="1" x14ac:dyDescent="0.25">
      <c r="A2040" s="561">
        <v>35600</v>
      </c>
      <c r="B2040" s="563">
        <v>1084.3800000000001</v>
      </c>
      <c r="C2040"/>
      <c r="D2040"/>
    </row>
    <row r="2041" spans="1:4" ht="16.149999999999999" customHeight="1" x14ac:dyDescent="0.25">
      <c r="A2041" s="561">
        <v>35601</v>
      </c>
      <c r="B2041" s="562">
        <v>1084.28</v>
      </c>
      <c r="C2041"/>
      <c r="D2041"/>
    </row>
    <row r="2042" spans="1:4" ht="16.149999999999999" customHeight="1" x14ac:dyDescent="0.25">
      <c r="A2042" s="561">
        <v>35602</v>
      </c>
      <c r="B2042" s="563">
        <v>1086.3599999999999</v>
      </c>
      <c r="C2042"/>
      <c r="D2042"/>
    </row>
    <row r="2043" spans="1:4" ht="16.149999999999999" customHeight="1" x14ac:dyDescent="0.25">
      <c r="A2043" s="561">
        <v>35603</v>
      </c>
      <c r="B2043" s="562">
        <v>1086.3599999999999</v>
      </c>
      <c r="C2043"/>
      <c r="D2043"/>
    </row>
    <row r="2044" spans="1:4" ht="16.149999999999999" customHeight="1" x14ac:dyDescent="0.25">
      <c r="A2044" s="561">
        <v>35604</v>
      </c>
      <c r="B2044" s="563">
        <v>1086.3599999999999</v>
      </c>
      <c r="C2044"/>
      <c r="D2044"/>
    </row>
    <row r="2045" spans="1:4" ht="16.149999999999999" customHeight="1" x14ac:dyDescent="0.25">
      <c r="A2045" s="561">
        <v>35605</v>
      </c>
      <c r="B2045" s="562">
        <v>1088.1600000000001</v>
      </c>
      <c r="C2045"/>
      <c r="D2045"/>
    </row>
    <row r="2046" spans="1:4" ht="16.149999999999999" customHeight="1" x14ac:dyDescent="0.25">
      <c r="A2046" s="561">
        <v>35606</v>
      </c>
      <c r="B2046" s="563">
        <v>1086.47</v>
      </c>
      <c r="C2046"/>
      <c r="D2046"/>
    </row>
    <row r="2047" spans="1:4" ht="16.149999999999999" customHeight="1" x14ac:dyDescent="0.25">
      <c r="A2047" s="561">
        <v>35607</v>
      </c>
      <c r="B2047" s="562">
        <v>1087.72</v>
      </c>
      <c r="C2047"/>
      <c r="D2047"/>
    </row>
    <row r="2048" spans="1:4" ht="16.149999999999999" customHeight="1" x14ac:dyDescent="0.25">
      <c r="A2048" s="561">
        <v>35608</v>
      </c>
      <c r="B2048" s="563">
        <v>1090.58</v>
      </c>
      <c r="C2048"/>
      <c r="D2048"/>
    </row>
    <row r="2049" spans="1:4" ht="16.149999999999999" customHeight="1" x14ac:dyDescent="0.25">
      <c r="A2049" s="561">
        <v>35609</v>
      </c>
      <c r="B2049" s="562">
        <v>1089.01</v>
      </c>
      <c r="C2049"/>
      <c r="D2049"/>
    </row>
    <row r="2050" spans="1:4" ht="16.149999999999999" customHeight="1" x14ac:dyDescent="0.25">
      <c r="A2050" s="561">
        <v>35610</v>
      </c>
      <c r="B2050" s="563">
        <v>1089.01</v>
      </c>
      <c r="C2050"/>
      <c r="D2050"/>
    </row>
    <row r="2051" spans="1:4" ht="16.149999999999999" customHeight="1" x14ac:dyDescent="0.25">
      <c r="A2051" s="561">
        <v>35611</v>
      </c>
      <c r="B2051" s="562">
        <v>1089.01</v>
      </c>
      <c r="C2051"/>
      <c r="D2051"/>
    </row>
    <row r="2052" spans="1:4" ht="16.149999999999999" customHeight="1" x14ac:dyDescent="0.25">
      <c r="A2052" s="561">
        <v>35612</v>
      </c>
      <c r="B2052" s="563">
        <v>1089.01</v>
      </c>
      <c r="C2052"/>
      <c r="D2052"/>
    </row>
    <row r="2053" spans="1:4" ht="16.149999999999999" customHeight="1" x14ac:dyDescent="0.25">
      <c r="A2053" s="561">
        <v>35613</v>
      </c>
      <c r="B2053" s="562">
        <v>1093.25</v>
      </c>
      <c r="C2053"/>
      <c r="D2053"/>
    </row>
    <row r="2054" spans="1:4" ht="16.149999999999999" customHeight="1" x14ac:dyDescent="0.25">
      <c r="A2054" s="561">
        <v>35614</v>
      </c>
      <c r="B2054" s="563">
        <v>1098.72</v>
      </c>
      <c r="C2054"/>
      <c r="D2054"/>
    </row>
    <row r="2055" spans="1:4" ht="16.149999999999999" customHeight="1" x14ac:dyDescent="0.25">
      <c r="A2055" s="561">
        <v>35615</v>
      </c>
      <c r="B2055" s="562">
        <v>1102.8399999999999</v>
      </c>
      <c r="C2055"/>
      <c r="D2055"/>
    </row>
    <row r="2056" spans="1:4" ht="16.149999999999999" customHeight="1" x14ac:dyDescent="0.25">
      <c r="A2056" s="561">
        <v>35616</v>
      </c>
      <c r="B2056" s="563">
        <v>1101.57</v>
      </c>
      <c r="C2056"/>
      <c r="D2056"/>
    </row>
    <row r="2057" spans="1:4" ht="16.149999999999999" customHeight="1" x14ac:dyDescent="0.25">
      <c r="A2057" s="561">
        <v>35617</v>
      </c>
      <c r="B2057" s="562">
        <v>1101.57</v>
      </c>
      <c r="C2057"/>
      <c r="D2057"/>
    </row>
    <row r="2058" spans="1:4" ht="16.149999999999999" customHeight="1" x14ac:dyDescent="0.25">
      <c r="A2058" s="561">
        <v>35618</v>
      </c>
      <c r="B2058" s="563">
        <v>1101.57</v>
      </c>
      <c r="C2058"/>
      <c r="D2058"/>
    </row>
    <row r="2059" spans="1:4" ht="16.149999999999999" customHeight="1" x14ac:dyDescent="0.25">
      <c r="A2059" s="561">
        <v>35619</v>
      </c>
      <c r="B2059" s="562">
        <v>1102.45</v>
      </c>
      <c r="C2059"/>
      <c r="D2059"/>
    </row>
    <row r="2060" spans="1:4" ht="16.149999999999999" customHeight="1" x14ac:dyDescent="0.25">
      <c r="A2060" s="561">
        <v>35620</v>
      </c>
      <c r="B2060" s="563">
        <v>1101.18</v>
      </c>
      <c r="C2060"/>
      <c r="D2060"/>
    </row>
    <row r="2061" spans="1:4" ht="16.149999999999999" customHeight="1" x14ac:dyDescent="0.25">
      <c r="A2061" s="561">
        <v>35621</v>
      </c>
      <c r="B2061" s="562">
        <v>1098.6400000000001</v>
      </c>
      <c r="C2061"/>
      <c r="D2061"/>
    </row>
    <row r="2062" spans="1:4" ht="16.149999999999999" customHeight="1" x14ac:dyDescent="0.25">
      <c r="A2062" s="561">
        <v>35622</v>
      </c>
      <c r="B2062" s="563">
        <v>1097.8800000000001</v>
      </c>
      <c r="C2062"/>
      <c r="D2062"/>
    </row>
    <row r="2063" spans="1:4" ht="16.149999999999999" customHeight="1" x14ac:dyDescent="0.25">
      <c r="A2063" s="561">
        <v>35623</v>
      </c>
      <c r="B2063" s="562">
        <v>1098.46</v>
      </c>
      <c r="C2063"/>
      <c r="D2063"/>
    </row>
    <row r="2064" spans="1:4" ht="16.149999999999999" customHeight="1" x14ac:dyDescent="0.25">
      <c r="A2064" s="561">
        <v>35624</v>
      </c>
      <c r="B2064" s="563">
        <v>1098.46</v>
      </c>
      <c r="C2064"/>
      <c r="D2064"/>
    </row>
    <row r="2065" spans="1:4" ht="16.149999999999999" customHeight="1" x14ac:dyDescent="0.25">
      <c r="A2065" s="561">
        <v>35625</v>
      </c>
      <c r="B2065" s="562">
        <v>1098.46</v>
      </c>
      <c r="C2065"/>
      <c r="D2065"/>
    </row>
    <row r="2066" spans="1:4" ht="16.149999999999999" customHeight="1" x14ac:dyDescent="0.25">
      <c r="A2066" s="561">
        <v>35626</v>
      </c>
      <c r="B2066" s="563">
        <v>1099.56</v>
      </c>
      <c r="C2066"/>
      <c r="D2066"/>
    </row>
    <row r="2067" spans="1:4" ht="16.149999999999999" customHeight="1" x14ac:dyDescent="0.25">
      <c r="A2067" s="561">
        <v>35627</v>
      </c>
      <c r="B2067" s="562">
        <v>1099.25</v>
      </c>
      <c r="C2067"/>
      <c r="D2067"/>
    </row>
    <row r="2068" spans="1:4" ht="16.149999999999999" customHeight="1" x14ac:dyDescent="0.25">
      <c r="A2068" s="561">
        <v>35628</v>
      </c>
      <c r="B2068" s="563">
        <v>1100.83</v>
      </c>
      <c r="C2068"/>
      <c r="D2068"/>
    </row>
    <row r="2069" spans="1:4" ht="16.149999999999999" customHeight="1" x14ac:dyDescent="0.25">
      <c r="A2069" s="561">
        <v>35629</v>
      </c>
      <c r="B2069" s="562">
        <v>1102.48</v>
      </c>
      <c r="C2069"/>
      <c r="D2069"/>
    </row>
    <row r="2070" spans="1:4" ht="16.149999999999999" customHeight="1" x14ac:dyDescent="0.25">
      <c r="A2070" s="561">
        <v>35630</v>
      </c>
      <c r="B2070" s="563">
        <v>1105.33</v>
      </c>
      <c r="C2070"/>
      <c r="D2070"/>
    </row>
    <row r="2071" spans="1:4" ht="16.149999999999999" customHeight="1" x14ac:dyDescent="0.25">
      <c r="A2071" s="561">
        <v>35631</v>
      </c>
      <c r="B2071" s="562">
        <v>1105.33</v>
      </c>
      <c r="C2071"/>
      <c r="D2071"/>
    </row>
    <row r="2072" spans="1:4" ht="16.149999999999999" customHeight="1" x14ac:dyDescent="0.25">
      <c r="A2072" s="561">
        <v>35632</v>
      </c>
      <c r="B2072" s="563">
        <v>1105.33</v>
      </c>
      <c r="C2072"/>
      <c r="D2072"/>
    </row>
    <row r="2073" spans="1:4" ht="16.149999999999999" customHeight="1" x14ac:dyDescent="0.25">
      <c r="A2073" s="561">
        <v>35633</v>
      </c>
      <c r="B2073" s="562">
        <v>1109.46</v>
      </c>
      <c r="C2073"/>
      <c r="D2073"/>
    </row>
    <row r="2074" spans="1:4" ht="16.149999999999999" customHeight="1" x14ac:dyDescent="0.25">
      <c r="A2074" s="561">
        <v>35634</v>
      </c>
      <c r="B2074" s="563">
        <v>1110.32</v>
      </c>
      <c r="C2074"/>
      <c r="D2074"/>
    </row>
    <row r="2075" spans="1:4" ht="16.149999999999999" customHeight="1" x14ac:dyDescent="0.25">
      <c r="A2075" s="561">
        <v>35635</v>
      </c>
      <c r="B2075" s="562">
        <v>1106.7</v>
      </c>
      <c r="C2075"/>
      <c r="D2075"/>
    </row>
    <row r="2076" spans="1:4" ht="16.149999999999999" customHeight="1" x14ac:dyDescent="0.25">
      <c r="A2076" s="561">
        <v>35636</v>
      </c>
      <c r="B2076" s="563">
        <v>1106.6400000000001</v>
      </c>
      <c r="C2076"/>
      <c r="D2076"/>
    </row>
    <row r="2077" spans="1:4" ht="16.149999999999999" customHeight="1" x14ac:dyDescent="0.25">
      <c r="A2077" s="561">
        <v>35637</v>
      </c>
      <c r="B2077" s="562">
        <v>1106.06</v>
      </c>
      <c r="C2077"/>
      <c r="D2077"/>
    </row>
    <row r="2078" spans="1:4" ht="16.149999999999999" customHeight="1" x14ac:dyDescent="0.25">
      <c r="A2078" s="561">
        <v>35638</v>
      </c>
      <c r="B2078" s="563">
        <v>1106.06</v>
      </c>
      <c r="C2078"/>
      <c r="D2078"/>
    </row>
    <row r="2079" spans="1:4" ht="16.149999999999999" customHeight="1" x14ac:dyDescent="0.25">
      <c r="A2079" s="561">
        <v>35639</v>
      </c>
      <c r="B2079" s="562">
        <v>1106.06</v>
      </c>
      <c r="C2079"/>
      <c r="D2079"/>
    </row>
    <row r="2080" spans="1:4" ht="16.149999999999999" customHeight="1" x14ac:dyDescent="0.25">
      <c r="A2080" s="561">
        <v>35640</v>
      </c>
      <c r="B2080" s="563">
        <v>1108.1600000000001</v>
      </c>
      <c r="C2080"/>
      <c r="D2080"/>
    </row>
    <row r="2081" spans="1:4" ht="16.149999999999999" customHeight="1" x14ac:dyDescent="0.25">
      <c r="A2081" s="561">
        <v>35641</v>
      </c>
      <c r="B2081" s="562">
        <v>1106.67</v>
      </c>
      <c r="C2081"/>
      <c r="D2081"/>
    </row>
    <row r="2082" spans="1:4" ht="16.149999999999999" customHeight="1" x14ac:dyDescent="0.25">
      <c r="A2082" s="561">
        <v>35642</v>
      </c>
      <c r="B2082" s="563">
        <v>1109.6500000000001</v>
      </c>
      <c r="C2082"/>
      <c r="D2082"/>
    </row>
    <row r="2083" spans="1:4" ht="16.149999999999999" customHeight="1" x14ac:dyDescent="0.25">
      <c r="A2083" s="561">
        <v>35643</v>
      </c>
      <c r="B2083" s="562">
        <v>1112.53</v>
      </c>
      <c r="C2083"/>
      <c r="D2083"/>
    </row>
    <row r="2084" spans="1:4" ht="16.149999999999999" customHeight="1" x14ac:dyDescent="0.25">
      <c r="A2084" s="561">
        <v>35644</v>
      </c>
      <c r="B2084" s="563">
        <v>1113.43</v>
      </c>
      <c r="C2084"/>
      <c r="D2084"/>
    </row>
    <row r="2085" spans="1:4" ht="16.149999999999999" customHeight="1" x14ac:dyDescent="0.25">
      <c r="A2085" s="561">
        <v>35645</v>
      </c>
      <c r="B2085" s="562">
        <v>1113.43</v>
      </c>
      <c r="C2085"/>
      <c r="D2085"/>
    </row>
    <row r="2086" spans="1:4" ht="16.149999999999999" customHeight="1" x14ac:dyDescent="0.25">
      <c r="A2086" s="561">
        <v>35646</v>
      </c>
      <c r="B2086" s="563">
        <v>1113.43</v>
      </c>
      <c r="C2086"/>
      <c r="D2086"/>
    </row>
    <row r="2087" spans="1:4" ht="16.149999999999999" customHeight="1" x14ac:dyDescent="0.25">
      <c r="A2087" s="561">
        <v>35647</v>
      </c>
      <c r="B2087" s="562">
        <v>1112.83</v>
      </c>
      <c r="C2087"/>
      <c r="D2087"/>
    </row>
    <row r="2088" spans="1:4" ht="16.149999999999999" customHeight="1" x14ac:dyDescent="0.25">
      <c r="A2088" s="561">
        <v>35648</v>
      </c>
      <c r="B2088" s="563">
        <v>1115.43</v>
      </c>
      <c r="C2088"/>
      <c r="D2088"/>
    </row>
    <row r="2089" spans="1:4" ht="16.149999999999999" customHeight="1" x14ac:dyDescent="0.25">
      <c r="A2089" s="561">
        <v>35649</v>
      </c>
      <c r="B2089" s="562">
        <v>1115.2</v>
      </c>
      <c r="C2089"/>
      <c r="D2089"/>
    </row>
    <row r="2090" spans="1:4" ht="16.149999999999999" customHeight="1" x14ac:dyDescent="0.25">
      <c r="A2090" s="561">
        <v>35650</v>
      </c>
      <c r="B2090" s="563">
        <v>1115.2</v>
      </c>
      <c r="C2090"/>
      <c r="D2090"/>
    </row>
    <row r="2091" spans="1:4" ht="16.149999999999999" customHeight="1" x14ac:dyDescent="0.25">
      <c r="A2091" s="561">
        <v>35651</v>
      </c>
      <c r="B2091" s="562">
        <v>1118.96</v>
      </c>
      <c r="C2091"/>
      <c r="D2091"/>
    </row>
    <row r="2092" spans="1:4" ht="16.149999999999999" customHeight="1" x14ac:dyDescent="0.25">
      <c r="A2092" s="561">
        <v>35652</v>
      </c>
      <c r="B2092" s="563">
        <v>1118.96</v>
      </c>
      <c r="C2092"/>
      <c r="D2092"/>
    </row>
    <row r="2093" spans="1:4" ht="16.149999999999999" customHeight="1" x14ac:dyDescent="0.25">
      <c r="A2093" s="561">
        <v>35653</v>
      </c>
      <c r="B2093" s="562">
        <v>1118.96</v>
      </c>
      <c r="C2093"/>
      <c r="D2093"/>
    </row>
    <row r="2094" spans="1:4" ht="16.149999999999999" customHeight="1" x14ac:dyDescent="0.25">
      <c r="A2094" s="561">
        <v>35654</v>
      </c>
      <c r="B2094" s="563">
        <v>1119.3800000000001</v>
      </c>
      <c r="C2094"/>
      <c r="D2094"/>
    </row>
    <row r="2095" spans="1:4" ht="16.149999999999999" customHeight="1" x14ac:dyDescent="0.25">
      <c r="A2095" s="561">
        <v>35655</v>
      </c>
      <c r="B2095" s="562">
        <v>1120.33</v>
      </c>
      <c r="C2095"/>
      <c r="D2095"/>
    </row>
    <row r="2096" spans="1:4" ht="16.149999999999999" customHeight="1" x14ac:dyDescent="0.25">
      <c r="A2096" s="561">
        <v>35656</v>
      </c>
      <c r="B2096" s="563">
        <v>1125.6199999999999</v>
      </c>
      <c r="C2096"/>
      <c r="D2096"/>
    </row>
    <row r="2097" spans="1:4" ht="16.149999999999999" customHeight="1" x14ac:dyDescent="0.25">
      <c r="A2097" s="561">
        <v>35657</v>
      </c>
      <c r="B2097" s="562">
        <v>1128.25</v>
      </c>
      <c r="C2097"/>
      <c r="D2097"/>
    </row>
    <row r="2098" spans="1:4" ht="16.149999999999999" customHeight="1" x14ac:dyDescent="0.25">
      <c r="A2098" s="561">
        <v>35658</v>
      </c>
      <c r="B2098" s="563">
        <v>1129.05</v>
      </c>
      <c r="C2098"/>
      <c r="D2098"/>
    </row>
    <row r="2099" spans="1:4" ht="16.149999999999999" customHeight="1" x14ac:dyDescent="0.25">
      <c r="A2099" s="561">
        <v>35659</v>
      </c>
      <c r="B2099" s="562">
        <v>1129.05</v>
      </c>
      <c r="C2099"/>
      <c r="D2099"/>
    </row>
    <row r="2100" spans="1:4" ht="16.149999999999999" customHeight="1" x14ac:dyDescent="0.25">
      <c r="A2100" s="561">
        <v>35660</v>
      </c>
      <c r="B2100" s="563">
        <v>1129.05</v>
      </c>
      <c r="C2100"/>
      <c r="D2100"/>
    </row>
    <row r="2101" spans="1:4" ht="16.149999999999999" customHeight="1" x14ac:dyDescent="0.25">
      <c r="A2101" s="561">
        <v>35661</v>
      </c>
      <c r="B2101" s="562">
        <v>1129.05</v>
      </c>
      <c r="C2101"/>
      <c r="D2101"/>
    </row>
    <row r="2102" spans="1:4" ht="16.149999999999999" customHeight="1" x14ac:dyDescent="0.25">
      <c r="A2102" s="561">
        <v>35662</v>
      </c>
      <c r="B2102" s="563">
        <v>1137.54</v>
      </c>
      <c r="C2102"/>
      <c r="D2102"/>
    </row>
    <row r="2103" spans="1:4" ht="16.149999999999999" customHeight="1" x14ac:dyDescent="0.25">
      <c r="A2103" s="561">
        <v>35663</v>
      </c>
      <c r="B2103" s="562">
        <v>1140.54</v>
      </c>
      <c r="C2103"/>
      <c r="D2103"/>
    </row>
    <row r="2104" spans="1:4" ht="16.149999999999999" customHeight="1" x14ac:dyDescent="0.25">
      <c r="A2104" s="561">
        <v>35664</v>
      </c>
      <c r="B2104" s="563">
        <v>1149.19</v>
      </c>
      <c r="C2104"/>
      <c r="D2104"/>
    </row>
    <row r="2105" spans="1:4" ht="16.149999999999999" customHeight="1" x14ac:dyDescent="0.25">
      <c r="A2105" s="561">
        <v>35665</v>
      </c>
      <c r="B2105" s="562">
        <v>1154.23</v>
      </c>
      <c r="C2105"/>
      <c r="D2105"/>
    </row>
    <row r="2106" spans="1:4" ht="16.149999999999999" customHeight="1" x14ac:dyDescent="0.25">
      <c r="A2106" s="561">
        <v>35666</v>
      </c>
      <c r="B2106" s="563">
        <v>1154.23</v>
      </c>
      <c r="C2106"/>
      <c r="D2106"/>
    </row>
    <row r="2107" spans="1:4" ht="16.149999999999999" customHeight="1" x14ac:dyDescent="0.25">
      <c r="A2107" s="561">
        <v>35667</v>
      </c>
      <c r="B2107" s="562">
        <v>1154.23</v>
      </c>
      <c r="C2107"/>
      <c r="D2107"/>
    </row>
    <row r="2108" spans="1:4" ht="16.149999999999999" customHeight="1" x14ac:dyDescent="0.25">
      <c r="A2108" s="561">
        <v>35668</v>
      </c>
      <c r="B2108" s="563">
        <v>1145.52</v>
      </c>
      <c r="C2108"/>
      <c r="D2108"/>
    </row>
    <row r="2109" spans="1:4" ht="16.149999999999999" customHeight="1" x14ac:dyDescent="0.25">
      <c r="A2109" s="561">
        <v>35669</v>
      </c>
      <c r="B2109" s="562">
        <v>1154.8900000000001</v>
      </c>
      <c r="C2109"/>
      <c r="D2109"/>
    </row>
    <row r="2110" spans="1:4" ht="16.149999999999999" customHeight="1" x14ac:dyDescent="0.25">
      <c r="A2110" s="561">
        <v>35670</v>
      </c>
      <c r="B2110" s="563">
        <v>1161.1500000000001</v>
      </c>
      <c r="C2110"/>
      <c r="D2110"/>
    </row>
    <row r="2111" spans="1:4" ht="16.149999999999999" customHeight="1" x14ac:dyDescent="0.25">
      <c r="A2111" s="561">
        <v>35671</v>
      </c>
      <c r="B2111" s="562">
        <v>1167.28</v>
      </c>
      <c r="C2111"/>
      <c r="D2111"/>
    </row>
    <row r="2112" spans="1:4" ht="16.149999999999999" customHeight="1" x14ac:dyDescent="0.25">
      <c r="A2112" s="561">
        <v>35672</v>
      </c>
      <c r="B2112" s="563">
        <v>1172.28</v>
      </c>
      <c r="C2112"/>
      <c r="D2112"/>
    </row>
    <row r="2113" spans="1:4" ht="16.149999999999999" customHeight="1" x14ac:dyDescent="0.25">
      <c r="A2113" s="561">
        <v>35673</v>
      </c>
      <c r="B2113" s="562">
        <v>1172.28</v>
      </c>
      <c r="C2113"/>
      <c r="D2113"/>
    </row>
    <row r="2114" spans="1:4" ht="16.149999999999999" customHeight="1" x14ac:dyDescent="0.25">
      <c r="A2114" s="561">
        <v>35674</v>
      </c>
      <c r="B2114" s="563">
        <v>1172.28</v>
      </c>
      <c r="C2114"/>
      <c r="D2114"/>
    </row>
    <row r="2115" spans="1:4" ht="16.149999999999999" customHeight="1" x14ac:dyDescent="0.25">
      <c r="A2115" s="561">
        <v>35675</v>
      </c>
      <c r="B2115" s="562">
        <v>1174.01</v>
      </c>
      <c r="C2115"/>
      <c r="D2115"/>
    </row>
    <row r="2116" spans="1:4" ht="16.149999999999999" customHeight="1" x14ac:dyDescent="0.25">
      <c r="A2116" s="561">
        <v>35676</v>
      </c>
      <c r="B2116" s="563">
        <v>1169.3800000000001</v>
      </c>
      <c r="C2116"/>
      <c r="D2116"/>
    </row>
    <row r="2117" spans="1:4" ht="16.149999999999999" customHeight="1" x14ac:dyDescent="0.25">
      <c r="A2117" s="561">
        <v>35677</v>
      </c>
      <c r="B2117" s="562">
        <v>1172.82</v>
      </c>
      <c r="C2117"/>
      <c r="D2117"/>
    </row>
    <row r="2118" spans="1:4" ht="16.149999999999999" customHeight="1" x14ac:dyDescent="0.25">
      <c r="A2118" s="561">
        <v>35678</v>
      </c>
      <c r="B2118" s="563">
        <v>1180.94</v>
      </c>
      <c r="C2118"/>
      <c r="D2118"/>
    </row>
    <row r="2119" spans="1:4" ht="16.149999999999999" customHeight="1" x14ac:dyDescent="0.25">
      <c r="A2119" s="561">
        <v>35679</v>
      </c>
      <c r="B2119" s="562">
        <v>1186.98</v>
      </c>
      <c r="C2119"/>
      <c r="D2119"/>
    </row>
    <row r="2120" spans="1:4" ht="16.149999999999999" customHeight="1" x14ac:dyDescent="0.25">
      <c r="A2120" s="561">
        <v>35680</v>
      </c>
      <c r="B2120" s="563">
        <v>1186.98</v>
      </c>
      <c r="C2120"/>
      <c r="D2120"/>
    </row>
    <row r="2121" spans="1:4" ht="16.149999999999999" customHeight="1" x14ac:dyDescent="0.25">
      <c r="A2121" s="561">
        <v>35681</v>
      </c>
      <c r="B2121" s="562">
        <v>1186.98</v>
      </c>
      <c r="C2121"/>
      <c r="D2121"/>
    </row>
    <row r="2122" spans="1:4" ht="16.149999999999999" customHeight="1" x14ac:dyDescent="0.25">
      <c r="A2122" s="561">
        <v>35682</v>
      </c>
      <c r="B2122" s="563">
        <v>1204.0899999999999</v>
      </c>
      <c r="C2122"/>
      <c r="D2122"/>
    </row>
    <row r="2123" spans="1:4" ht="16.149999999999999" customHeight="1" x14ac:dyDescent="0.25">
      <c r="A2123" s="561">
        <v>35683</v>
      </c>
      <c r="B2123" s="562">
        <v>1238.21</v>
      </c>
      <c r="C2123"/>
      <c r="D2123"/>
    </row>
    <row r="2124" spans="1:4" ht="16.149999999999999" customHeight="1" x14ac:dyDescent="0.25">
      <c r="A2124" s="561">
        <v>35684</v>
      </c>
      <c r="B2124" s="563">
        <v>1250.03</v>
      </c>
      <c r="C2124"/>
      <c r="D2124"/>
    </row>
    <row r="2125" spans="1:4" ht="16.149999999999999" customHeight="1" x14ac:dyDescent="0.25">
      <c r="A2125" s="561">
        <v>35685</v>
      </c>
      <c r="B2125" s="562">
        <v>1232.1199999999999</v>
      </c>
      <c r="C2125"/>
      <c r="D2125"/>
    </row>
    <row r="2126" spans="1:4" ht="16.149999999999999" customHeight="1" x14ac:dyDescent="0.25">
      <c r="A2126" s="561">
        <v>35686</v>
      </c>
      <c r="B2126" s="563">
        <v>1228.01</v>
      </c>
      <c r="C2126"/>
      <c r="D2126"/>
    </row>
    <row r="2127" spans="1:4" ht="16.149999999999999" customHeight="1" x14ac:dyDescent="0.25">
      <c r="A2127" s="561">
        <v>35687</v>
      </c>
      <c r="B2127" s="562">
        <v>1228.01</v>
      </c>
      <c r="C2127"/>
      <c r="D2127"/>
    </row>
    <row r="2128" spans="1:4" ht="16.149999999999999" customHeight="1" x14ac:dyDescent="0.25">
      <c r="A2128" s="561">
        <v>35688</v>
      </c>
      <c r="B2128" s="563">
        <v>1228.01</v>
      </c>
      <c r="C2128"/>
      <c r="D2128"/>
    </row>
    <row r="2129" spans="1:4" ht="16.149999999999999" customHeight="1" x14ac:dyDescent="0.25">
      <c r="A2129" s="561">
        <v>35689</v>
      </c>
      <c r="B2129" s="562">
        <v>1245.06</v>
      </c>
      <c r="C2129"/>
      <c r="D2129"/>
    </row>
    <row r="2130" spans="1:4" ht="16.149999999999999" customHeight="1" x14ac:dyDescent="0.25">
      <c r="A2130" s="561">
        <v>35690</v>
      </c>
      <c r="B2130" s="563">
        <v>1243.58</v>
      </c>
      <c r="C2130"/>
      <c r="D2130"/>
    </row>
    <row r="2131" spans="1:4" ht="16.149999999999999" customHeight="1" x14ac:dyDescent="0.25">
      <c r="A2131" s="561">
        <v>35691</v>
      </c>
      <c r="B2131" s="562">
        <v>1241.83</v>
      </c>
      <c r="C2131"/>
      <c r="D2131"/>
    </row>
    <row r="2132" spans="1:4" ht="16.149999999999999" customHeight="1" x14ac:dyDescent="0.25">
      <c r="A2132" s="561">
        <v>35692</v>
      </c>
      <c r="B2132" s="563">
        <v>1236.31</v>
      </c>
      <c r="C2132"/>
      <c r="D2132"/>
    </row>
    <row r="2133" spans="1:4" ht="16.149999999999999" customHeight="1" x14ac:dyDescent="0.25">
      <c r="A2133" s="561">
        <v>35693</v>
      </c>
      <c r="B2133" s="562">
        <v>1238.29</v>
      </c>
      <c r="C2133"/>
      <c r="D2133"/>
    </row>
    <row r="2134" spans="1:4" ht="16.149999999999999" customHeight="1" x14ac:dyDescent="0.25">
      <c r="A2134" s="561">
        <v>35694</v>
      </c>
      <c r="B2134" s="563">
        <v>1238.29</v>
      </c>
      <c r="C2134"/>
      <c r="D2134"/>
    </row>
    <row r="2135" spans="1:4" ht="16.149999999999999" customHeight="1" x14ac:dyDescent="0.25">
      <c r="A2135" s="561">
        <v>35695</v>
      </c>
      <c r="B2135" s="562">
        <v>1238.29</v>
      </c>
      <c r="C2135"/>
      <c r="D2135"/>
    </row>
    <row r="2136" spans="1:4" ht="16.149999999999999" customHeight="1" x14ac:dyDescent="0.25">
      <c r="A2136" s="561">
        <v>35696</v>
      </c>
      <c r="B2136" s="563">
        <v>1242.45</v>
      </c>
      <c r="C2136"/>
      <c r="D2136"/>
    </row>
    <row r="2137" spans="1:4" ht="16.149999999999999" customHeight="1" x14ac:dyDescent="0.25">
      <c r="A2137" s="561">
        <v>35697</v>
      </c>
      <c r="B2137" s="562">
        <v>1248.83</v>
      </c>
      <c r="C2137"/>
      <c r="D2137"/>
    </row>
    <row r="2138" spans="1:4" ht="16.149999999999999" customHeight="1" x14ac:dyDescent="0.25">
      <c r="A2138" s="561">
        <v>35698</v>
      </c>
      <c r="B2138" s="563">
        <v>1251.8800000000001</v>
      </c>
      <c r="C2138"/>
      <c r="D2138"/>
    </row>
    <row r="2139" spans="1:4" ht="16.149999999999999" customHeight="1" x14ac:dyDescent="0.25">
      <c r="A2139" s="561">
        <v>35699</v>
      </c>
      <c r="B2139" s="562">
        <v>1249.73</v>
      </c>
      <c r="C2139"/>
      <c r="D2139"/>
    </row>
    <row r="2140" spans="1:4" ht="16.149999999999999" customHeight="1" x14ac:dyDescent="0.25">
      <c r="A2140" s="561">
        <v>35700</v>
      </c>
      <c r="B2140" s="563">
        <v>1241.72</v>
      </c>
      <c r="C2140"/>
      <c r="D2140"/>
    </row>
    <row r="2141" spans="1:4" ht="16.149999999999999" customHeight="1" x14ac:dyDescent="0.25">
      <c r="A2141" s="561">
        <v>35701</v>
      </c>
      <c r="B2141" s="562">
        <v>1241.72</v>
      </c>
      <c r="C2141"/>
      <c r="D2141"/>
    </row>
    <row r="2142" spans="1:4" ht="16.149999999999999" customHeight="1" x14ac:dyDescent="0.25">
      <c r="A2142" s="561">
        <v>35702</v>
      </c>
      <c r="B2142" s="563">
        <v>1241.72</v>
      </c>
      <c r="C2142"/>
      <c r="D2142"/>
    </row>
    <row r="2143" spans="1:4" ht="16.149999999999999" customHeight="1" x14ac:dyDescent="0.25">
      <c r="A2143" s="561">
        <v>35703</v>
      </c>
      <c r="B2143" s="562">
        <v>1246.27</v>
      </c>
      <c r="C2143"/>
      <c r="D2143"/>
    </row>
    <row r="2144" spans="1:4" ht="16.149999999999999" customHeight="1" x14ac:dyDescent="0.25">
      <c r="A2144" s="561">
        <v>35704</v>
      </c>
      <c r="B2144" s="563">
        <v>1244.6300000000001</v>
      </c>
      <c r="C2144"/>
      <c r="D2144"/>
    </row>
    <row r="2145" spans="1:4" ht="16.149999999999999" customHeight="1" x14ac:dyDescent="0.25">
      <c r="A2145" s="561">
        <v>35705</v>
      </c>
      <c r="B2145" s="562">
        <v>1243.27</v>
      </c>
      <c r="C2145"/>
      <c r="D2145"/>
    </row>
    <row r="2146" spans="1:4" ht="16.149999999999999" customHeight="1" x14ac:dyDescent="0.25">
      <c r="A2146" s="561">
        <v>35706</v>
      </c>
      <c r="B2146" s="563">
        <v>1242.1600000000001</v>
      </c>
      <c r="C2146"/>
      <c r="D2146"/>
    </row>
    <row r="2147" spans="1:4" ht="16.149999999999999" customHeight="1" x14ac:dyDescent="0.25">
      <c r="A2147" s="561">
        <v>35707</v>
      </c>
      <c r="B2147" s="562">
        <v>1244.8399999999999</v>
      </c>
      <c r="C2147"/>
      <c r="D2147"/>
    </row>
    <row r="2148" spans="1:4" ht="16.149999999999999" customHeight="1" x14ac:dyDescent="0.25">
      <c r="A2148" s="561">
        <v>35708</v>
      </c>
      <c r="B2148" s="563">
        <v>1244.8399999999999</v>
      </c>
      <c r="C2148"/>
      <c r="D2148"/>
    </row>
    <row r="2149" spans="1:4" ht="16.149999999999999" customHeight="1" x14ac:dyDescent="0.25">
      <c r="A2149" s="561">
        <v>35709</v>
      </c>
      <c r="B2149" s="562">
        <v>1244.8399999999999</v>
      </c>
      <c r="C2149"/>
      <c r="D2149"/>
    </row>
    <row r="2150" spans="1:4" ht="16.149999999999999" customHeight="1" x14ac:dyDescent="0.25">
      <c r="A2150" s="561">
        <v>35710</v>
      </c>
      <c r="B2150" s="563">
        <v>1250.95</v>
      </c>
      <c r="C2150"/>
      <c r="D2150"/>
    </row>
    <row r="2151" spans="1:4" ht="16.149999999999999" customHeight="1" x14ac:dyDescent="0.25">
      <c r="A2151" s="561">
        <v>35711</v>
      </c>
      <c r="B2151" s="562">
        <v>1247.51</v>
      </c>
      <c r="C2151"/>
      <c r="D2151"/>
    </row>
    <row r="2152" spans="1:4" ht="16.149999999999999" customHeight="1" x14ac:dyDescent="0.25">
      <c r="A2152" s="561">
        <v>35712</v>
      </c>
      <c r="B2152" s="563">
        <v>1252.74</v>
      </c>
      <c r="C2152"/>
      <c r="D2152"/>
    </row>
    <row r="2153" spans="1:4" ht="16.149999999999999" customHeight="1" x14ac:dyDescent="0.25">
      <c r="A2153" s="561">
        <v>35713</v>
      </c>
      <c r="B2153" s="562">
        <v>1258.04</v>
      </c>
      <c r="C2153"/>
      <c r="D2153"/>
    </row>
    <row r="2154" spans="1:4" ht="16.149999999999999" customHeight="1" x14ac:dyDescent="0.25">
      <c r="A2154" s="561">
        <v>35714</v>
      </c>
      <c r="B2154" s="563">
        <v>1265.3800000000001</v>
      </c>
      <c r="C2154"/>
      <c r="D2154"/>
    </row>
    <row r="2155" spans="1:4" ht="16.149999999999999" customHeight="1" x14ac:dyDescent="0.25">
      <c r="A2155" s="561">
        <v>35715</v>
      </c>
      <c r="B2155" s="562">
        <v>1265.3800000000001</v>
      </c>
      <c r="C2155"/>
      <c r="D2155"/>
    </row>
    <row r="2156" spans="1:4" ht="16.149999999999999" customHeight="1" x14ac:dyDescent="0.25">
      <c r="A2156" s="561">
        <v>35716</v>
      </c>
      <c r="B2156" s="563">
        <v>1265.3800000000001</v>
      </c>
      <c r="C2156"/>
      <c r="D2156"/>
    </row>
    <row r="2157" spans="1:4" ht="16.149999999999999" customHeight="1" x14ac:dyDescent="0.25">
      <c r="A2157" s="561">
        <v>35717</v>
      </c>
      <c r="B2157" s="562">
        <v>1265.3800000000001</v>
      </c>
      <c r="C2157"/>
      <c r="D2157"/>
    </row>
    <row r="2158" spans="1:4" ht="16.149999999999999" customHeight="1" x14ac:dyDescent="0.25">
      <c r="A2158" s="561">
        <v>35718</v>
      </c>
      <c r="B2158" s="563">
        <v>1272.77</v>
      </c>
      <c r="C2158"/>
      <c r="D2158"/>
    </row>
    <row r="2159" spans="1:4" ht="16.149999999999999" customHeight="1" x14ac:dyDescent="0.25">
      <c r="A2159" s="561">
        <v>35719</v>
      </c>
      <c r="B2159" s="562">
        <v>1263.79</v>
      </c>
      <c r="C2159"/>
      <c r="D2159"/>
    </row>
    <row r="2160" spans="1:4" ht="16.149999999999999" customHeight="1" x14ac:dyDescent="0.25">
      <c r="A2160" s="561">
        <v>35720</v>
      </c>
      <c r="B2160" s="563">
        <v>1268.8699999999999</v>
      </c>
      <c r="C2160"/>
      <c r="D2160"/>
    </row>
    <row r="2161" spans="1:4" ht="16.149999999999999" customHeight="1" x14ac:dyDescent="0.25">
      <c r="A2161" s="561">
        <v>35721</v>
      </c>
      <c r="B2161" s="562">
        <v>1264.7</v>
      </c>
      <c r="C2161"/>
      <c r="D2161"/>
    </row>
    <row r="2162" spans="1:4" ht="16.149999999999999" customHeight="1" x14ac:dyDescent="0.25">
      <c r="A2162" s="561">
        <v>35722</v>
      </c>
      <c r="B2162" s="563">
        <v>1264.7</v>
      </c>
      <c r="C2162"/>
      <c r="D2162"/>
    </row>
    <row r="2163" spans="1:4" ht="16.149999999999999" customHeight="1" x14ac:dyDescent="0.25">
      <c r="A2163" s="561">
        <v>35723</v>
      </c>
      <c r="B2163" s="562">
        <v>1264.7</v>
      </c>
      <c r="C2163"/>
      <c r="D2163"/>
    </row>
    <row r="2164" spans="1:4" ht="16.149999999999999" customHeight="1" x14ac:dyDescent="0.25">
      <c r="A2164" s="561">
        <v>35724</v>
      </c>
      <c r="B2164" s="563">
        <v>1264.5999999999999</v>
      </c>
      <c r="C2164"/>
      <c r="D2164"/>
    </row>
    <row r="2165" spans="1:4" ht="16.149999999999999" customHeight="1" x14ac:dyDescent="0.25">
      <c r="A2165" s="561">
        <v>35725</v>
      </c>
      <c r="B2165" s="562">
        <v>1264.32</v>
      </c>
      <c r="C2165"/>
      <c r="D2165"/>
    </row>
    <row r="2166" spans="1:4" ht="16.149999999999999" customHeight="1" x14ac:dyDescent="0.25">
      <c r="A2166" s="561">
        <v>35726</v>
      </c>
      <c r="B2166" s="563">
        <v>1267.8699999999999</v>
      </c>
      <c r="C2166"/>
      <c r="D2166"/>
    </row>
    <row r="2167" spans="1:4" ht="16.149999999999999" customHeight="1" x14ac:dyDescent="0.25">
      <c r="A2167" s="561">
        <v>35727</v>
      </c>
      <c r="B2167" s="562">
        <v>1267.0999999999999</v>
      </c>
      <c r="C2167"/>
      <c r="D2167"/>
    </row>
    <row r="2168" spans="1:4" ht="16.149999999999999" customHeight="1" x14ac:dyDescent="0.25">
      <c r="A2168" s="561">
        <v>35728</v>
      </c>
      <c r="B2168" s="563">
        <v>1272.02</v>
      </c>
      <c r="C2168"/>
      <c r="D2168"/>
    </row>
    <row r="2169" spans="1:4" ht="16.149999999999999" customHeight="1" x14ac:dyDescent="0.25">
      <c r="A2169" s="561">
        <v>35729</v>
      </c>
      <c r="B2169" s="562">
        <v>1272.02</v>
      </c>
      <c r="C2169"/>
      <c r="D2169"/>
    </row>
    <row r="2170" spans="1:4" ht="16.149999999999999" customHeight="1" x14ac:dyDescent="0.25">
      <c r="A2170" s="561">
        <v>35730</v>
      </c>
      <c r="B2170" s="563">
        <v>1272.02</v>
      </c>
      <c r="C2170"/>
      <c r="D2170"/>
    </row>
    <row r="2171" spans="1:4" ht="16.149999999999999" customHeight="1" x14ac:dyDescent="0.25">
      <c r="A2171" s="561">
        <v>35731</v>
      </c>
      <c r="B2171" s="562">
        <v>1274.05</v>
      </c>
      <c r="C2171"/>
      <c r="D2171"/>
    </row>
    <row r="2172" spans="1:4" ht="16.149999999999999" customHeight="1" x14ac:dyDescent="0.25">
      <c r="A2172" s="561">
        <v>35732</v>
      </c>
      <c r="B2172" s="563">
        <v>1289.8399999999999</v>
      </c>
      <c r="C2172"/>
      <c r="D2172"/>
    </row>
    <row r="2173" spans="1:4" ht="16.149999999999999" customHeight="1" x14ac:dyDescent="0.25">
      <c r="A2173" s="561">
        <v>35733</v>
      </c>
      <c r="B2173" s="562">
        <v>1282.82</v>
      </c>
      <c r="C2173"/>
      <c r="D2173"/>
    </row>
    <row r="2174" spans="1:4" ht="16.149999999999999" customHeight="1" x14ac:dyDescent="0.25">
      <c r="A2174" s="561">
        <v>35734</v>
      </c>
      <c r="B2174" s="563">
        <v>1281.2</v>
      </c>
      <c r="C2174"/>
      <c r="D2174"/>
    </row>
    <row r="2175" spans="1:4" ht="16.149999999999999" customHeight="1" x14ac:dyDescent="0.25">
      <c r="A2175" s="561">
        <v>35735</v>
      </c>
      <c r="B2175" s="562">
        <v>1284.6500000000001</v>
      </c>
      <c r="C2175"/>
      <c r="D2175"/>
    </row>
    <row r="2176" spans="1:4" ht="16.149999999999999" customHeight="1" x14ac:dyDescent="0.25">
      <c r="A2176" s="561">
        <v>35736</v>
      </c>
      <c r="B2176" s="563">
        <v>1284.6500000000001</v>
      </c>
      <c r="C2176"/>
      <c r="D2176"/>
    </row>
    <row r="2177" spans="1:4" ht="16.149999999999999" customHeight="1" x14ac:dyDescent="0.25">
      <c r="A2177" s="561">
        <v>35737</v>
      </c>
      <c r="B2177" s="562">
        <v>1284.6500000000001</v>
      </c>
      <c r="C2177"/>
      <c r="D2177"/>
    </row>
    <row r="2178" spans="1:4" ht="16.149999999999999" customHeight="1" x14ac:dyDescent="0.25">
      <c r="A2178" s="561">
        <v>35738</v>
      </c>
      <c r="B2178" s="563">
        <v>1284.6500000000001</v>
      </c>
      <c r="C2178"/>
      <c r="D2178"/>
    </row>
    <row r="2179" spans="1:4" ht="16.149999999999999" customHeight="1" x14ac:dyDescent="0.25">
      <c r="A2179" s="561">
        <v>35739</v>
      </c>
      <c r="B2179" s="562">
        <v>1284.6300000000001</v>
      </c>
      <c r="C2179"/>
      <c r="D2179"/>
    </row>
    <row r="2180" spans="1:4" ht="16.149999999999999" customHeight="1" x14ac:dyDescent="0.25">
      <c r="A2180" s="561">
        <v>35740</v>
      </c>
      <c r="B2180" s="563">
        <v>1281.18</v>
      </c>
      <c r="C2180"/>
      <c r="D2180"/>
    </row>
    <row r="2181" spans="1:4" ht="16.149999999999999" customHeight="1" x14ac:dyDescent="0.25">
      <c r="A2181" s="561">
        <v>35741</v>
      </c>
      <c r="B2181" s="562">
        <v>1286.73</v>
      </c>
      <c r="C2181"/>
      <c r="D2181"/>
    </row>
    <row r="2182" spans="1:4" ht="16.149999999999999" customHeight="1" x14ac:dyDescent="0.25">
      <c r="A2182" s="561">
        <v>35742</v>
      </c>
      <c r="B2182" s="563">
        <v>1291.3499999999999</v>
      </c>
      <c r="C2182"/>
      <c r="D2182"/>
    </row>
    <row r="2183" spans="1:4" ht="16.149999999999999" customHeight="1" x14ac:dyDescent="0.25">
      <c r="A2183" s="561">
        <v>35743</v>
      </c>
      <c r="B2183" s="562">
        <v>1291.3499999999999</v>
      </c>
      <c r="C2183"/>
      <c r="D2183"/>
    </row>
    <row r="2184" spans="1:4" ht="16.149999999999999" customHeight="1" x14ac:dyDescent="0.25">
      <c r="A2184" s="561">
        <v>35744</v>
      </c>
      <c r="B2184" s="563">
        <v>1291.3499999999999</v>
      </c>
      <c r="C2184"/>
      <c r="D2184"/>
    </row>
    <row r="2185" spans="1:4" ht="16.149999999999999" customHeight="1" x14ac:dyDescent="0.25">
      <c r="A2185" s="561">
        <v>35745</v>
      </c>
      <c r="B2185" s="562">
        <v>1295.52</v>
      </c>
      <c r="C2185"/>
      <c r="D2185"/>
    </row>
    <row r="2186" spans="1:4" ht="16.149999999999999" customHeight="1" x14ac:dyDescent="0.25">
      <c r="A2186" s="561">
        <v>35746</v>
      </c>
      <c r="B2186" s="563">
        <v>1294.51</v>
      </c>
      <c r="C2186"/>
      <c r="D2186"/>
    </row>
    <row r="2187" spans="1:4" ht="16.149999999999999" customHeight="1" x14ac:dyDescent="0.25">
      <c r="A2187" s="561">
        <v>35747</v>
      </c>
      <c r="B2187" s="562">
        <v>1296.6600000000001</v>
      </c>
      <c r="C2187"/>
      <c r="D2187"/>
    </row>
    <row r="2188" spans="1:4" ht="16.149999999999999" customHeight="1" x14ac:dyDescent="0.25">
      <c r="A2188" s="561">
        <v>35748</v>
      </c>
      <c r="B2188" s="563">
        <v>1297.8699999999999</v>
      </c>
      <c r="C2188"/>
      <c r="D2188"/>
    </row>
    <row r="2189" spans="1:4" ht="16.149999999999999" customHeight="1" x14ac:dyDescent="0.25">
      <c r="A2189" s="561">
        <v>35749</v>
      </c>
      <c r="B2189" s="562">
        <v>1298.04</v>
      </c>
      <c r="C2189"/>
      <c r="D2189"/>
    </row>
    <row r="2190" spans="1:4" ht="16.149999999999999" customHeight="1" x14ac:dyDescent="0.25">
      <c r="A2190" s="561">
        <v>35750</v>
      </c>
      <c r="B2190" s="563">
        <v>1298.04</v>
      </c>
      <c r="C2190"/>
      <c r="D2190"/>
    </row>
    <row r="2191" spans="1:4" ht="16.149999999999999" customHeight="1" x14ac:dyDescent="0.25">
      <c r="A2191" s="561">
        <v>35751</v>
      </c>
      <c r="B2191" s="562">
        <v>1298.04</v>
      </c>
      <c r="C2191"/>
      <c r="D2191"/>
    </row>
    <row r="2192" spans="1:4" ht="16.149999999999999" customHeight="1" x14ac:dyDescent="0.25">
      <c r="A2192" s="561">
        <v>35752</v>
      </c>
      <c r="B2192" s="563">
        <v>1298.04</v>
      </c>
      <c r="C2192"/>
      <c r="D2192"/>
    </row>
    <row r="2193" spans="1:4" ht="16.149999999999999" customHeight="1" x14ac:dyDescent="0.25">
      <c r="A2193" s="561">
        <v>35753</v>
      </c>
      <c r="B2193" s="562">
        <v>1297.94</v>
      </c>
      <c r="C2193"/>
      <c r="D2193"/>
    </row>
    <row r="2194" spans="1:4" ht="16.149999999999999" customHeight="1" x14ac:dyDescent="0.25">
      <c r="A2194" s="561">
        <v>35754</v>
      </c>
      <c r="B2194" s="563">
        <v>1296.6199999999999</v>
      </c>
      <c r="C2194"/>
      <c r="D2194"/>
    </row>
    <row r="2195" spans="1:4" ht="16.149999999999999" customHeight="1" x14ac:dyDescent="0.25">
      <c r="A2195" s="561">
        <v>35755</v>
      </c>
      <c r="B2195" s="562">
        <v>1298.19</v>
      </c>
      <c r="C2195"/>
      <c r="D2195"/>
    </row>
    <row r="2196" spans="1:4" ht="16.149999999999999" customHeight="1" x14ac:dyDescent="0.25">
      <c r="A2196" s="561">
        <v>35756</v>
      </c>
      <c r="B2196" s="563">
        <v>1296.3</v>
      </c>
      <c r="C2196"/>
      <c r="D2196"/>
    </row>
    <row r="2197" spans="1:4" ht="16.149999999999999" customHeight="1" x14ac:dyDescent="0.25">
      <c r="A2197" s="561">
        <v>35757</v>
      </c>
      <c r="B2197" s="562">
        <v>1296.3</v>
      </c>
      <c r="C2197"/>
      <c r="D2197"/>
    </row>
    <row r="2198" spans="1:4" ht="16.149999999999999" customHeight="1" x14ac:dyDescent="0.25">
      <c r="A2198" s="561">
        <v>35758</v>
      </c>
      <c r="B2198" s="563">
        <v>1296.3</v>
      </c>
      <c r="C2198"/>
      <c r="D2198"/>
    </row>
    <row r="2199" spans="1:4" ht="16.149999999999999" customHeight="1" x14ac:dyDescent="0.25">
      <c r="A2199" s="561">
        <v>35759</v>
      </c>
      <c r="B2199" s="562">
        <v>1296.3699999999999</v>
      </c>
      <c r="C2199"/>
      <c r="D2199"/>
    </row>
    <row r="2200" spans="1:4" ht="16.149999999999999" customHeight="1" x14ac:dyDescent="0.25">
      <c r="A2200" s="561">
        <v>35760</v>
      </c>
      <c r="B2200" s="563">
        <v>1299.19</v>
      </c>
      <c r="C2200"/>
      <c r="D2200"/>
    </row>
    <row r="2201" spans="1:4" ht="16.149999999999999" customHeight="1" x14ac:dyDescent="0.25">
      <c r="A2201" s="561">
        <v>35761</v>
      </c>
      <c r="B2201" s="562">
        <v>1303.1500000000001</v>
      </c>
      <c r="C2201"/>
      <c r="D2201"/>
    </row>
    <row r="2202" spans="1:4" ht="16.149999999999999" customHeight="1" x14ac:dyDescent="0.25">
      <c r="A2202" s="561">
        <v>35762</v>
      </c>
      <c r="B2202" s="563">
        <v>1303.0999999999999</v>
      </c>
      <c r="C2202"/>
      <c r="D2202"/>
    </row>
    <row r="2203" spans="1:4" ht="16.149999999999999" customHeight="1" x14ac:dyDescent="0.25">
      <c r="A2203" s="561">
        <v>35763</v>
      </c>
      <c r="B2203" s="562">
        <v>1305.6600000000001</v>
      </c>
      <c r="C2203"/>
      <c r="D2203"/>
    </row>
    <row r="2204" spans="1:4" ht="16.149999999999999" customHeight="1" x14ac:dyDescent="0.25">
      <c r="A2204" s="561">
        <v>35764</v>
      </c>
      <c r="B2204" s="563">
        <v>1305.6600000000001</v>
      </c>
      <c r="C2204"/>
      <c r="D2204"/>
    </row>
    <row r="2205" spans="1:4" ht="16.149999999999999" customHeight="1" x14ac:dyDescent="0.25">
      <c r="A2205" s="561">
        <v>35765</v>
      </c>
      <c r="B2205" s="562">
        <v>1305.6600000000001</v>
      </c>
      <c r="C2205"/>
      <c r="D2205"/>
    </row>
    <row r="2206" spans="1:4" ht="16.149999999999999" customHeight="1" x14ac:dyDescent="0.25">
      <c r="A2206" s="561">
        <v>35766</v>
      </c>
      <c r="B2206" s="563">
        <v>1307.54</v>
      </c>
      <c r="C2206"/>
      <c r="D2206"/>
    </row>
    <row r="2207" spans="1:4" ht="16.149999999999999" customHeight="1" x14ac:dyDescent="0.25">
      <c r="A2207" s="561">
        <v>35767</v>
      </c>
      <c r="B2207" s="562">
        <v>1307.01</v>
      </c>
      <c r="C2207"/>
      <c r="D2207"/>
    </row>
    <row r="2208" spans="1:4" ht="16.149999999999999" customHeight="1" x14ac:dyDescent="0.25">
      <c r="A2208" s="561">
        <v>35768</v>
      </c>
      <c r="B2208" s="563">
        <v>1299.43</v>
      </c>
      <c r="C2208"/>
      <c r="D2208"/>
    </row>
    <row r="2209" spans="1:4" ht="16.149999999999999" customHeight="1" x14ac:dyDescent="0.25">
      <c r="A2209" s="561">
        <v>35769</v>
      </c>
      <c r="B2209" s="562">
        <v>1298.6400000000001</v>
      </c>
      <c r="C2209"/>
      <c r="D2209"/>
    </row>
    <row r="2210" spans="1:4" ht="16.149999999999999" customHeight="1" x14ac:dyDescent="0.25">
      <c r="A2210" s="561">
        <v>35770</v>
      </c>
      <c r="B2210" s="563">
        <v>1300.55</v>
      </c>
      <c r="C2210"/>
      <c r="D2210"/>
    </row>
    <row r="2211" spans="1:4" ht="16.149999999999999" customHeight="1" x14ac:dyDescent="0.25">
      <c r="A2211" s="561">
        <v>35771</v>
      </c>
      <c r="B2211" s="562">
        <v>1300.55</v>
      </c>
      <c r="C2211"/>
      <c r="D2211"/>
    </row>
    <row r="2212" spans="1:4" ht="16.149999999999999" customHeight="1" x14ac:dyDescent="0.25">
      <c r="A2212" s="561">
        <v>35772</v>
      </c>
      <c r="B2212" s="563">
        <v>1300.55</v>
      </c>
      <c r="C2212"/>
      <c r="D2212"/>
    </row>
    <row r="2213" spans="1:4" ht="16.149999999999999" customHeight="1" x14ac:dyDescent="0.25">
      <c r="A2213" s="561">
        <v>35773</v>
      </c>
      <c r="B2213" s="562">
        <v>1300.55</v>
      </c>
      <c r="C2213"/>
      <c r="D2213"/>
    </row>
    <row r="2214" spans="1:4" ht="16.149999999999999" customHeight="1" x14ac:dyDescent="0.25">
      <c r="A2214" s="561">
        <v>35774</v>
      </c>
      <c r="B2214" s="563">
        <v>1298.78</v>
      </c>
      <c r="C2214"/>
      <c r="D2214"/>
    </row>
    <row r="2215" spans="1:4" ht="16.149999999999999" customHeight="1" x14ac:dyDescent="0.25">
      <c r="A2215" s="561">
        <v>35775</v>
      </c>
      <c r="B2215" s="562">
        <v>1301.1500000000001</v>
      </c>
      <c r="C2215"/>
      <c r="D2215"/>
    </row>
    <row r="2216" spans="1:4" ht="16.149999999999999" customHeight="1" x14ac:dyDescent="0.25">
      <c r="A2216" s="561">
        <v>35776</v>
      </c>
      <c r="B2216" s="563">
        <v>1304.8499999999999</v>
      </c>
      <c r="C2216"/>
      <c r="D2216"/>
    </row>
    <row r="2217" spans="1:4" ht="16.149999999999999" customHeight="1" x14ac:dyDescent="0.25">
      <c r="A2217" s="561">
        <v>35777</v>
      </c>
      <c r="B2217" s="562">
        <v>1307.42</v>
      </c>
      <c r="C2217"/>
      <c r="D2217"/>
    </row>
    <row r="2218" spans="1:4" ht="16.149999999999999" customHeight="1" x14ac:dyDescent="0.25">
      <c r="A2218" s="561">
        <v>35778</v>
      </c>
      <c r="B2218" s="563">
        <v>1307.42</v>
      </c>
      <c r="C2218"/>
      <c r="D2218"/>
    </row>
    <row r="2219" spans="1:4" ht="16.149999999999999" customHeight="1" x14ac:dyDescent="0.25">
      <c r="A2219" s="561">
        <v>35779</v>
      </c>
      <c r="B2219" s="562">
        <v>1307.42</v>
      </c>
      <c r="C2219"/>
      <c r="D2219"/>
    </row>
    <row r="2220" spans="1:4" ht="16.149999999999999" customHeight="1" x14ac:dyDescent="0.25">
      <c r="A2220" s="561">
        <v>35780</v>
      </c>
      <c r="B2220" s="563">
        <v>1304.02</v>
      </c>
      <c r="C2220"/>
      <c r="D2220"/>
    </row>
    <row r="2221" spans="1:4" ht="16.149999999999999" customHeight="1" x14ac:dyDescent="0.25">
      <c r="A2221" s="561">
        <v>35781</v>
      </c>
      <c r="B2221" s="562">
        <v>1296.3</v>
      </c>
      <c r="C2221"/>
      <c r="D2221"/>
    </row>
    <row r="2222" spans="1:4" ht="16.149999999999999" customHeight="1" x14ac:dyDescent="0.25">
      <c r="A2222" s="561">
        <v>35782</v>
      </c>
      <c r="B2222" s="563">
        <v>1286.74</v>
      </c>
      <c r="C2222"/>
      <c r="D2222"/>
    </row>
    <row r="2223" spans="1:4" ht="16.149999999999999" customHeight="1" x14ac:dyDescent="0.25">
      <c r="A2223" s="561">
        <v>35783</v>
      </c>
      <c r="B2223" s="562">
        <v>1286.1199999999999</v>
      </c>
      <c r="C2223"/>
      <c r="D2223"/>
    </row>
    <row r="2224" spans="1:4" ht="16.149999999999999" customHeight="1" x14ac:dyDescent="0.25">
      <c r="A2224" s="561">
        <v>35784</v>
      </c>
      <c r="B2224" s="563">
        <v>1287.51</v>
      </c>
      <c r="C2224"/>
      <c r="D2224"/>
    </row>
    <row r="2225" spans="1:4" ht="16.149999999999999" customHeight="1" x14ac:dyDescent="0.25">
      <c r="A2225" s="561">
        <v>35785</v>
      </c>
      <c r="B2225" s="562">
        <v>1287.51</v>
      </c>
      <c r="C2225"/>
      <c r="D2225"/>
    </row>
    <row r="2226" spans="1:4" ht="16.149999999999999" customHeight="1" x14ac:dyDescent="0.25">
      <c r="A2226" s="561">
        <v>35786</v>
      </c>
      <c r="B2226" s="563">
        <v>1287.51</v>
      </c>
      <c r="C2226"/>
      <c r="D2226"/>
    </row>
    <row r="2227" spans="1:4" ht="16.149999999999999" customHeight="1" x14ac:dyDescent="0.25">
      <c r="A2227" s="561">
        <v>35787</v>
      </c>
      <c r="B2227" s="562">
        <v>1288.32</v>
      </c>
      <c r="C2227"/>
      <c r="D2227"/>
    </row>
    <row r="2228" spans="1:4" ht="16.149999999999999" customHeight="1" x14ac:dyDescent="0.25">
      <c r="A2228" s="561">
        <v>35788</v>
      </c>
      <c r="B2228" s="563">
        <v>1281.5999999999999</v>
      </c>
      <c r="C2228"/>
      <c r="D2228"/>
    </row>
    <row r="2229" spans="1:4" ht="16.149999999999999" customHeight="1" x14ac:dyDescent="0.25">
      <c r="A2229" s="561">
        <v>35789</v>
      </c>
      <c r="B2229" s="562">
        <v>1281.5999999999999</v>
      </c>
      <c r="C2229"/>
      <c r="D2229"/>
    </row>
    <row r="2230" spans="1:4" ht="16.149999999999999" customHeight="1" x14ac:dyDescent="0.25">
      <c r="A2230" s="561">
        <v>35790</v>
      </c>
      <c r="B2230" s="563">
        <v>1281.5999999999999</v>
      </c>
      <c r="C2230"/>
      <c r="D2230"/>
    </row>
    <row r="2231" spans="1:4" ht="16.149999999999999" customHeight="1" x14ac:dyDescent="0.25">
      <c r="A2231" s="561">
        <v>35791</v>
      </c>
      <c r="B2231" s="562">
        <v>1286.92</v>
      </c>
      <c r="C2231"/>
      <c r="D2231"/>
    </row>
    <row r="2232" spans="1:4" ht="16.149999999999999" customHeight="1" x14ac:dyDescent="0.25">
      <c r="A2232" s="561">
        <v>35792</v>
      </c>
      <c r="B2232" s="563">
        <v>1286.92</v>
      </c>
      <c r="C2232"/>
      <c r="D2232"/>
    </row>
    <row r="2233" spans="1:4" ht="16.149999999999999" customHeight="1" x14ac:dyDescent="0.25">
      <c r="A2233" s="561">
        <v>35793</v>
      </c>
      <c r="B2233" s="562">
        <v>1286.92</v>
      </c>
      <c r="C2233"/>
      <c r="D2233"/>
    </row>
    <row r="2234" spans="1:4" ht="16.149999999999999" customHeight="1" x14ac:dyDescent="0.25">
      <c r="A2234" s="561">
        <v>35794</v>
      </c>
      <c r="B2234" s="563">
        <v>1291.92</v>
      </c>
      <c r="C2234"/>
      <c r="D2234"/>
    </row>
    <row r="2235" spans="1:4" ht="16.149999999999999" customHeight="1" x14ac:dyDescent="0.25">
      <c r="A2235" s="561">
        <v>35795</v>
      </c>
      <c r="B2235" s="562">
        <v>1293.58</v>
      </c>
      <c r="C2235"/>
      <c r="D2235"/>
    </row>
    <row r="2236" spans="1:4" ht="16.149999999999999" customHeight="1" x14ac:dyDescent="0.25">
      <c r="A2236" s="561">
        <v>35796</v>
      </c>
      <c r="B2236" s="563">
        <v>1293.58</v>
      </c>
      <c r="C2236"/>
      <c r="D2236"/>
    </row>
    <row r="2237" spans="1:4" ht="16.149999999999999" customHeight="1" x14ac:dyDescent="0.25">
      <c r="A2237" s="561">
        <v>35797</v>
      </c>
      <c r="B2237" s="562">
        <v>1293.58</v>
      </c>
      <c r="C2237"/>
      <c r="D2237"/>
    </row>
    <row r="2238" spans="1:4" ht="16.149999999999999" customHeight="1" x14ac:dyDescent="0.25">
      <c r="A2238" s="561">
        <v>35798</v>
      </c>
      <c r="B2238" s="563">
        <v>1304.33</v>
      </c>
      <c r="C2238"/>
      <c r="D2238"/>
    </row>
    <row r="2239" spans="1:4" ht="16.149999999999999" customHeight="1" x14ac:dyDescent="0.25">
      <c r="A2239" s="561">
        <v>35799</v>
      </c>
      <c r="B2239" s="562">
        <v>1304.33</v>
      </c>
      <c r="C2239"/>
      <c r="D2239"/>
    </row>
    <row r="2240" spans="1:4" ht="16.149999999999999" customHeight="1" x14ac:dyDescent="0.25">
      <c r="A2240" s="561">
        <v>35800</v>
      </c>
      <c r="B2240" s="563">
        <v>1304.33</v>
      </c>
      <c r="C2240"/>
      <c r="D2240"/>
    </row>
    <row r="2241" spans="1:4" ht="16.149999999999999" customHeight="1" x14ac:dyDescent="0.25">
      <c r="A2241" s="561">
        <v>35801</v>
      </c>
      <c r="B2241" s="562">
        <v>1317.15</v>
      </c>
      <c r="C2241"/>
      <c r="D2241"/>
    </row>
    <row r="2242" spans="1:4" ht="16.149999999999999" customHeight="1" x14ac:dyDescent="0.25">
      <c r="A2242" s="561">
        <v>35802</v>
      </c>
      <c r="B2242" s="563">
        <v>1318.57</v>
      </c>
      <c r="C2242"/>
      <c r="D2242"/>
    </row>
    <row r="2243" spans="1:4" ht="16.149999999999999" customHeight="1" x14ac:dyDescent="0.25">
      <c r="A2243" s="561">
        <v>35803</v>
      </c>
      <c r="B2243" s="562">
        <v>1315.95</v>
      </c>
      <c r="C2243"/>
      <c r="D2243"/>
    </row>
    <row r="2244" spans="1:4" ht="16.149999999999999" customHeight="1" x14ac:dyDescent="0.25">
      <c r="A2244" s="561">
        <v>35804</v>
      </c>
      <c r="B2244" s="563">
        <v>1313.56</v>
      </c>
      <c r="C2244"/>
      <c r="D2244"/>
    </row>
    <row r="2245" spans="1:4" ht="16.149999999999999" customHeight="1" x14ac:dyDescent="0.25">
      <c r="A2245" s="561">
        <v>35805</v>
      </c>
      <c r="B2245" s="562">
        <v>1315.7</v>
      </c>
      <c r="C2245"/>
      <c r="D2245"/>
    </row>
    <row r="2246" spans="1:4" ht="16.149999999999999" customHeight="1" x14ac:dyDescent="0.25">
      <c r="A2246" s="561">
        <v>35806</v>
      </c>
      <c r="B2246" s="563">
        <v>1315.7</v>
      </c>
      <c r="C2246"/>
      <c r="D2246"/>
    </row>
    <row r="2247" spans="1:4" ht="16.149999999999999" customHeight="1" x14ac:dyDescent="0.25">
      <c r="A2247" s="561">
        <v>35807</v>
      </c>
      <c r="B2247" s="562">
        <v>1315.7</v>
      </c>
      <c r="C2247"/>
      <c r="D2247"/>
    </row>
    <row r="2248" spans="1:4" ht="16.149999999999999" customHeight="1" x14ac:dyDescent="0.25">
      <c r="A2248" s="561">
        <v>35808</v>
      </c>
      <c r="B2248" s="563">
        <v>1315.7</v>
      </c>
      <c r="C2248"/>
      <c r="D2248"/>
    </row>
    <row r="2249" spans="1:4" ht="16.149999999999999" customHeight="1" x14ac:dyDescent="0.25">
      <c r="A2249" s="561">
        <v>35809</v>
      </c>
      <c r="B2249" s="562">
        <v>1318.25</v>
      </c>
      <c r="C2249"/>
      <c r="D2249"/>
    </row>
    <row r="2250" spans="1:4" ht="16.149999999999999" customHeight="1" x14ac:dyDescent="0.25">
      <c r="A2250" s="561">
        <v>35810</v>
      </c>
      <c r="B2250" s="563">
        <v>1318.53</v>
      </c>
      <c r="C2250"/>
      <c r="D2250"/>
    </row>
    <row r="2251" spans="1:4" ht="16.149999999999999" customHeight="1" x14ac:dyDescent="0.25">
      <c r="A2251" s="561">
        <v>35811</v>
      </c>
      <c r="B2251" s="562">
        <v>1319.21</v>
      </c>
      <c r="C2251"/>
      <c r="D2251"/>
    </row>
    <row r="2252" spans="1:4" ht="16.149999999999999" customHeight="1" x14ac:dyDescent="0.25">
      <c r="A2252" s="561">
        <v>35812</v>
      </c>
      <c r="B2252" s="563">
        <v>1322.16</v>
      </c>
      <c r="C2252"/>
      <c r="D2252"/>
    </row>
    <row r="2253" spans="1:4" ht="16.149999999999999" customHeight="1" x14ac:dyDescent="0.25">
      <c r="A2253" s="561">
        <v>35813</v>
      </c>
      <c r="B2253" s="562">
        <v>1322.16</v>
      </c>
      <c r="C2253"/>
      <c r="D2253"/>
    </row>
    <row r="2254" spans="1:4" ht="16.149999999999999" customHeight="1" x14ac:dyDescent="0.25">
      <c r="A2254" s="561">
        <v>35814</v>
      </c>
      <c r="B2254" s="563">
        <v>1322.16</v>
      </c>
      <c r="C2254"/>
      <c r="D2254"/>
    </row>
    <row r="2255" spans="1:4" ht="16.149999999999999" customHeight="1" x14ac:dyDescent="0.25">
      <c r="A2255" s="561">
        <v>35815</v>
      </c>
      <c r="B2255" s="562">
        <v>1325.07</v>
      </c>
      <c r="C2255"/>
      <c r="D2255"/>
    </row>
    <row r="2256" spans="1:4" ht="16.149999999999999" customHeight="1" x14ac:dyDescent="0.25">
      <c r="A2256" s="561">
        <v>35816</v>
      </c>
      <c r="B2256" s="563">
        <v>1327</v>
      </c>
      <c r="C2256"/>
      <c r="D2256"/>
    </row>
    <row r="2257" spans="1:4" ht="16.149999999999999" customHeight="1" x14ac:dyDescent="0.25">
      <c r="A2257" s="561">
        <v>35817</v>
      </c>
      <c r="B2257" s="562">
        <v>1331.48</v>
      </c>
      <c r="C2257"/>
      <c r="D2257"/>
    </row>
    <row r="2258" spans="1:4" ht="16.149999999999999" customHeight="1" x14ac:dyDescent="0.25">
      <c r="A2258" s="561">
        <v>35818</v>
      </c>
      <c r="B2258" s="563">
        <v>1334.71</v>
      </c>
      <c r="C2258"/>
      <c r="D2258"/>
    </row>
    <row r="2259" spans="1:4" ht="16.149999999999999" customHeight="1" x14ac:dyDescent="0.25">
      <c r="A2259" s="561">
        <v>35819</v>
      </c>
      <c r="B2259" s="562">
        <v>1332.78</v>
      </c>
      <c r="C2259"/>
      <c r="D2259"/>
    </row>
    <row r="2260" spans="1:4" ht="16.149999999999999" customHeight="1" x14ac:dyDescent="0.25">
      <c r="A2260" s="561">
        <v>35820</v>
      </c>
      <c r="B2260" s="563">
        <v>1332.78</v>
      </c>
      <c r="C2260"/>
      <c r="D2260"/>
    </row>
    <row r="2261" spans="1:4" ht="16.149999999999999" customHeight="1" x14ac:dyDescent="0.25">
      <c r="A2261" s="561">
        <v>35821</v>
      </c>
      <c r="B2261" s="562">
        <v>1332.78</v>
      </c>
      <c r="C2261"/>
      <c r="D2261"/>
    </row>
    <row r="2262" spans="1:4" ht="16.149999999999999" customHeight="1" x14ac:dyDescent="0.25">
      <c r="A2262" s="561">
        <v>35822</v>
      </c>
      <c r="B2262" s="563">
        <v>1336.38</v>
      </c>
      <c r="C2262"/>
      <c r="D2262"/>
    </row>
    <row r="2263" spans="1:4" ht="16.149999999999999" customHeight="1" x14ac:dyDescent="0.25">
      <c r="A2263" s="561">
        <v>35823</v>
      </c>
      <c r="B2263" s="562">
        <v>1337.3</v>
      </c>
      <c r="C2263"/>
      <c r="D2263"/>
    </row>
    <row r="2264" spans="1:4" ht="16.149999999999999" customHeight="1" x14ac:dyDescent="0.25">
      <c r="A2264" s="561">
        <v>35824</v>
      </c>
      <c r="B2264" s="563">
        <v>1339.57</v>
      </c>
      <c r="C2264"/>
      <c r="D2264"/>
    </row>
    <row r="2265" spans="1:4" ht="16.149999999999999" customHeight="1" x14ac:dyDescent="0.25">
      <c r="A2265" s="561">
        <v>35825</v>
      </c>
      <c r="B2265" s="562">
        <v>1341.85</v>
      </c>
      <c r="C2265"/>
      <c r="D2265"/>
    </row>
    <row r="2266" spans="1:4" ht="16.149999999999999" customHeight="1" x14ac:dyDescent="0.25">
      <c r="A2266" s="561">
        <v>35826</v>
      </c>
      <c r="B2266" s="563">
        <v>1342</v>
      </c>
      <c r="C2266"/>
      <c r="D2266"/>
    </row>
    <row r="2267" spans="1:4" ht="16.149999999999999" customHeight="1" x14ac:dyDescent="0.25">
      <c r="A2267" s="561">
        <v>35827</v>
      </c>
      <c r="B2267" s="562">
        <v>1342</v>
      </c>
      <c r="C2267"/>
      <c r="D2267"/>
    </row>
    <row r="2268" spans="1:4" ht="16.149999999999999" customHeight="1" x14ac:dyDescent="0.25">
      <c r="A2268" s="561">
        <v>35828</v>
      </c>
      <c r="B2268" s="563">
        <v>1342</v>
      </c>
      <c r="C2268"/>
      <c r="D2268"/>
    </row>
    <row r="2269" spans="1:4" ht="16.149999999999999" customHeight="1" x14ac:dyDescent="0.25">
      <c r="A2269" s="561">
        <v>35829</v>
      </c>
      <c r="B2269" s="562">
        <v>1343.9</v>
      </c>
      <c r="C2269"/>
      <c r="D2269"/>
    </row>
    <row r="2270" spans="1:4" ht="16.149999999999999" customHeight="1" x14ac:dyDescent="0.25">
      <c r="A2270" s="561">
        <v>35830</v>
      </c>
      <c r="B2270" s="563">
        <v>1345.01</v>
      </c>
      <c r="C2270"/>
      <c r="D2270"/>
    </row>
    <row r="2271" spans="1:4" ht="16.149999999999999" customHeight="1" x14ac:dyDescent="0.25">
      <c r="A2271" s="561">
        <v>35831</v>
      </c>
      <c r="B2271" s="562">
        <v>1345.46</v>
      </c>
      <c r="C2271"/>
      <c r="D2271"/>
    </row>
    <row r="2272" spans="1:4" ht="16.149999999999999" customHeight="1" x14ac:dyDescent="0.25">
      <c r="A2272" s="561">
        <v>35832</v>
      </c>
      <c r="B2272" s="563">
        <v>1346.09</v>
      </c>
      <c r="C2272"/>
      <c r="D2272"/>
    </row>
    <row r="2273" spans="1:4" ht="16.149999999999999" customHeight="1" x14ac:dyDescent="0.25">
      <c r="A2273" s="561">
        <v>35833</v>
      </c>
      <c r="B2273" s="562">
        <v>1346.42</v>
      </c>
      <c r="C2273"/>
      <c r="D2273"/>
    </row>
    <row r="2274" spans="1:4" ht="16.149999999999999" customHeight="1" x14ac:dyDescent="0.25">
      <c r="A2274" s="561">
        <v>35834</v>
      </c>
      <c r="B2274" s="563">
        <v>1346.42</v>
      </c>
      <c r="C2274"/>
      <c r="D2274"/>
    </row>
    <row r="2275" spans="1:4" ht="16.149999999999999" customHeight="1" x14ac:dyDescent="0.25">
      <c r="A2275" s="561">
        <v>35835</v>
      </c>
      <c r="B2275" s="562">
        <v>1346.42</v>
      </c>
      <c r="C2275"/>
      <c r="D2275"/>
    </row>
    <row r="2276" spans="1:4" ht="16.149999999999999" customHeight="1" x14ac:dyDescent="0.25">
      <c r="A2276" s="561">
        <v>35836</v>
      </c>
      <c r="B2276" s="563">
        <v>1347.72</v>
      </c>
      <c r="C2276"/>
      <c r="D2276"/>
    </row>
    <row r="2277" spans="1:4" ht="16.149999999999999" customHeight="1" x14ac:dyDescent="0.25">
      <c r="A2277" s="561">
        <v>35837</v>
      </c>
      <c r="B2277" s="562">
        <v>1348.23</v>
      </c>
      <c r="C2277"/>
      <c r="D2277"/>
    </row>
    <row r="2278" spans="1:4" ht="16.149999999999999" customHeight="1" x14ac:dyDescent="0.25">
      <c r="A2278" s="561">
        <v>35838</v>
      </c>
      <c r="B2278" s="563">
        <v>1348.86</v>
      </c>
      <c r="C2278"/>
      <c r="D2278"/>
    </row>
    <row r="2279" spans="1:4" ht="16.149999999999999" customHeight="1" x14ac:dyDescent="0.25">
      <c r="A2279" s="561">
        <v>35839</v>
      </c>
      <c r="B2279" s="562">
        <v>1349.34</v>
      </c>
      <c r="C2279"/>
      <c r="D2279"/>
    </row>
    <row r="2280" spans="1:4" ht="16.149999999999999" customHeight="1" x14ac:dyDescent="0.25">
      <c r="A2280" s="561">
        <v>35840</v>
      </c>
      <c r="B2280" s="563">
        <v>1349.54</v>
      </c>
      <c r="C2280"/>
      <c r="D2280"/>
    </row>
    <row r="2281" spans="1:4" ht="16.149999999999999" customHeight="1" x14ac:dyDescent="0.25">
      <c r="A2281" s="561">
        <v>35841</v>
      </c>
      <c r="B2281" s="562">
        <v>1349.54</v>
      </c>
      <c r="C2281"/>
      <c r="D2281"/>
    </row>
    <row r="2282" spans="1:4" ht="16.149999999999999" customHeight="1" x14ac:dyDescent="0.25">
      <c r="A2282" s="561">
        <v>35842</v>
      </c>
      <c r="B2282" s="563">
        <v>1349.54</v>
      </c>
      <c r="C2282"/>
      <c r="D2282"/>
    </row>
    <row r="2283" spans="1:4" ht="16.149999999999999" customHeight="1" x14ac:dyDescent="0.25">
      <c r="A2283" s="561">
        <v>35843</v>
      </c>
      <c r="B2283" s="562">
        <v>1350.97</v>
      </c>
      <c r="C2283"/>
      <c r="D2283"/>
    </row>
    <row r="2284" spans="1:4" ht="16.149999999999999" customHeight="1" x14ac:dyDescent="0.25">
      <c r="A2284" s="561">
        <v>35844</v>
      </c>
      <c r="B2284" s="563">
        <v>1350.23</v>
      </c>
      <c r="C2284"/>
      <c r="D2284"/>
    </row>
    <row r="2285" spans="1:4" ht="16.149999999999999" customHeight="1" x14ac:dyDescent="0.25">
      <c r="A2285" s="561">
        <v>35845</v>
      </c>
      <c r="B2285" s="562">
        <v>1349.95</v>
      </c>
      <c r="C2285"/>
      <c r="D2285"/>
    </row>
    <row r="2286" spans="1:4" ht="16.149999999999999" customHeight="1" x14ac:dyDescent="0.25">
      <c r="A2286" s="561">
        <v>35846</v>
      </c>
      <c r="B2286" s="563">
        <v>1350.1</v>
      </c>
      <c r="C2286"/>
      <c r="D2286"/>
    </row>
    <row r="2287" spans="1:4" ht="16.149999999999999" customHeight="1" x14ac:dyDescent="0.25">
      <c r="A2287" s="561">
        <v>35847</v>
      </c>
      <c r="B2287" s="562">
        <v>1347.94</v>
      </c>
      <c r="C2287"/>
      <c r="D2287"/>
    </row>
    <row r="2288" spans="1:4" ht="16.149999999999999" customHeight="1" x14ac:dyDescent="0.25">
      <c r="A2288" s="561">
        <v>35848</v>
      </c>
      <c r="B2288" s="563">
        <v>1347.94</v>
      </c>
      <c r="C2288"/>
      <c r="D2288"/>
    </row>
    <row r="2289" spans="1:4" ht="16.149999999999999" customHeight="1" x14ac:dyDescent="0.25">
      <c r="A2289" s="561">
        <v>35849</v>
      </c>
      <c r="B2289" s="562">
        <v>1347.94</v>
      </c>
      <c r="C2289"/>
      <c r="D2289"/>
    </row>
    <row r="2290" spans="1:4" ht="16.149999999999999" customHeight="1" x14ac:dyDescent="0.25">
      <c r="A2290" s="561">
        <v>35850</v>
      </c>
      <c r="B2290" s="563">
        <v>1340.92</v>
      </c>
      <c r="C2290"/>
      <c r="D2290"/>
    </row>
    <row r="2291" spans="1:4" ht="16.149999999999999" customHeight="1" x14ac:dyDescent="0.25">
      <c r="A2291" s="561">
        <v>35851</v>
      </c>
      <c r="B2291" s="562">
        <v>1334.72</v>
      </c>
      <c r="C2291"/>
      <c r="D2291"/>
    </row>
    <row r="2292" spans="1:4" ht="16.149999999999999" customHeight="1" x14ac:dyDescent="0.25">
      <c r="A2292" s="561">
        <v>35852</v>
      </c>
      <c r="B2292" s="563">
        <v>1340.75</v>
      </c>
      <c r="C2292"/>
      <c r="D2292"/>
    </row>
    <row r="2293" spans="1:4" ht="16.149999999999999" customHeight="1" x14ac:dyDescent="0.25">
      <c r="A2293" s="561">
        <v>35853</v>
      </c>
      <c r="B2293" s="562">
        <v>1344.25</v>
      </c>
      <c r="C2293"/>
      <c r="D2293"/>
    </row>
    <row r="2294" spans="1:4" ht="16.149999999999999" customHeight="1" x14ac:dyDescent="0.25">
      <c r="A2294" s="561">
        <v>35854</v>
      </c>
      <c r="B2294" s="563">
        <v>1343.85</v>
      </c>
      <c r="C2294"/>
      <c r="D2294"/>
    </row>
    <row r="2295" spans="1:4" ht="16.149999999999999" customHeight="1" x14ac:dyDescent="0.25">
      <c r="A2295" s="561">
        <v>35855</v>
      </c>
      <c r="B2295" s="562">
        <v>1343.85</v>
      </c>
      <c r="C2295"/>
      <c r="D2295"/>
    </row>
    <row r="2296" spans="1:4" ht="16.149999999999999" customHeight="1" x14ac:dyDescent="0.25">
      <c r="A2296" s="561">
        <v>35856</v>
      </c>
      <c r="B2296" s="563">
        <v>1343.85</v>
      </c>
      <c r="C2296"/>
      <c r="D2296"/>
    </row>
    <row r="2297" spans="1:4" ht="16.149999999999999" customHeight="1" x14ac:dyDescent="0.25">
      <c r="A2297" s="561">
        <v>35857</v>
      </c>
      <c r="B2297" s="562">
        <v>1349.04</v>
      </c>
      <c r="C2297"/>
      <c r="D2297"/>
    </row>
    <row r="2298" spans="1:4" ht="16.149999999999999" customHeight="1" x14ac:dyDescent="0.25">
      <c r="A2298" s="561">
        <v>35858</v>
      </c>
      <c r="B2298" s="563">
        <v>1352.21</v>
      </c>
      <c r="C2298"/>
      <c r="D2298"/>
    </row>
    <row r="2299" spans="1:4" ht="16.149999999999999" customHeight="1" x14ac:dyDescent="0.25">
      <c r="A2299" s="561">
        <v>35859</v>
      </c>
      <c r="B2299" s="562">
        <v>1349.8</v>
      </c>
      <c r="C2299"/>
      <c r="D2299"/>
    </row>
    <row r="2300" spans="1:4" ht="16.149999999999999" customHeight="1" x14ac:dyDescent="0.25">
      <c r="A2300" s="561">
        <v>35860</v>
      </c>
      <c r="B2300" s="563">
        <v>1353.19</v>
      </c>
      <c r="C2300"/>
      <c r="D2300"/>
    </row>
    <row r="2301" spans="1:4" ht="16.149999999999999" customHeight="1" x14ac:dyDescent="0.25">
      <c r="A2301" s="561">
        <v>35861</v>
      </c>
      <c r="B2301" s="562">
        <v>1353.71</v>
      </c>
      <c r="C2301"/>
      <c r="D2301"/>
    </row>
    <row r="2302" spans="1:4" ht="16.149999999999999" customHeight="1" x14ac:dyDescent="0.25">
      <c r="A2302" s="561">
        <v>35862</v>
      </c>
      <c r="B2302" s="563">
        <v>1353.71</v>
      </c>
      <c r="C2302"/>
      <c r="D2302"/>
    </row>
    <row r="2303" spans="1:4" ht="16.149999999999999" customHeight="1" x14ac:dyDescent="0.25">
      <c r="A2303" s="561">
        <v>35863</v>
      </c>
      <c r="B2303" s="562">
        <v>1353.71</v>
      </c>
      <c r="C2303"/>
      <c r="D2303"/>
    </row>
    <row r="2304" spans="1:4" ht="16.149999999999999" customHeight="1" x14ac:dyDescent="0.25">
      <c r="A2304" s="561">
        <v>35864</v>
      </c>
      <c r="B2304" s="563">
        <v>1354.9</v>
      </c>
      <c r="C2304"/>
      <c r="D2304"/>
    </row>
    <row r="2305" spans="1:4" ht="16.149999999999999" customHeight="1" x14ac:dyDescent="0.25">
      <c r="A2305" s="561">
        <v>35865</v>
      </c>
      <c r="B2305" s="562">
        <v>1355.88</v>
      </c>
      <c r="C2305"/>
      <c r="D2305"/>
    </row>
    <row r="2306" spans="1:4" ht="16.149999999999999" customHeight="1" x14ac:dyDescent="0.25">
      <c r="A2306" s="561">
        <v>35866</v>
      </c>
      <c r="B2306" s="563">
        <v>1356.63</v>
      </c>
      <c r="C2306"/>
      <c r="D2306"/>
    </row>
    <row r="2307" spans="1:4" ht="16.149999999999999" customHeight="1" x14ac:dyDescent="0.25">
      <c r="A2307" s="561">
        <v>35867</v>
      </c>
      <c r="B2307" s="562">
        <v>1356.7</v>
      </c>
      <c r="C2307"/>
      <c r="D2307"/>
    </row>
    <row r="2308" spans="1:4" ht="16.149999999999999" customHeight="1" x14ac:dyDescent="0.25">
      <c r="A2308" s="561">
        <v>35868</v>
      </c>
      <c r="B2308" s="563">
        <v>1355.9</v>
      </c>
      <c r="C2308"/>
      <c r="D2308"/>
    </row>
    <row r="2309" spans="1:4" ht="16.149999999999999" customHeight="1" x14ac:dyDescent="0.25">
      <c r="A2309" s="561">
        <v>35869</v>
      </c>
      <c r="B2309" s="562">
        <v>1355.9</v>
      </c>
      <c r="C2309"/>
      <c r="D2309"/>
    </row>
    <row r="2310" spans="1:4" ht="16.149999999999999" customHeight="1" x14ac:dyDescent="0.25">
      <c r="A2310" s="561">
        <v>35870</v>
      </c>
      <c r="B2310" s="563">
        <v>1355.9</v>
      </c>
      <c r="C2310"/>
      <c r="D2310"/>
    </row>
    <row r="2311" spans="1:4" ht="16.149999999999999" customHeight="1" x14ac:dyDescent="0.25">
      <c r="A2311" s="561">
        <v>35871</v>
      </c>
      <c r="B2311" s="562">
        <v>1358.66</v>
      </c>
      <c r="C2311"/>
      <c r="D2311"/>
    </row>
    <row r="2312" spans="1:4" ht="16.149999999999999" customHeight="1" x14ac:dyDescent="0.25">
      <c r="A2312" s="561">
        <v>35872</v>
      </c>
      <c r="B2312" s="563">
        <v>1359.96</v>
      </c>
      <c r="C2312"/>
      <c r="D2312"/>
    </row>
    <row r="2313" spans="1:4" ht="16.149999999999999" customHeight="1" x14ac:dyDescent="0.25">
      <c r="A2313" s="561">
        <v>35873</v>
      </c>
      <c r="B2313" s="562">
        <v>1360.56</v>
      </c>
      <c r="C2313"/>
      <c r="D2313"/>
    </row>
    <row r="2314" spans="1:4" ht="16.149999999999999" customHeight="1" x14ac:dyDescent="0.25">
      <c r="A2314" s="561">
        <v>35874</v>
      </c>
      <c r="B2314" s="563">
        <v>1361.87</v>
      </c>
      <c r="C2314"/>
      <c r="D2314"/>
    </row>
    <row r="2315" spans="1:4" ht="16.149999999999999" customHeight="1" x14ac:dyDescent="0.25">
      <c r="A2315" s="561">
        <v>35875</v>
      </c>
      <c r="B2315" s="562">
        <v>1361.86</v>
      </c>
      <c r="C2315"/>
      <c r="D2315"/>
    </row>
    <row r="2316" spans="1:4" ht="16.149999999999999" customHeight="1" x14ac:dyDescent="0.25">
      <c r="A2316" s="561">
        <v>35876</v>
      </c>
      <c r="B2316" s="563">
        <v>1361.86</v>
      </c>
      <c r="C2316"/>
      <c r="D2316"/>
    </row>
    <row r="2317" spans="1:4" ht="16.149999999999999" customHeight="1" x14ac:dyDescent="0.25">
      <c r="A2317" s="561">
        <v>35877</v>
      </c>
      <c r="B2317" s="562">
        <v>1361.86</v>
      </c>
      <c r="C2317"/>
      <c r="D2317"/>
    </row>
    <row r="2318" spans="1:4" ht="16.149999999999999" customHeight="1" x14ac:dyDescent="0.25">
      <c r="A2318" s="561">
        <v>35878</v>
      </c>
      <c r="B2318" s="563">
        <v>1361.86</v>
      </c>
      <c r="C2318"/>
      <c r="D2318"/>
    </row>
    <row r="2319" spans="1:4" ht="16.149999999999999" customHeight="1" x14ac:dyDescent="0.25">
      <c r="A2319" s="561">
        <v>35879</v>
      </c>
      <c r="B2319" s="562">
        <v>1364.4</v>
      </c>
      <c r="C2319"/>
      <c r="D2319"/>
    </row>
    <row r="2320" spans="1:4" ht="16.149999999999999" customHeight="1" x14ac:dyDescent="0.25">
      <c r="A2320" s="561">
        <v>35880</v>
      </c>
      <c r="B2320" s="563">
        <v>1364.76</v>
      </c>
      <c r="C2320"/>
      <c r="D2320"/>
    </row>
    <row r="2321" spans="1:4" ht="16.149999999999999" customHeight="1" x14ac:dyDescent="0.25">
      <c r="A2321" s="561">
        <v>35881</v>
      </c>
      <c r="B2321" s="562">
        <v>1365.66</v>
      </c>
      <c r="C2321"/>
      <c r="D2321"/>
    </row>
    <row r="2322" spans="1:4" ht="16.149999999999999" customHeight="1" x14ac:dyDescent="0.25">
      <c r="A2322" s="561">
        <v>35882</v>
      </c>
      <c r="B2322" s="563">
        <v>1361.49</v>
      </c>
      <c r="C2322"/>
      <c r="D2322"/>
    </row>
    <row r="2323" spans="1:4" ht="16.149999999999999" customHeight="1" x14ac:dyDescent="0.25">
      <c r="A2323" s="561">
        <v>35883</v>
      </c>
      <c r="B2323" s="562">
        <v>1361.49</v>
      </c>
      <c r="C2323"/>
      <c r="D2323"/>
    </row>
    <row r="2324" spans="1:4" ht="16.149999999999999" customHeight="1" x14ac:dyDescent="0.25">
      <c r="A2324" s="561">
        <v>35884</v>
      </c>
      <c r="B2324" s="563">
        <v>1361.49</v>
      </c>
      <c r="C2324"/>
      <c r="D2324"/>
    </row>
    <row r="2325" spans="1:4" ht="16.149999999999999" customHeight="1" x14ac:dyDescent="0.25">
      <c r="A2325" s="561">
        <v>35885</v>
      </c>
      <c r="B2325" s="562">
        <v>1358.03</v>
      </c>
      <c r="C2325"/>
      <c r="D2325"/>
    </row>
    <row r="2326" spans="1:4" ht="16.149999999999999" customHeight="1" x14ac:dyDescent="0.25">
      <c r="A2326" s="561">
        <v>35886</v>
      </c>
      <c r="B2326" s="563">
        <v>1360.26</v>
      </c>
      <c r="C2326"/>
      <c r="D2326"/>
    </row>
    <row r="2327" spans="1:4" ht="16.149999999999999" customHeight="1" x14ac:dyDescent="0.25">
      <c r="A2327" s="561">
        <v>35887</v>
      </c>
      <c r="B2327" s="562">
        <v>1362.54</v>
      </c>
      <c r="C2327"/>
      <c r="D2327"/>
    </row>
    <row r="2328" spans="1:4" ht="16.149999999999999" customHeight="1" x14ac:dyDescent="0.25">
      <c r="A2328" s="561">
        <v>35888</v>
      </c>
      <c r="B2328" s="563">
        <v>1357.75</v>
      </c>
      <c r="C2328"/>
      <c r="D2328"/>
    </row>
    <row r="2329" spans="1:4" ht="16.149999999999999" customHeight="1" x14ac:dyDescent="0.25">
      <c r="A2329" s="561">
        <v>35889</v>
      </c>
      <c r="B2329" s="562">
        <v>1357.71</v>
      </c>
      <c r="C2329"/>
      <c r="D2329"/>
    </row>
    <row r="2330" spans="1:4" ht="16.149999999999999" customHeight="1" x14ac:dyDescent="0.25">
      <c r="A2330" s="561">
        <v>35890</v>
      </c>
      <c r="B2330" s="563">
        <v>1357.71</v>
      </c>
      <c r="C2330"/>
      <c r="D2330"/>
    </row>
    <row r="2331" spans="1:4" ht="16.149999999999999" customHeight="1" x14ac:dyDescent="0.25">
      <c r="A2331" s="561">
        <v>35891</v>
      </c>
      <c r="B2331" s="562">
        <v>1357.71</v>
      </c>
      <c r="C2331"/>
      <c r="D2331"/>
    </row>
    <row r="2332" spans="1:4" ht="16.149999999999999" customHeight="1" x14ac:dyDescent="0.25">
      <c r="A2332" s="561">
        <v>35892</v>
      </c>
      <c r="B2332" s="563">
        <v>1355.5</v>
      </c>
      <c r="C2332"/>
      <c r="D2332"/>
    </row>
    <row r="2333" spans="1:4" ht="16.149999999999999" customHeight="1" x14ac:dyDescent="0.25">
      <c r="A2333" s="561">
        <v>35893</v>
      </c>
      <c r="B2333" s="562">
        <v>1354.15</v>
      </c>
      <c r="C2333"/>
      <c r="D2333"/>
    </row>
    <row r="2334" spans="1:4" ht="16.149999999999999" customHeight="1" x14ac:dyDescent="0.25">
      <c r="A2334" s="561">
        <v>35894</v>
      </c>
      <c r="B2334" s="563">
        <v>1357.14</v>
      </c>
      <c r="C2334"/>
      <c r="D2334"/>
    </row>
    <row r="2335" spans="1:4" ht="16.149999999999999" customHeight="1" x14ac:dyDescent="0.25">
      <c r="A2335" s="561">
        <v>35895</v>
      </c>
      <c r="B2335" s="562">
        <v>1357.14</v>
      </c>
      <c r="C2335"/>
      <c r="D2335"/>
    </row>
    <row r="2336" spans="1:4" ht="16.149999999999999" customHeight="1" x14ac:dyDescent="0.25">
      <c r="A2336" s="561">
        <v>35896</v>
      </c>
      <c r="B2336" s="563">
        <v>1357.14</v>
      </c>
      <c r="C2336"/>
      <c r="D2336"/>
    </row>
    <row r="2337" spans="1:4" ht="16.149999999999999" customHeight="1" x14ac:dyDescent="0.25">
      <c r="A2337" s="561">
        <v>35897</v>
      </c>
      <c r="B2337" s="562">
        <v>1357.14</v>
      </c>
      <c r="C2337"/>
      <c r="D2337"/>
    </row>
    <row r="2338" spans="1:4" ht="16.149999999999999" customHeight="1" x14ac:dyDescent="0.25">
      <c r="A2338" s="561">
        <v>35898</v>
      </c>
      <c r="B2338" s="563">
        <v>1357.14</v>
      </c>
      <c r="C2338"/>
      <c r="D2338"/>
    </row>
    <row r="2339" spans="1:4" ht="16.149999999999999" customHeight="1" x14ac:dyDescent="0.25">
      <c r="A2339" s="561">
        <v>35899</v>
      </c>
      <c r="B2339" s="562">
        <v>1363.38</v>
      </c>
      <c r="C2339"/>
      <c r="D2339"/>
    </row>
    <row r="2340" spans="1:4" ht="16.149999999999999" customHeight="1" x14ac:dyDescent="0.25">
      <c r="A2340" s="561">
        <v>35900</v>
      </c>
      <c r="B2340" s="563">
        <v>1365.21</v>
      </c>
      <c r="C2340"/>
      <c r="D2340"/>
    </row>
    <row r="2341" spans="1:4" ht="16.149999999999999" customHeight="1" x14ac:dyDescent="0.25">
      <c r="A2341" s="561">
        <v>35901</v>
      </c>
      <c r="B2341" s="562">
        <v>1364.06</v>
      </c>
      <c r="C2341"/>
      <c r="D2341"/>
    </row>
    <row r="2342" spans="1:4" ht="16.149999999999999" customHeight="1" x14ac:dyDescent="0.25">
      <c r="A2342" s="561">
        <v>35902</v>
      </c>
      <c r="B2342" s="563">
        <v>1360.74</v>
      </c>
      <c r="C2342"/>
      <c r="D2342"/>
    </row>
    <row r="2343" spans="1:4" ht="16.149999999999999" customHeight="1" x14ac:dyDescent="0.25">
      <c r="A2343" s="561">
        <v>35903</v>
      </c>
      <c r="B2343" s="562">
        <v>1360.49</v>
      </c>
      <c r="C2343"/>
      <c r="D2343"/>
    </row>
    <row r="2344" spans="1:4" ht="16.149999999999999" customHeight="1" x14ac:dyDescent="0.25">
      <c r="A2344" s="561">
        <v>35904</v>
      </c>
      <c r="B2344" s="563">
        <v>1360.49</v>
      </c>
      <c r="C2344"/>
      <c r="D2344"/>
    </row>
    <row r="2345" spans="1:4" ht="16.149999999999999" customHeight="1" x14ac:dyDescent="0.25">
      <c r="A2345" s="561">
        <v>35905</v>
      </c>
      <c r="B2345" s="562">
        <v>1360.49</v>
      </c>
      <c r="C2345"/>
      <c r="D2345"/>
    </row>
    <row r="2346" spans="1:4" ht="16.149999999999999" customHeight="1" x14ac:dyDescent="0.25">
      <c r="A2346" s="561">
        <v>35906</v>
      </c>
      <c r="B2346" s="563">
        <v>1360.42</v>
      </c>
      <c r="C2346"/>
      <c r="D2346"/>
    </row>
    <row r="2347" spans="1:4" ht="16.149999999999999" customHeight="1" x14ac:dyDescent="0.25">
      <c r="A2347" s="561">
        <v>35907</v>
      </c>
      <c r="B2347" s="562">
        <v>1357.51</v>
      </c>
      <c r="C2347"/>
      <c r="D2347"/>
    </row>
    <row r="2348" spans="1:4" ht="16.149999999999999" customHeight="1" x14ac:dyDescent="0.25">
      <c r="A2348" s="561">
        <v>35908</v>
      </c>
      <c r="B2348" s="563">
        <v>1355.94</v>
      </c>
      <c r="C2348"/>
      <c r="D2348"/>
    </row>
    <row r="2349" spans="1:4" ht="16.149999999999999" customHeight="1" x14ac:dyDescent="0.25">
      <c r="A2349" s="561">
        <v>35909</v>
      </c>
      <c r="B2349" s="562">
        <v>1354.91</v>
      </c>
      <c r="C2349"/>
      <c r="D2349"/>
    </row>
    <row r="2350" spans="1:4" ht="16.149999999999999" customHeight="1" x14ac:dyDescent="0.25">
      <c r="A2350" s="561">
        <v>35910</v>
      </c>
      <c r="B2350" s="563">
        <v>1359.99</v>
      </c>
      <c r="C2350"/>
      <c r="D2350"/>
    </row>
    <row r="2351" spans="1:4" ht="16.149999999999999" customHeight="1" x14ac:dyDescent="0.25">
      <c r="A2351" s="561">
        <v>35911</v>
      </c>
      <c r="B2351" s="562">
        <v>1359.99</v>
      </c>
      <c r="C2351"/>
      <c r="D2351"/>
    </row>
    <row r="2352" spans="1:4" ht="16.149999999999999" customHeight="1" x14ac:dyDescent="0.25">
      <c r="A2352" s="561">
        <v>35912</v>
      </c>
      <c r="B2352" s="563">
        <v>1359.99</v>
      </c>
      <c r="C2352"/>
      <c r="D2352"/>
    </row>
    <row r="2353" spans="1:4" ht="16.149999999999999" customHeight="1" x14ac:dyDescent="0.25">
      <c r="A2353" s="561">
        <v>35913</v>
      </c>
      <c r="B2353" s="562">
        <v>1368.17</v>
      </c>
      <c r="C2353"/>
      <c r="D2353"/>
    </row>
    <row r="2354" spans="1:4" ht="16.149999999999999" customHeight="1" x14ac:dyDescent="0.25">
      <c r="A2354" s="561">
        <v>35914</v>
      </c>
      <c r="B2354" s="563">
        <v>1371.35</v>
      </c>
      <c r="C2354"/>
      <c r="D2354"/>
    </row>
    <row r="2355" spans="1:4" ht="16.149999999999999" customHeight="1" x14ac:dyDescent="0.25">
      <c r="A2355" s="561">
        <v>35915</v>
      </c>
      <c r="B2355" s="562">
        <v>1365.72</v>
      </c>
      <c r="C2355"/>
      <c r="D2355"/>
    </row>
    <row r="2356" spans="1:4" ht="16.149999999999999" customHeight="1" x14ac:dyDescent="0.25">
      <c r="A2356" s="561">
        <v>35916</v>
      </c>
      <c r="B2356" s="563">
        <v>1364.07</v>
      </c>
      <c r="C2356"/>
      <c r="D2356"/>
    </row>
    <row r="2357" spans="1:4" ht="16.149999999999999" customHeight="1" x14ac:dyDescent="0.25">
      <c r="A2357" s="561">
        <v>35917</v>
      </c>
      <c r="B2357" s="562">
        <v>1364.07</v>
      </c>
      <c r="C2357"/>
      <c r="D2357"/>
    </row>
    <row r="2358" spans="1:4" ht="16.149999999999999" customHeight="1" x14ac:dyDescent="0.25">
      <c r="A2358" s="561">
        <v>35918</v>
      </c>
      <c r="B2358" s="563">
        <v>1364.07</v>
      </c>
      <c r="C2358"/>
      <c r="D2358"/>
    </row>
    <row r="2359" spans="1:4" ht="16.149999999999999" customHeight="1" x14ac:dyDescent="0.25">
      <c r="A2359" s="561">
        <v>35919</v>
      </c>
      <c r="B2359" s="562">
        <v>1364.07</v>
      </c>
      <c r="C2359"/>
      <c r="D2359"/>
    </row>
    <row r="2360" spans="1:4" ht="16.149999999999999" customHeight="1" x14ac:dyDescent="0.25">
      <c r="A2360" s="561">
        <v>35920</v>
      </c>
      <c r="B2360" s="563">
        <v>1369.31</v>
      </c>
      <c r="C2360"/>
      <c r="D2360"/>
    </row>
    <row r="2361" spans="1:4" ht="16.149999999999999" customHeight="1" x14ac:dyDescent="0.25">
      <c r="A2361" s="561">
        <v>35921</v>
      </c>
      <c r="B2361" s="562">
        <v>1375.39</v>
      </c>
      <c r="C2361"/>
      <c r="D2361"/>
    </row>
    <row r="2362" spans="1:4" ht="16.149999999999999" customHeight="1" x14ac:dyDescent="0.25">
      <c r="A2362" s="561">
        <v>35922</v>
      </c>
      <c r="B2362" s="563">
        <v>1382.27</v>
      </c>
      <c r="C2362"/>
      <c r="D2362"/>
    </row>
    <row r="2363" spans="1:4" ht="16.149999999999999" customHeight="1" x14ac:dyDescent="0.25">
      <c r="A2363" s="561">
        <v>35923</v>
      </c>
      <c r="B2363" s="562">
        <v>1383.04</v>
      </c>
      <c r="C2363"/>
      <c r="D2363"/>
    </row>
    <row r="2364" spans="1:4" ht="16.149999999999999" customHeight="1" x14ac:dyDescent="0.25">
      <c r="A2364" s="561">
        <v>35924</v>
      </c>
      <c r="B2364" s="563">
        <v>1385.38</v>
      </c>
      <c r="C2364"/>
      <c r="D2364"/>
    </row>
    <row r="2365" spans="1:4" ht="16.149999999999999" customHeight="1" x14ac:dyDescent="0.25">
      <c r="A2365" s="561">
        <v>35925</v>
      </c>
      <c r="B2365" s="562">
        <v>1385.38</v>
      </c>
      <c r="C2365"/>
      <c r="D2365"/>
    </row>
    <row r="2366" spans="1:4" ht="16.149999999999999" customHeight="1" x14ac:dyDescent="0.25">
      <c r="A2366" s="561">
        <v>35926</v>
      </c>
      <c r="B2366" s="563">
        <v>1385.38</v>
      </c>
      <c r="C2366"/>
      <c r="D2366"/>
    </row>
    <row r="2367" spans="1:4" ht="16.149999999999999" customHeight="1" x14ac:dyDescent="0.25">
      <c r="A2367" s="561">
        <v>35927</v>
      </c>
      <c r="B2367" s="562">
        <v>1387.78</v>
      </c>
      <c r="C2367"/>
      <c r="D2367"/>
    </row>
    <row r="2368" spans="1:4" ht="16.149999999999999" customHeight="1" x14ac:dyDescent="0.25">
      <c r="A2368" s="561">
        <v>35928</v>
      </c>
      <c r="B2368" s="563">
        <v>1388.04</v>
      </c>
      <c r="C2368"/>
      <c r="D2368"/>
    </row>
    <row r="2369" spans="1:4" ht="16.149999999999999" customHeight="1" x14ac:dyDescent="0.25">
      <c r="A2369" s="561">
        <v>35929</v>
      </c>
      <c r="B2369" s="562">
        <v>1387.15</v>
      </c>
      <c r="C2369"/>
      <c r="D2369"/>
    </row>
    <row r="2370" spans="1:4" ht="16.149999999999999" customHeight="1" x14ac:dyDescent="0.25">
      <c r="A2370" s="561">
        <v>35930</v>
      </c>
      <c r="B2370" s="563">
        <v>1384.97</v>
      </c>
      <c r="C2370"/>
      <c r="D2370"/>
    </row>
    <row r="2371" spans="1:4" ht="16.149999999999999" customHeight="1" x14ac:dyDescent="0.25">
      <c r="A2371" s="561">
        <v>35931</v>
      </c>
      <c r="B2371" s="562">
        <v>1383.31</v>
      </c>
      <c r="C2371"/>
      <c r="D2371"/>
    </row>
    <row r="2372" spans="1:4" ht="16.149999999999999" customHeight="1" x14ac:dyDescent="0.25">
      <c r="A2372" s="561">
        <v>35932</v>
      </c>
      <c r="B2372" s="563">
        <v>1383.31</v>
      </c>
      <c r="C2372"/>
      <c r="D2372"/>
    </row>
    <row r="2373" spans="1:4" ht="16.149999999999999" customHeight="1" x14ac:dyDescent="0.25">
      <c r="A2373" s="561">
        <v>35933</v>
      </c>
      <c r="B2373" s="562">
        <v>1383.31</v>
      </c>
      <c r="C2373"/>
      <c r="D2373"/>
    </row>
    <row r="2374" spans="1:4" ht="16.149999999999999" customHeight="1" x14ac:dyDescent="0.25">
      <c r="A2374" s="561">
        <v>35934</v>
      </c>
      <c r="B2374" s="563">
        <v>1387.26</v>
      </c>
      <c r="C2374"/>
      <c r="D2374"/>
    </row>
    <row r="2375" spans="1:4" ht="16.149999999999999" customHeight="1" x14ac:dyDescent="0.25">
      <c r="A2375" s="561">
        <v>35935</v>
      </c>
      <c r="B2375" s="562">
        <v>1390.89</v>
      </c>
      <c r="C2375"/>
      <c r="D2375"/>
    </row>
    <row r="2376" spans="1:4" ht="16.149999999999999" customHeight="1" x14ac:dyDescent="0.25">
      <c r="A2376" s="561">
        <v>35936</v>
      </c>
      <c r="B2376" s="563">
        <v>1392.18</v>
      </c>
      <c r="C2376"/>
      <c r="D2376"/>
    </row>
    <row r="2377" spans="1:4" ht="16.149999999999999" customHeight="1" x14ac:dyDescent="0.25">
      <c r="A2377" s="561">
        <v>35937</v>
      </c>
      <c r="B2377" s="562">
        <v>1393.62</v>
      </c>
      <c r="C2377"/>
      <c r="D2377"/>
    </row>
    <row r="2378" spans="1:4" ht="16.149999999999999" customHeight="1" x14ac:dyDescent="0.25">
      <c r="A2378" s="561">
        <v>35938</v>
      </c>
      <c r="B2378" s="563">
        <v>1394.33</v>
      </c>
      <c r="C2378"/>
      <c r="D2378"/>
    </row>
    <row r="2379" spans="1:4" ht="16.149999999999999" customHeight="1" x14ac:dyDescent="0.25">
      <c r="A2379" s="561">
        <v>35939</v>
      </c>
      <c r="B2379" s="562">
        <v>1394.33</v>
      </c>
      <c r="C2379"/>
      <c r="D2379"/>
    </row>
    <row r="2380" spans="1:4" ht="16.149999999999999" customHeight="1" x14ac:dyDescent="0.25">
      <c r="A2380" s="561">
        <v>35940</v>
      </c>
      <c r="B2380" s="563">
        <v>1394.33</v>
      </c>
      <c r="C2380"/>
      <c r="D2380"/>
    </row>
    <row r="2381" spans="1:4" ht="16.149999999999999" customHeight="1" x14ac:dyDescent="0.25">
      <c r="A2381" s="561">
        <v>35941</v>
      </c>
      <c r="B2381" s="562">
        <v>1394.33</v>
      </c>
      <c r="C2381"/>
      <c r="D2381"/>
    </row>
    <row r="2382" spans="1:4" ht="16.149999999999999" customHeight="1" x14ac:dyDescent="0.25">
      <c r="A2382" s="561">
        <v>35942</v>
      </c>
      <c r="B2382" s="563">
        <v>1396.51</v>
      </c>
      <c r="C2382"/>
      <c r="D2382"/>
    </row>
    <row r="2383" spans="1:4" ht="16.149999999999999" customHeight="1" x14ac:dyDescent="0.25">
      <c r="A2383" s="561">
        <v>35943</v>
      </c>
      <c r="B2383" s="562">
        <v>1397.12</v>
      </c>
      <c r="C2383"/>
      <c r="D2383"/>
    </row>
    <row r="2384" spans="1:4" ht="16.149999999999999" customHeight="1" x14ac:dyDescent="0.25">
      <c r="A2384" s="561">
        <v>35944</v>
      </c>
      <c r="B2384" s="563">
        <v>1396.69</v>
      </c>
      <c r="C2384"/>
      <c r="D2384"/>
    </row>
    <row r="2385" spans="1:4" ht="16.149999999999999" customHeight="1" x14ac:dyDescent="0.25">
      <c r="A2385" s="561">
        <v>35945</v>
      </c>
      <c r="B2385" s="562">
        <v>1397.07</v>
      </c>
      <c r="C2385"/>
      <c r="D2385"/>
    </row>
    <row r="2386" spans="1:4" ht="16.149999999999999" customHeight="1" x14ac:dyDescent="0.25">
      <c r="A2386" s="561">
        <v>35946</v>
      </c>
      <c r="B2386" s="563">
        <v>1397.07</v>
      </c>
      <c r="C2386"/>
      <c r="D2386"/>
    </row>
    <row r="2387" spans="1:4" ht="16.149999999999999" customHeight="1" x14ac:dyDescent="0.25">
      <c r="A2387" s="561">
        <v>35947</v>
      </c>
      <c r="B2387" s="562">
        <v>1397.07</v>
      </c>
      <c r="C2387"/>
      <c r="D2387"/>
    </row>
    <row r="2388" spans="1:4" ht="16.149999999999999" customHeight="1" x14ac:dyDescent="0.25">
      <c r="A2388" s="561">
        <v>35948</v>
      </c>
      <c r="B2388" s="563">
        <v>1398.53</v>
      </c>
      <c r="C2388"/>
      <c r="D2388"/>
    </row>
    <row r="2389" spans="1:4" ht="16.149999999999999" customHeight="1" x14ac:dyDescent="0.25">
      <c r="A2389" s="561">
        <v>35949</v>
      </c>
      <c r="B2389" s="562">
        <v>1399.56</v>
      </c>
      <c r="C2389"/>
      <c r="D2389"/>
    </row>
    <row r="2390" spans="1:4" ht="16.149999999999999" customHeight="1" x14ac:dyDescent="0.25">
      <c r="A2390" s="561">
        <v>35950</v>
      </c>
      <c r="B2390" s="563">
        <v>1399.02</v>
      </c>
      <c r="C2390"/>
      <c r="D2390"/>
    </row>
    <row r="2391" spans="1:4" ht="16.149999999999999" customHeight="1" x14ac:dyDescent="0.25">
      <c r="A2391" s="561">
        <v>35951</v>
      </c>
      <c r="B2391" s="562">
        <v>1397.63</v>
      </c>
      <c r="C2391"/>
      <c r="D2391"/>
    </row>
    <row r="2392" spans="1:4" ht="16.149999999999999" customHeight="1" x14ac:dyDescent="0.25">
      <c r="A2392" s="561">
        <v>35952</v>
      </c>
      <c r="B2392" s="563">
        <v>1387.12</v>
      </c>
      <c r="C2392"/>
      <c r="D2392"/>
    </row>
    <row r="2393" spans="1:4" ht="16.149999999999999" customHeight="1" x14ac:dyDescent="0.25">
      <c r="A2393" s="561">
        <v>35953</v>
      </c>
      <c r="B2393" s="562">
        <v>1387.12</v>
      </c>
      <c r="C2393"/>
      <c r="D2393"/>
    </row>
    <row r="2394" spans="1:4" ht="16.149999999999999" customHeight="1" x14ac:dyDescent="0.25">
      <c r="A2394" s="561">
        <v>35954</v>
      </c>
      <c r="B2394" s="563">
        <v>1387.12</v>
      </c>
      <c r="C2394"/>
      <c r="D2394"/>
    </row>
    <row r="2395" spans="1:4" ht="16.149999999999999" customHeight="1" x14ac:dyDescent="0.25">
      <c r="A2395" s="561">
        <v>35955</v>
      </c>
      <c r="B2395" s="562">
        <v>1386.53</v>
      </c>
      <c r="C2395"/>
      <c r="D2395"/>
    </row>
    <row r="2396" spans="1:4" ht="16.149999999999999" customHeight="1" x14ac:dyDescent="0.25">
      <c r="A2396" s="561">
        <v>35956</v>
      </c>
      <c r="B2396" s="563">
        <v>1376.25</v>
      </c>
      <c r="C2396"/>
      <c r="D2396"/>
    </row>
    <row r="2397" spans="1:4" ht="16.149999999999999" customHeight="1" x14ac:dyDescent="0.25">
      <c r="A2397" s="561">
        <v>35957</v>
      </c>
      <c r="B2397" s="562">
        <v>1383.23</v>
      </c>
      <c r="C2397"/>
      <c r="D2397"/>
    </row>
    <row r="2398" spans="1:4" ht="16.149999999999999" customHeight="1" x14ac:dyDescent="0.25">
      <c r="A2398" s="561">
        <v>35958</v>
      </c>
      <c r="B2398" s="563">
        <v>1388.76</v>
      </c>
      <c r="C2398"/>
      <c r="D2398"/>
    </row>
    <row r="2399" spans="1:4" ht="16.149999999999999" customHeight="1" x14ac:dyDescent="0.25">
      <c r="A2399" s="561">
        <v>35959</v>
      </c>
      <c r="B2399" s="562">
        <v>1380.51</v>
      </c>
      <c r="C2399"/>
      <c r="D2399"/>
    </row>
    <row r="2400" spans="1:4" ht="16.149999999999999" customHeight="1" x14ac:dyDescent="0.25">
      <c r="A2400" s="561">
        <v>35960</v>
      </c>
      <c r="B2400" s="563">
        <v>1380.51</v>
      </c>
      <c r="C2400"/>
      <c r="D2400"/>
    </row>
    <row r="2401" spans="1:4" ht="16.149999999999999" customHeight="1" x14ac:dyDescent="0.25">
      <c r="A2401" s="561">
        <v>35961</v>
      </c>
      <c r="B2401" s="562">
        <v>1380.51</v>
      </c>
      <c r="C2401"/>
      <c r="D2401"/>
    </row>
    <row r="2402" spans="1:4" ht="16.149999999999999" customHeight="1" x14ac:dyDescent="0.25">
      <c r="A2402" s="561">
        <v>35962</v>
      </c>
      <c r="B2402" s="563">
        <v>1380.51</v>
      </c>
      <c r="C2402"/>
      <c r="D2402"/>
    </row>
    <row r="2403" spans="1:4" ht="16.149999999999999" customHeight="1" x14ac:dyDescent="0.25">
      <c r="A2403" s="561">
        <v>35963</v>
      </c>
      <c r="B2403" s="562">
        <v>1388.5</v>
      </c>
      <c r="C2403"/>
      <c r="D2403"/>
    </row>
    <row r="2404" spans="1:4" ht="16.149999999999999" customHeight="1" x14ac:dyDescent="0.25">
      <c r="A2404" s="561">
        <v>35964</v>
      </c>
      <c r="B2404" s="563">
        <v>1394.39</v>
      </c>
      <c r="C2404"/>
      <c r="D2404"/>
    </row>
    <row r="2405" spans="1:4" ht="16.149999999999999" customHeight="1" x14ac:dyDescent="0.25">
      <c r="A2405" s="561">
        <v>35965</v>
      </c>
      <c r="B2405" s="562">
        <v>1390.85</v>
      </c>
      <c r="C2405"/>
      <c r="D2405"/>
    </row>
    <row r="2406" spans="1:4" ht="16.149999999999999" customHeight="1" x14ac:dyDescent="0.25">
      <c r="A2406" s="561">
        <v>35966</v>
      </c>
      <c r="B2406" s="563">
        <v>1394.8</v>
      </c>
      <c r="C2406"/>
      <c r="D2406"/>
    </row>
    <row r="2407" spans="1:4" ht="16.149999999999999" customHeight="1" x14ac:dyDescent="0.25">
      <c r="A2407" s="561">
        <v>35967</v>
      </c>
      <c r="B2407" s="562">
        <v>1394.8</v>
      </c>
      <c r="C2407"/>
      <c r="D2407"/>
    </row>
    <row r="2408" spans="1:4" ht="16.149999999999999" customHeight="1" x14ac:dyDescent="0.25">
      <c r="A2408" s="561">
        <v>35968</v>
      </c>
      <c r="B2408" s="563">
        <v>1394.8</v>
      </c>
      <c r="C2408"/>
      <c r="D2408"/>
    </row>
    <row r="2409" spans="1:4" ht="16.149999999999999" customHeight="1" x14ac:dyDescent="0.25">
      <c r="A2409" s="561">
        <v>35969</v>
      </c>
      <c r="B2409" s="562">
        <v>1394.8</v>
      </c>
      <c r="C2409"/>
      <c r="D2409"/>
    </row>
    <row r="2410" spans="1:4" ht="16.149999999999999" customHeight="1" x14ac:dyDescent="0.25">
      <c r="A2410" s="561">
        <v>35970</v>
      </c>
      <c r="B2410" s="563">
        <v>1381.11</v>
      </c>
      <c r="C2410"/>
      <c r="D2410"/>
    </row>
    <row r="2411" spans="1:4" ht="16.149999999999999" customHeight="1" x14ac:dyDescent="0.25">
      <c r="A2411" s="561">
        <v>35971</v>
      </c>
      <c r="B2411" s="562">
        <v>1375.02</v>
      </c>
      <c r="C2411"/>
      <c r="D2411"/>
    </row>
    <row r="2412" spans="1:4" ht="16.149999999999999" customHeight="1" x14ac:dyDescent="0.25">
      <c r="A2412" s="561">
        <v>35972</v>
      </c>
      <c r="B2412" s="563">
        <v>1363.67</v>
      </c>
      <c r="C2412"/>
      <c r="D2412"/>
    </row>
    <row r="2413" spans="1:4" ht="16.149999999999999" customHeight="1" x14ac:dyDescent="0.25">
      <c r="A2413" s="561">
        <v>35973</v>
      </c>
      <c r="B2413" s="562">
        <v>1363.04</v>
      </c>
      <c r="C2413"/>
      <c r="D2413"/>
    </row>
    <row r="2414" spans="1:4" ht="16.149999999999999" customHeight="1" x14ac:dyDescent="0.25">
      <c r="A2414" s="561">
        <v>35974</v>
      </c>
      <c r="B2414" s="563">
        <v>1363.04</v>
      </c>
      <c r="C2414"/>
      <c r="D2414"/>
    </row>
    <row r="2415" spans="1:4" ht="16.149999999999999" customHeight="1" x14ac:dyDescent="0.25">
      <c r="A2415" s="561">
        <v>35975</v>
      </c>
      <c r="B2415" s="562">
        <v>1363.04</v>
      </c>
      <c r="C2415"/>
      <c r="D2415"/>
    </row>
    <row r="2416" spans="1:4" ht="16.149999999999999" customHeight="1" x14ac:dyDescent="0.25">
      <c r="A2416" s="561">
        <v>35976</v>
      </c>
      <c r="B2416" s="563">
        <v>1363.04</v>
      </c>
      <c r="C2416"/>
      <c r="D2416"/>
    </row>
    <row r="2417" spans="1:4" ht="16.149999999999999" customHeight="1" x14ac:dyDescent="0.25">
      <c r="A2417" s="561">
        <v>35977</v>
      </c>
      <c r="B2417" s="562">
        <v>1369.88</v>
      </c>
      <c r="C2417"/>
      <c r="D2417"/>
    </row>
    <row r="2418" spans="1:4" ht="16.149999999999999" customHeight="1" x14ac:dyDescent="0.25">
      <c r="A2418" s="561">
        <v>35978</v>
      </c>
      <c r="B2418" s="563">
        <v>1358.05</v>
      </c>
      <c r="C2418"/>
      <c r="D2418"/>
    </row>
    <row r="2419" spans="1:4" ht="16.149999999999999" customHeight="1" x14ac:dyDescent="0.25">
      <c r="A2419" s="561">
        <v>35979</v>
      </c>
      <c r="B2419" s="562">
        <v>1345.65</v>
      </c>
      <c r="C2419"/>
      <c r="D2419"/>
    </row>
    <row r="2420" spans="1:4" ht="16.149999999999999" customHeight="1" x14ac:dyDescent="0.25">
      <c r="A2420" s="561">
        <v>35980</v>
      </c>
      <c r="B2420" s="563">
        <v>1348.06</v>
      </c>
      <c r="C2420"/>
      <c r="D2420"/>
    </row>
    <row r="2421" spans="1:4" ht="16.149999999999999" customHeight="1" x14ac:dyDescent="0.25">
      <c r="A2421" s="561">
        <v>35981</v>
      </c>
      <c r="B2421" s="562">
        <v>1348.06</v>
      </c>
      <c r="C2421"/>
      <c r="D2421"/>
    </row>
    <row r="2422" spans="1:4" ht="16.149999999999999" customHeight="1" x14ac:dyDescent="0.25">
      <c r="A2422" s="561">
        <v>35982</v>
      </c>
      <c r="B2422" s="563">
        <v>1348.06</v>
      </c>
      <c r="C2422"/>
      <c r="D2422"/>
    </row>
    <row r="2423" spans="1:4" ht="16.149999999999999" customHeight="1" x14ac:dyDescent="0.25">
      <c r="A2423" s="561">
        <v>35983</v>
      </c>
      <c r="B2423" s="562">
        <v>1357.78</v>
      </c>
      <c r="C2423"/>
      <c r="D2423"/>
    </row>
    <row r="2424" spans="1:4" ht="16.149999999999999" customHeight="1" x14ac:dyDescent="0.25">
      <c r="A2424" s="561">
        <v>35984</v>
      </c>
      <c r="B2424" s="563">
        <v>1368.16</v>
      </c>
      <c r="C2424"/>
      <c r="D2424"/>
    </row>
    <row r="2425" spans="1:4" ht="16.149999999999999" customHeight="1" x14ac:dyDescent="0.25">
      <c r="A2425" s="561">
        <v>35985</v>
      </c>
      <c r="B2425" s="562">
        <v>1369.12</v>
      </c>
      <c r="C2425"/>
      <c r="D2425"/>
    </row>
    <row r="2426" spans="1:4" ht="16.149999999999999" customHeight="1" x14ac:dyDescent="0.25">
      <c r="A2426" s="561">
        <v>35986</v>
      </c>
      <c r="B2426" s="563">
        <v>1370.45</v>
      </c>
      <c r="C2426"/>
      <c r="D2426"/>
    </row>
    <row r="2427" spans="1:4" ht="16.149999999999999" customHeight="1" x14ac:dyDescent="0.25">
      <c r="A2427" s="561">
        <v>35987</v>
      </c>
      <c r="B2427" s="562">
        <v>1374.23</v>
      </c>
      <c r="C2427"/>
      <c r="D2427"/>
    </row>
    <row r="2428" spans="1:4" ht="16.149999999999999" customHeight="1" x14ac:dyDescent="0.25">
      <c r="A2428" s="561">
        <v>35988</v>
      </c>
      <c r="B2428" s="563">
        <v>1374.23</v>
      </c>
      <c r="C2428"/>
      <c r="D2428"/>
    </row>
    <row r="2429" spans="1:4" ht="16.149999999999999" customHeight="1" x14ac:dyDescent="0.25">
      <c r="A2429" s="561">
        <v>35989</v>
      </c>
      <c r="B2429" s="562">
        <v>1374.23</v>
      </c>
      <c r="C2429"/>
      <c r="D2429"/>
    </row>
    <row r="2430" spans="1:4" ht="16.149999999999999" customHeight="1" x14ac:dyDescent="0.25">
      <c r="A2430" s="561">
        <v>35990</v>
      </c>
      <c r="B2430" s="563">
        <v>1380.27</v>
      </c>
      <c r="C2430"/>
      <c r="D2430"/>
    </row>
    <row r="2431" spans="1:4" ht="16.149999999999999" customHeight="1" x14ac:dyDescent="0.25">
      <c r="A2431" s="561">
        <v>35991</v>
      </c>
      <c r="B2431" s="562">
        <v>1381.22</v>
      </c>
      <c r="C2431"/>
      <c r="D2431"/>
    </row>
    <row r="2432" spans="1:4" ht="16.149999999999999" customHeight="1" x14ac:dyDescent="0.25">
      <c r="A2432" s="561">
        <v>35992</v>
      </c>
      <c r="B2432" s="563">
        <v>1378.01</v>
      </c>
      <c r="C2432"/>
      <c r="D2432"/>
    </row>
    <row r="2433" spans="1:4" ht="16.149999999999999" customHeight="1" x14ac:dyDescent="0.25">
      <c r="A2433" s="561">
        <v>35993</v>
      </c>
      <c r="B2433" s="562">
        <v>1376.74</v>
      </c>
      <c r="C2433"/>
      <c r="D2433"/>
    </row>
    <row r="2434" spans="1:4" ht="16.149999999999999" customHeight="1" x14ac:dyDescent="0.25">
      <c r="A2434" s="561">
        <v>35994</v>
      </c>
      <c r="B2434" s="563">
        <v>1381.54</v>
      </c>
      <c r="C2434"/>
      <c r="D2434"/>
    </row>
    <row r="2435" spans="1:4" ht="16.149999999999999" customHeight="1" x14ac:dyDescent="0.25">
      <c r="A2435" s="561">
        <v>35995</v>
      </c>
      <c r="B2435" s="562">
        <v>1381.54</v>
      </c>
      <c r="C2435"/>
      <c r="D2435"/>
    </row>
    <row r="2436" spans="1:4" ht="16.149999999999999" customHeight="1" x14ac:dyDescent="0.25">
      <c r="A2436" s="561">
        <v>35996</v>
      </c>
      <c r="B2436" s="563">
        <v>1381.54</v>
      </c>
      <c r="C2436"/>
      <c r="D2436"/>
    </row>
    <row r="2437" spans="1:4" ht="16.149999999999999" customHeight="1" x14ac:dyDescent="0.25">
      <c r="A2437" s="561">
        <v>35997</v>
      </c>
      <c r="B2437" s="562">
        <v>1381.54</v>
      </c>
      <c r="C2437"/>
      <c r="D2437"/>
    </row>
    <row r="2438" spans="1:4" ht="16.149999999999999" customHeight="1" x14ac:dyDescent="0.25">
      <c r="A2438" s="561">
        <v>35998</v>
      </c>
      <c r="B2438" s="563">
        <v>1380.87</v>
      </c>
      <c r="C2438"/>
      <c r="D2438"/>
    </row>
    <row r="2439" spans="1:4" ht="16.149999999999999" customHeight="1" x14ac:dyDescent="0.25">
      <c r="A2439" s="561">
        <v>35999</v>
      </c>
      <c r="B2439" s="562">
        <v>1376.87</v>
      </c>
      <c r="C2439"/>
      <c r="D2439"/>
    </row>
    <row r="2440" spans="1:4" ht="16.149999999999999" customHeight="1" x14ac:dyDescent="0.25">
      <c r="A2440" s="561">
        <v>36000</v>
      </c>
      <c r="B2440" s="563">
        <v>1378.88</v>
      </c>
      <c r="C2440"/>
      <c r="D2440"/>
    </row>
    <row r="2441" spans="1:4" ht="16.149999999999999" customHeight="1" x14ac:dyDescent="0.25">
      <c r="A2441" s="561">
        <v>36001</v>
      </c>
      <c r="B2441" s="562">
        <v>1379.61</v>
      </c>
      <c r="C2441"/>
      <c r="D2441"/>
    </row>
    <row r="2442" spans="1:4" ht="16.149999999999999" customHeight="1" x14ac:dyDescent="0.25">
      <c r="A2442" s="561">
        <v>36002</v>
      </c>
      <c r="B2442" s="563">
        <v>1379.61</v>
      </c>
      <c r="C2442"/>
      <c r="D2442"/>
    </row>
    <row r="2443" spans="1:4" ht="16.149999999999999" customHeight="1" x14ac:dyDescent="0.25">
      <c r="A2443" s="561">
        <v>36003</v>
      </c>
      <c r="B2443" s="562">
        <v>1379.61</v>
      </c>
      <c r="C2443"/>
      <c r="D2443"/>
    </row>
    <row r="2444" spans="1:4" ht="16.149999999999999" customHeight="1" x14ac:dyDescent="0.25">
      <c r="A2444" s="561">
        <v>36004</v>
      </c>
      <c r="B2444" s="563">
        <v>1378.33</v>
      </c>
      <c r="C2444"/>
      <c r="D2444"/>
    </row>
    <row r="2445" spans="1:4" ht="16.149999999999999" customHeight="1" x14ac:dyDescent="0.25">
      <c r="A2445" s="561">
        <v>36005</v>
      </c>
      <c r="B2445" s="562">
        <v>1376.12</v>
      </c>
      <c r="C2445"/>
      <c r="D2445"/>
    </row>
    <row r="2446" spans="1:4" ht="16.149999999999999" customHeight="1" x14ac:dyDescent="0.25">
      <c r="A2446" s="561">
        <v>36006</v>
      </c>
      <c r="B2446" s="563">
        <v>1373.49</v>
      </c>
      <c r="C2446"/>
      <c r="D2446"/>
    </row>
    <row r="2447" spans="1:4" ht="16.149999999999999" customHeight="1" x14ac:dyDescent="0.25">
      <c r="A2447" s="561">
        <v>36007</v>
      </c>
      <c r="B2447" s="562">
        <v>1370.65</v>
      </c>
      <c r="C2447"/>
      <c r="D2447"/>
    </row>
    <row r="2448" spans="1:4" ht="16.149999999999999" customHeight="1" x14ac:dyDescent="0.25">
      <c r="A2448" s="561">
        <v>36008</v>
      </c>
      <c r="B2448" s="563">
        <v>1372.14</v>
      </c>
      <c r="C2448"/>
      <c r="D2448"/>
    </row>
    <row r="2449" spans="1:4" ht="16.149999999999999" customHeight="1" x14ac:dyDescent="0.25">
      <c r="A2449" s="561">
        <v>36009</v>
      </c>
      <c r="B2449" s="562">
        <v>1372.14</v>
      </c>
      <c r="C2449"/>
      <c r="D2449"/>
    </row>
    <row r="2450" spans="1:4" ht="16.149999999999999" customHeight="1" x14ac:dyDescent="0.25">
      <c r="A2450" s="561">
        <v>36010</v>
      </c>
      <c r="B2450" s="563">
        <v>1372.14</v>
      </c>
      <c r="C2450"/>
      <c r="D2450"/>
    </row>
    <row r="2451" spans="1:4" ht="16.149999999999999" customHeight="1" x14ac:dyDescent="0.25">
      <c r="A2451" s="561">
        <v>36011</v>
      </c>
      <c r="B2451" s="562">
        <v>1371.16</v>
      </c>
      <c r="C2451"/>
      <c r="D2451"/>
    </row>
    <row r="2452" spans="1:4" ht="16.149999999999999" customHeight="1" x14ac:dyDescent="0.25">
      <c r="A2452" s="561">
        <v>36012</v>
      </c>
      <c r="B2452" s="563">
        <v>1368.24</v>
      </c>
      <c r="C2452"/>
      <c r="D2452"/>
    </row>
    <row r="2453" spans="1:4" ht="16.149999999999999" customHeight="1" x14ac:dyDescent="0.25">
      <c r="A2453" s="561">
        <v>36013</v>
      </c>
      <c r="B2453" s="562">
        <v>1366.44</v>
      </c>
      <c r="C2453"/>
      <c r="D2453"/>
    </row>
    <row r="2454" spans="1:4" ht="16.149999999999999" customHeight="1" x14ac:dyDescent="0.25">
      <c r="A2454" s="561">
        <v>36014</v>
      </c>
      <c r="B2454" s="563">
        <v>1364.9</v>
      </c>
      <c r="C2454"/>
      <c r="D2454"/>
    </row>
    <row r="2455" spans="1:4" ht="16.149999999999999" customHeight="1" x14ac:dyDescent="0.25">
      <c r="A2455" s="561">
        <v>36015</v>
      </c>
      <c r="B2455" s="562">
        <v>1364.9</v>
      </c>
      <c r="C2455"/>
      <c r="D2455"/>
    </row>
    <row r="2456" spans="1:4" ht="16.149999999999999" customHeight="1" x14ac:dyDescent="0.25">
      <c r="A2456" s="561">
        <v>36016</v>
      </c>
      <c r="B2456" s="563">
        <v>1364.9</v>
      </c>
      <c r="C2456"/>
      <c r="D2456"/>
    </row>
    <row r="2457" spans="1:4" ht="16.149999999999999" customHeight="1" x14ac:dyDescent="0.25">
      <c r="A2457" s="561">
        <v>36017</v>
      </c>
      <c r="B2457" s="562">
        <v>1364.9</v>
      </c>
      <c r="C2457"/>
      <c r="D2457"/>
    </row>
    <row r="2458" spans="1:4" ht="16.149999999999999" customHeight="1" x14ac:dyDescent="0.25">
      <c r="A2458" s="561">
        <v>36018</v>
      </c>
      <c r="B2458" s="563">
        <v>1359.22</v>
      </c>
      <c r="C2458"/>
      <c r="D2458"/>
    </row>
    <row r="2459" spans="1:4" ht="16.149999999999999" customHeight="1" x14ac:dyDescent="0.25">
      <c r="A2459" s="561">
        <v>36019</v>
      </c>
      <c r="B2459" s="562">
        <v>1365.58</v>
      </c>
      <c r="C2459"/>
      <c r="D2459"/>
    </row>
    <row r="2460" spans="1:4" ht="16.149999999999999" customHeight="1" x14ac:dyDescent="0.25">
      <c r="A2460" s="561">
        <v>36020</v>
      </c>
      <c r="B2460" s="563">
        <v>1371.23</v>
      </c>
      <c r="C2460"/>
      <c r="D2460"/>
    </row>
    <row r="2461" spans="1:4" ht="16.149999999999999" customHeight="1" x14ac:dyDescent="0.25">
      <c r="A2461" s="561">
        <v>36021</v>
      </c>
      <c r="B2461" s="562">
        <v>1377.08</v>
      </c>
      <c r="C2461"/>
      <c r="D2461"/>
    </row>
    <row r="2462" spans="1:4" ht="16.149999999999999" customHeight="1" x14ac:dyDescent="0.25">
      <c r="A2462" s="561">
        <v>36022</v>
      </c>
      <c r="B2462" s="563">
        <v>1386.02</v>
      </c>
      <c r="C2462"/>
      <c r="D2462"/>
    </row>
    <row r="2463" spans="1:4" ht="16.149999999999999" customHeight="1" x14ac:dyDescent="0.25">
      <c r="A2463" s="561">
        <v>36023</v>
      </c>
      <c r="B2463" s="562">
        <v>1386.02</v>
      </c>
      <c r="C2463"/>
      <c r="D2463"/>
    </row>
    <row r="2464" spans="1:4" ht="16.149999999999999" customHeight="1" x14ac:dyDescent="0.25">
      <c r="A2464" s="561">
        <v>36024</v>
      </c>
      <c r="B2464" s="563">
        <v>1386.02</v>
      </c>
      <c r="C2464"/>
      <c r="D2464"/>
    </row>
    <row r="2465" spans="1:4" ht="16.149999999999999" customHeight="1" x14ac:dyDescent="0.25">
      <c r="A2465" s="561">
        <v>36025</v>
      </c>
      <c r="B2465" s="562">
        <v>1386.02</v>
      </c>
      <c r="C2465"/>
      <c r="D2465"/>
    </row>
    <row r="2466" spans="1:4" ht="16.149999999999999" customHeight="1" x14ac:dyDescent="0.25">
      <c r="A2466" s="561">
        <v>36026</v>
      </c>
      <c r="B2466" s="563">
        <v>1385.77</v>
      </c>
      <c r="C2466"/>
      <c r="D2466"/>
    </row>
    <row r="2467" spans="1:4" ht="16.149999999999999" customHeight="1" x14ac:dyDescent="0.25">
      <c r="A2467" s="561">
        <v>36027</v>
      </c>
      <c r="B2467" s="562">
        <v>1384.24</v>
      </c>
      <c r="C2467"/>
      <c r="D2467"/>
    </row>
    <row r="2468" spans="1:4" ht="16.149999999999999" customHeight="1" x14ac:dyDescent="0.25">
      <c r="A2468" s="561">
        <v>36028</v>
      </c>
      <c r="B2468" s="563">
        <v>1391.55</v>
      </c>
      <c r="C2468"/>
      <c r="D2468"/>
    </row>
    <row r="2469" spans="1:4" ht="16.149999999999999" customHeight="1" x14ac:dyDescent="0.25">
      <c r="A2469" s="561">
        <v>36029</v>
      </c>
      <c r="B2469" s="562">
        <v>1407.27</v>
      </c>
      <c r="C2469"/>
      <c r="D2469"/>
    </row>
    <row r="2470" spans="1:4" ht="16.149999999999999" customHeight="1" x14ac:dyDescent="0.25">
      <c r="A2470" s="561">
        <v>36030</v>
      </c>
      <c r="B2470" s="563">
        <v>1407.27</v>
      </c>
      <c r="C2470"/>
      <c r="D2470"/>
    </row>
    <row r="2471" spans="1:4" ht="16.149999999999999" customHeight="1" x14ac:dyDescent="0.25">
      <c r="A2471" s="561">
        <v>36031</v>
      </c>
      <c r="B2471" s="562">
        <v>1407.27</v>
      </c>
      <c r="C2471"/>
      <c r="D2471"/>
    </row>
    <row r="2472" spans="1:4" ht="16.149999999999999" customHeight="1" x14ac:dyDescent="0.25">
      <c r="A2472" s="561">
        <v>36032</v>
      </c>
      <c r="B2472" s="563">
        <v>1418.22</v>
      </c>
      <c r="C2472"/>
      <c r="D2472"/>
    </row>
    <row r="2473" spans="1:4" ht="16.149999999999999" customHeight="1" x14ac:dyDescent="0.25">
      <c r="A2473" s="561">
        <v>36033</v>
      </c>
      <c r="B2473" s="562">
        <v>1420.27</v>
      </c>
      <c r="C2473"/>
      <c r="D2473"/>
    </row>
    <row r="2474" spans="1:4" ht="16.149999999999999" customHeight="1" x14ac:dyDescent="0.25">
      <c r="A2474" s="561">
        <v>36034</v>
      </c>
      <c r="B2474" s="563">
        <v>1430.33</v>
      </c>
      <c r="C2474"/>
      <c r="D2474"/>
    </row>
    <row r="2475" spans="1:4" ht="16.149999999999999" customHeight="1" x14ac:dyDescent="0.25">
      <c r="A2475" s="561">
        <v>36035</v>
      </c>
      <c r="B2475" s="562">
        <v>1438.16</v>
      </c>
      <c r="C2475"/>
      <c r="D2475"/>
    </row>
    <row r="2476" spans="1:4" ht="16.149999999999999" customHeight="1" x14ac:dyDescent="0.25">
      <c r="A2476" s="561">
        <v>36036</v>
      </c>
      <c r="B2476" s="563">
        <v>1440.87</v>
      </c>
      <c r="C2476"/>
      <c r="D2476"/>
    </row>
    <row r="2477" spans="1:4" ht="16.149999999999999" customHeight="1" x14ac:dyDescent="0.25">
      <c r="A2477" s="561">
        <v>36037</v>
      </c>
      <c r="B2477" s="562">
        <v>1440.87</v>
      </c>
      <c r="C2477"/>
      <c r="D2477"/>
    </row>
    <row r="2478" spans="1:4" ht="16.149999999999999" customHeight="1" x14ac:dyDescent="0.25">
      <c r="A2478" s="561">
        <v>36038</v>
      </c>
      <c r="B2478" s="563">
        <v>1440.87</v>
      </c>
      <c r="C2478"/>
      <c r="D2478"/>
    </row>
    <row r="2479" spans="1:4" ht="16.149999999999999" customHeight="1" x14ac:dyDescent="0.25">
      <c r="A2479" s="561">
        <v>36039</v>
      </c>
      <c r="B2479" s="562">
        <v>1441.86</v>
      </c>
      <c r="C2479"/>
      <c r="D2479"/>
    </row>
    <row r="2480" spans="1:4" ht="16.149999999999999" customHeight="1" x14ac:dyDescent="0.25">
      <c r="A2480" s="561">
        <v>36040</v>
      </c>
      <c r="B2480" s="563">
        <v>1442.95</v>
      </c>
      <c r="C2480"/>
      <c r="D2480"/>
    </row>
    <row r="2481" spans="1:4" ht="16.149999999999999" customHeight="1" x14ac:dyDescent="0.25">
      <c r="A2481" s="561">
        <v>36041</v>
      </c>
      <c r="B2481" s="562">
        <v>1518.56</v>
      </c>
      <c r="C2481"/>
      <c r="D2481"/>
    </row>
    <row r="2482" spans="1:4" ht="16.149999999999999" customHeight="1" x14ac:dyDescent="0.25">
      <c r="A2482" s="561">
        <v>36042</v>
      </c>
      <c r="B2482" s="563">
        <v>1532.19</v>
      </c>
      <c r="C2482"/>
      <c r="D2482"/>
    </row>
    <row r="2483" spans="1:4" ht="16.149999999999999" customHeight="1" x14ac:dyDescent="0.25">
      <c r="A2483" s="561">
        <v>36043</v>
      </c>
      <c r="B2483" s="562">
        <v>1538.84</v>
      </c>
      <c r="C2483"/>
      <c r="D2483"/>
    </row>
    <row r="2484" spans="1:4" ht="16.149999999999999" customHeight="1" x14ac:dyDescent="0.25">
      <c r="A2484" s="561">
        <v>36044</v>
      </c>
      <c r="B2484" s="563">
        <v>1538.84</v>
      </c>
      <c r="C2484"/>
      <c r="D2484"/>
    </row>
    <row r="2485" spans="1:4" ht="16.149999999999999" customHeight="1" x14ac:dyDescent="0.25">
      <c r="A2485" s="561">
        <v>36045</v>
      </c>
      <c r="B2485" s="562">
        <v>1538.84</v>
      </c>
      <c r="C2485"/>
      <c r="D2485"/>
    </row>
    <row r="2486" spans="1:4" ht="16.149999999999999" customHeight="1" x14ac:dyDescent="0.25">
      <c r="A2486" s="561">
        <v>36046</v>
      </c>
      <c r="B2486" s="563">
        <v>1511.55</v>
      </c>
      <c r="C2486"/>
      <c r="D2486"/>
    </row>
    <row r="2487" spans="1:4" ht="16.149999999999999" customHeight="1" x14ac:dyDescent="0.25">
      <c r="A2487" s="561">
        <v>36047</v>
      </c>
      <c r="B2487" s="562">
        <v>1505.66</v>
      </c>
      <c r="C2487"/>
      <c r="D2487"/>
    </row>
    <row r="2488" spans="1:4" ht="16.149999999999999" customHeight="1" x14ac:dyDescent="0.25">
      <c r="A2488" s="561">
        <v>36048</v>
      </c>
      <c r="B2488" s="563">
        <v>1493.4</v>
      </c>
      <c r="C2488"/>
      <c r="D2488"/>
    </row>
    <row r="2489" spans="1:4" ht="16.149999999999999" customHeight="1" x14ac:dyDescent="0.25">
      <c r="A2489" s="561">
        <v>36049</v>
      </c>
      <c r="B2489" s="562">
        <v>1506.27</v>
      </c>
      <c r="C2489"/>
      <c r="D2489"/>
    </row>
    <row r="2490" spans="1:4" ht="16.149999999999999" customHeight="1" x14ac:dyDescent="0.25">
      <c r="A2490" s="561">
        <v>36050</v>
      </c>
      <c r="B2490" s="563">
        <v>1505.85</v>
      </c>
      <c r="C2490"/>
      <c r="D2490"/>
    </row>
    <row r="2491" spans="1:4" ht="16.149999999999999" customHeight="1" x14ac:dyDescent="0.25">
      <c r="A2491" s="561">
        <v>36051</v>
      </c>
      <c r="B2491" s="562">
        <v>1505.85</v>
      </c>
      <c r="C2491"/>
      <c r="D2491"/>
    </row>
    <row r="2492" spans="1:4" ht="16.149999999999999" customHeight="1" x14ac:dyDescent="0.25">
      <c r="A2492" s="561">
        <v>36052</v>
      </c>
      <c r="B2492" s="563">
        <v>1505.85</v>
      </c>
      <c r="C2492"/>
      <c r="D2492"/>
    </row>
    <row r="2493" spans="1:4" ht="16.149999999999999" customHeight="1" x14ac:dyDescent="0.25">
      <c r="A2493" s="561">
        <v>36053</v>
      </c>
      <c r="B2493" s="562">
        <v>1510.41</v>
      </c>
      <c r="C2493"/>
      <c r="D2493"/>
    </row>
    <row r="2494" spans="1:4" ht="16.149999999999999" customHeight="1" x14ac:dyDescent="0.25">
      <c r="A2494" s="561">
        <v>36054</v>
      </c>
      <c r="B2494" s="563">
        <v>1516.92</v>
      </c>
      <c r="C2494"/>
      <c r="D2494"/>
    </row>
    <row r="2495" spans="1:4" ht="16.149999999999999" customHeight="1" x14ac:dyDescent="0.25">
      <c r="A2495" s="561">
        <v>36055</v>
      </c>
      <c r="B2495" s="562">
        <v>1520.63</v>
      </c>
      <c r="C2495"/>
      <c r="D2495"/>
    </row>
    <row r="2496" spans="1:4" ht="16.149999999999999" customHeight="1" x14ac:dyDescent="0.25">
      <c r="A2496" s="561">
        <v>36056</v>
      </c>
      <c r="B2496" s="563">
        <v>1531.49</v>
      </c>
      <c r="C2496"/>
      <c r="D2496"/>
    </row>
    <row r="2497" spans="1:4" ht="16.149999999999999" customHeight="1" x14ac:dyDescent="0.25">
      <c r="A2497" s="561">
        <v>36057</v>
      </c>
      <c r="B2497" s="562">
        <v>1533.95</v>
      </c>
      <c r="C2497"/>
      <c r="D2497"/>
    </row>
    <row r="2498" spans="1:4" ht="16.149999999999999" customHeight="1" x14ac:dyDescent="0.25">
      <c r="A2498" s="561">
        <v>36058</v>
      </c>
      <c r="B2498" s="563">
        <v>1533.95</v>
      </c>
      <c r="C2498"/>
      <c r="D2498"/>
    </row>
    <row r="2499" spans="1:4" ht="16.149999999999999" customHeight="1" x14ac:dyDescent="0.25">
      <c r="A2499" s="561">
        <v>36059</v>
      </c>
      <c r="B2499" s="562">
        <v>1533.95</v>
      </c>
      <c r="C2499"/>
      <c r="D2499"/>
    </row>
    <row r="2500" spans="1:4" ht="16.149999999999999" customHeight="1" x14ac:dyDescent="0.25">
      <c r="A2500" s="561">
        <v>36060</v>
      </c>
      <c r="B2500" s="563">
        <v>1529.26</v>
      </c>
      <c r="C2500"/>
      <c r="D2500"/>
    </row>
    <row r="2501" spans="1:4" ht="16.149999999999999" customHeight="1" x14ac:dyDescent="0.25">
      <c r="A2501" s="561">
        <v>36061</v>
      </c>
      <c r="B2501" s="562">
        <v>1541.16</v>
      </c>
      <c r="C2501"/>
      <c r="D2501"/>
    </row>
    <row r="2502" spans="1:4" ht="16.149999999999999" customHeight="1" x14ac:dyDescent="0.25">
      <c r="A2502" s="561">
        <v>36062</v>
      </c>
      <c r="B2502" s="563">
        <v>1561.28</v>
      </c>
      <c r="C2502"/>
      <c r="D2502"/>
    </row>
    <row r="2503" spans="1:4" ht="16.149999999999999" customHeight="1" x14ac:dyDescent="0.25">
      <c r="A2503" s="561">
        <v>36063</v>
      </c>
      <c r="B2503" s="562">
        <v>1548.95</v>
      </c>
      <c r="C2503"/>
      <c r="D2503"/>
    </row>
    <row r="2504" spans="1:4" ht="16.149999999999999" customHeight="1" x14ac:dyDescent="0.25">
      <c r="A2504" s="561">
        <v>36064</v>
      </c>
      <c r="B2504" s="563">
        <v>1547.81</v>
      </c>
      <c r="C2504"/>
      <c r="D2504"/>
    </row>
    <row r="2505" spans="1:4" ht="16.149999999999999" customHeight="1" x14ac:dyDescent="0.25">
      <c r="A2505" s="561">
        <v>36065</v>
      </c>
      <c r="B2505" s="562">
        <v>1547.81</v>
      </c>
      <c r="C2505"/>
      <c r="D2505"/>
    </row>
    <row r="2506" spans="1:4" ht="16.149999999999999" customHeight="1" x14ac:dyDescent="0.25">
      <c r="A2506" s="561">
        <v>36066</v>
      </c>
      <c r="B2506" s="563">
        <v>1547.81</v>
      </c>
      <c r="C2506"/>
      <c r="D2506"/>
    </row>
    <row r="2507" spans="1:4" ht="16.149999999999999" customHeight="1" x14ac:dyDescent="0.25">
      <c r="A2507" s="561">
        <v>36067</v>
      </c>
      <c r="B2507" s="562">
        <v>1556.25</v>
      </c>
      <c r="C2507"/>
      <c r="D2507"/>
    </row>
    <row r="2508" spans="1:4" ht="16.149999999999999" customHeight="1" x14ac:dyDescent="0.25">
      <c r="A2508" s="561">
        <v>36068</v>
      </c>
      <c r="B2508" s="563">
        <v>1556.15</v>
      </c>
      <c r="C2508"/>
      <c r="D2508"/>
    </row>
    <row r="2509" spans="1:4" ht="16.149999999999999" customHeight="1" x14ac:dyDescent="0.25">
      <c r="A2509" s="561">
        <v>36069</v>
      </c>
      <c r="B2509" s="562">
        <v>1556.52</v>
      </c>
      <c r="C2509"/>
      <c r="D2509"/>
    </row>
    <row r="2510" spans="1:4" ht="16.149999999999999" customHeight="1" x14ac:dyDescent="0.25">
      <c r="A2510" s="561">
        <v>36070</v>
      </c>
      <c r="B2510" s="563">
        <v>1573.22</v>
      </c>
      <c r="C2510"/>
      <c r="D2510"/>
    </row>
    <row r="2511" spans="1:4" ht="16.149999999999999" customHeight="1" x14ac:dyDescent="0.25">
      <c r="A2511" s="561">
        <v>36071</v>
      </c>
      <c r="B2511" s="562">
        <v>1578.96</v>
      </c>
      <c r="C2511"/>
      <c r="D2511"/>
    </row>
    <row r="2512" spans="1:4" ht="16.149999999999999" customHeight="1" x14ac:dyDescent="0.25">
      <c r="A2512" s="561">
        <v>36072</v>
      </c>
      <c r="B2512" s="563">
        <v>1578.96</v>
      </c>
      <c r="C2512"/>
      <c r="D2512"/>
    </row>
    <row r="2513" spans="1:4" ht="16.149999999999999" customHeight="1" x14ac:dyDescent="0.25">
      <c r="A2513" s="561">
        <v>36073</v>
      </c>
      <c r="B2513" s="562">
        <v>1578.96</v>
      </c>
      <c r="C2513"/>
      <c r="D2513"/>
    </row>
    <row r="2514" spans="1:4" ht="16.149999999999999" customHeight="1" x14ac:dyDescent="0.25">
      <c r="A2514" s="561">
        <v>36074</v>
      </c>
      <c r="B2514" s="563">
        <v>1585.64</v>
      </c>
      <c r="C2514"/>
      <c r="D2514"/>
    </row>
    <row r="2515" spans="1:4" ht="16.149999999999999" customHeight="1" x14ac:dyDescent="0.25">
      <c r="A2515" s="561">
        <v>36075</v>
      </c>
      <c r="B2515" s="562">
        <v>1588.64</v>
      </c>
      <c r="C2515"/>
      <c r="D2515"/>
    </row>
    <row r="2516" spans="1:4" ht="16.149999999999999" customHeight="1" x14ac:dyDescent="0.25">
      <c r="A2516" s="561">
        <v>36076</v>
      </c>
      <c r="B2516" s="563">
        <v>1586.53</v>
      </c>
      <c r="C2516"/>
      <c r="D2516"/>
    </row>
    <row r="2517" spans="1:4" ht="16.149999999999999" customHeight="1" x14ac:dyDescent="0.25">
      <c r="A2517" s="561">
        <v>36077</v>
      </c>
      <c r="B2517" s="562">
        <v>1587.46</v>
      </c>
      <c r="C2517"/>
      <c r="D2517"/>
    </row>
    <row r="2518" spans="1:4" ht="16.149999999999999" customHeight="1" x14ac:dyDescent="0.25">
      <c r="A2518" s="561">
        <v>36078</v>
      </c>
      <c r="B2518" s="563">
        <v>1590.64</v>
      </c>
      <c r="C2518"/>
      <c r="D2518"/>
    </row>
    <row r="2519" spans="1:4" ht="16.149999999999999" customHeight="1" x14ac:dyDescent="0.25">
      <c r="A2519" s="561">
        <v>36079</v>
      </c>
      <c r="B2519" s="562">
        <v>1590.64</v>
      </c>
      <c r="C2519"/>
      <c r="D2519"/>
    </row>
    <row r="2520" spans="1:4" ht="16.149999999999999" customHeight="1" x14ac:dyDescent="0.25">
      <c r="A2520" s="561">
        <v>36080</v>
      </c>
      <c r="B2520" s="563">
        <v>1590.64</v>
      </c>
      <c r="C2520"/>
      <c r="D2520"/>
    </row>
    <row r="2521" spans="1:4" ht="16.149999999999999" customHeight="1" x14ac:dyDescent="0.25">
      <c r="A2521" s="561">
        <v>36081</v>
      </c>
      <c r="B2521" s="562">
        <v>1590.64</v>
      </c>
      <c r="C2521"/>
      <c r="D2521"/>
    </row>
    <row r="2522" spans="1:4" ht="16.149999999999999" customHeight="1" x14ac:dyDescent="0.25">
      <c r="A2522" s="561">
        <v>36082</v>
      </c>
      <c r="B2522" s="563">
        <v>1592.11</v>
      </c>
      <c r="C2522"/>
      <c r="D2522"/>
    </row>
    <row r="2523" spans="1:4" ht="16.149999999999999" customHeight="1" x14ac:dyDescent="0.25">
      <c r="A2523" s="561">
        <v>36083</v>
      </c>
      <c r="B2523" s="562">
        <v>1591.01</v>
      </c>
      <c r="C2523"/>
      <c r="D2523"/>
    </row>
    <row r="2524" spans="1:4" ht="16.149999999999999" customHeight="1" x14ac:dyDescent="0.25">
      <c r="A2524" s="561">
        <v>36084</v>
      </c>
      <c r="B2524" s="563">
        <v>1594.19</v>
      </c>
      <c r="C2524"/>
      <c r="D2524"/>
    </row>
    <row r="2525" spans="1:4" ht="16.149999999999999" customHeight="1" x14ac:dyDescent="0.25">
      <c r="A2525" s="561">
        <v>36085</v>
      </c>
      <c r="B2525" s="562">
        <v>1596.21</v>
      </c>
      <c r="C2525"/>
      <c r="D2525"/>
    </row>
    <row r="2526" spans="1:4" ht="16.149999999999999" customHeight="1" x14ac:dyDescent="0.25">
      <c r="A2526" s="561">
        <v>36086</v>
      </c>
      <c r="B2526" s="563">
        <v>1596.21</v>
      </c>
      <c r="C2526"/>
      <c r="D2526"/>
    </row>
    <row r="2527" spans="1:4" ht="16.149999999999999" customHeight="1" x14ac:dyDescent="0.25">
      <c r="A2527" s="561">
        <v>36087</v>
      </c>
      <c r="B2527" s="562">
        <v>1596.21</v>
      </c>
      <c r="C2527"/>
      <c r="D2527"/>
    </row>
    <row r="2528" spans="1:4" ht="16.149999999999999" customHeight="1" x14ac:dyDescent="0.25">
      <c r="A2528" s="561">
        <v>36088</v>
      </c>
      <c r="B2528" s="563">
        <v>1598.18</v>
      </c>
      <c r="C2528"/>
      <c r="D2528"/>
    </row>
    <row r="2529" spans="1:4" ht="16.149999999999999" customHeight="1" x14ac:dyDescent="0.25">
      <c r="A2529" s="561">
        <v>36089</v>
      </c>
      <c r="B2529" s="562">
        <v>1598.61</v>
      </c>
      <c r="C2529"/>
      <c r="D2529"/>
    </row>
    <row r="2530" spans="1:4" ht="16.149999999999999" customHeight="1" x14ac:dyDescent="0.25">
      <c r="A2530" s="561">
        <v>36090</v>
      </c>
      <c r="B2530" s="563">
        <v>1597.79</v>
      </c>
      <c r="C2530"/>
      <c r="D2530"/>
    </row>
    <row r="2531" spans="1:4" ht="16.149999999999999" customHeight="1" x14ac:dyDescent="0.25">
      <c r="A2531" s="561">
        <v>36091</v>
      </c>
      <c r="B2531" s="562">
        <v>1599.15</v>
      </c>
      <c r="C2531"/>
      <c r="D2531"/>
    </row>
    <row r="2532" spans="1:4" ht="16.149999999999999" customHeight="1" x14ac:dyDescent="0.25">
      <c r="A2532" s="561">
        <v>36092</v>
      </c>
      <c r="B2532" s="563">
        <v>1597.97</v>
      </c>
      <c r="C2532"/>
      <c r="D2532"/>
    </row>
    <row r="2533" spans="1:4" ht="16.149999999999999" customHeight="1" x14ac:dyDescent="0.25">
      <c r="A2533" s="561">
        <v>36093</v>
      </c>
      <c r="B2533" s="562">
        <v>1597.97</v>
      </c>
      <c r="C2533"/>
      <c r="D2533"/>
    </row>
    <row r="2534" spans="1:4" ht="16.149999999999999" customHeight="1" x14ac:dyDescent="0.25">
      <c r="A2534" s="561">
        <v>36094</v>
      </c>
      <c r="B2534" s="563">
        <v>1597.97</v>
      </c>
      <c r="C2534"/>
      <c r="D2534"/>
    </row>
    <row r="2535" spans="1:4" ht="16.149999999999999" customHeight="1" x14ac:dyDescent="0.25">
      <c r="A2535" s="561">
        <v>36095</v>
      </c>
      <c r="B2535" s="562">
        <v>1590.64</v>
      </c>
      <c r="C2535"/>
      <c r="D2535"/>
    </row>
    <row r="2536" spans="1:4" ht="16.149999999999999" customHeight="1" x14ac:dyDescent="0.25">
      <c r="A2536" s="561">
        <v>36096</v>
      </c>
      <c r="B2536" s="563">
        <v>1576.38</v>
      </c>
      <c r="C2536"/>
      <c r="D2536"/>
    </row>
    <row r="2537" spans="1:4" ht="16.149999999999999" customHeight="1" x14ac:dyDescent="0.25">
      <c r="A2537" s="561">
        <v>36097</v>
      </c>
      <c r="B2537" s="562">
        <v>1577.9</v>
      </c>
      <c r="C2537"/>
      <c r="D2537"/>
    </row>
    <row r="2538" spans="1:4" ht="16.149999999999999" customHeight="1" x14ac:dyDescent="0.25">
      <c r="A2538" s="561">
        <v>36098</v>
      </c>
      <c r="B2538" s="563">
        <v>1577.19</v>
      </c>
      <c r="C2538"/>
      <c r="D2538"/>
    </row>
    <row r="2539" spans="1:4" ht="16.149999999999999" customHeight="1" x14ac:dyDescent="0.25">
      <c r="A2539" s="561">
        <v>36099</v>
      </c>
      <c r="B2539" s="562">
        <v>1575.08</v>
      </c>
      <c r="C2539"/>
      <c r="D2539"/>
    </row>
    <row r="2540" spans="1:4" ht="16.149999999999999" customHeight="1" x14ac:dyDescent="0.25">
      <c r="A2540" s="561">
        <v>36100</v>
      </c>
      <c r="B2540" s="563">
        <v>1575.08</v>
      </c>
      <c r="C2540"/>
      <c r="D2540"/>
    </row>
    <row r="2541" spans="1:4" ht="16.149999999999999" customHeight="1" x14ac:dyDescent="0.25">
      <c r="A2541" s="561">
        <v>36101</v>
      </c>
      <c r="B2541" s="562">
        <v>1575.08</v>
      </c>
      <c r="C2541"/>
      <c r="D2541"/>
    </row>
    <row r="2542" spans="1:4" ht="16.149999999999999" customHeight="1" x14ac:dyDescent="0.25">
      <c r="A2542" s="561">
        <v>36102</v>
      </c>
      <c r="B2542" s="563">
        <v>1575.08</v>
      </c>
      <c r="C2542"/>
      <c r="D2542"/>
    </row>
    <row r="2543" spans="1:4" ht="16.149999999999999" customHeight="1" x14ac:dyDescent="0.25">
      <c r="A2543" s="561">
        <v>36103</v>
      </c>
      <c r="B2543" s="562">
        <v>1569.93</v>
      </c>
      <c r="C2543"/>
      <c r="D2543"/>
    </row>
    <row r="2544" spans="1:4" ht="16.149999999999999" customHeight="1" x14ac:dyDescent="0.25">
      <c r="A2544" s="561">
        <v>36104</v>
      </c>
      <c r="B2544" s="563">
        <v>1568.54</v>
      </c>
      <c r="C2544"/>
      <c r="D2544"/>
    </row>
    <row r="2545" spans="1:4" ht="16.149999999999999" customHeight="1" x14ac:dyDescent="0.25">
      <c r="A2545" s="561">
        <v>36105</v>
      </c>
      <c r="B2545" s="562">
        <v>1563.32</v>
      </c>
      <c r="C2545"/>
      <c r="D2545"/>
    </row>
    <row r="2546" spans="1:4" ht="16.149999999999999" customHeight="1" x14ac:dyDescent="0.25">
      <c r="A2546" s="561">
        <v>36106</v>
      </c>
      <c r="B2546" s="563">
        <v>1553.71</v>
      </c>
      <c r="C2546"/>
      <c r="D2546"/>
    </row>
    <row r="2547" spans="1:4" ht="16.149999999999999" customHeight="1" x14ac:dyDescent="0.25">
      <c r="A2547" s="561">
        <v>36107</v>
      </c>
      <c r="B2547" s="562">
        <v>1553.71</v>
      </c>
      <c r="C2547"/>
      <c r="D2547"/>
    </row>
    <row r="2548" spans="1:4" ht="16.149999999999999" customHeight="1" x14ac:dyDescent="0.25">
      <c r="A2548" s="561">
        <v>36108</v>
      </c>
      <c r="B2548" s="563">
        <v>1553.71</v>
      </c>
      <c r="C2548"/>
      <c r="D2548"/>
    </row>
    <row r="2549" spans="1:4" ht="16.149999999999999" customHeight="1" x14ac:dyDescent="0.25">
      <c r="A2549" s="561">
        <v>36109</v>
      </c>
      <c r="B2549" s="562">
        <v>1559.35</v>
      </c>
      <c r="C2549"/>
      <c r="D2549"/>
    </row>
    <row r="2550" spans="1:4" ht="16.149999999999999" customHeight="1" x14ac:dyDescent="0.25">
      <c r="A2550" s="561">
        <v>36110</v>
      </c>
      <c r="B2550" s="563">
        <v>1571.76</v>
      </c>
      <c r="C2550"/>
      <c r="D2550"/>
    </row>
    <row r="2551" spans="1:4" ht="16.149999999999999" customHeight="1" x14ac:dyDescent="0.25">
      <c r="A2551" s="561">
        <v>36111</v>
      </c>
      <c r="B2551" s="562">
        <v>1577.61</v>
      </c>
      <c r="C2551"/>
      <c r="D2551"/>
    </row>
    <row r="2552" spans="1:4" ht="16.149999999999999" customHeight="1" x14ac:dyDescent="0.25">
      <c r="A2552" s="561">
        <v>36112</v>
      </c>
      <c r="B2552" s="563">
        <v>1578.79</v>
      </c>
      <c r="C2552"/>
      <c r="D2552"/>
    </row>
    <row r="2553" spans="1:4" ht="16.149999999999999" customHeight="1" x14ac:dyDescent="0.25">
      <c r="A2553" s="561">
        <v>36113</v>
      </c>
      <c r="B2553" s="562">
        <v>1580.99</v>
      </c>
      <c r="C2553"/>
      <c r="D2553"/>
    </row>
    <row r="2554" spans="1:4" ht="16.149999999999999" customHeight="1" x14ac:dyDescent="0.25">
      <c r="A2554" s="561">
        <v>36114</v>
      </c>
      <c r="B2554" s="563">
        <v>1580.99</v>
      </c>
      <c r="C2554"/>
      <c r="D2554"/>
    </row>
    <row r="2555" spans="1:4" ht="16.149999999999999" customHeight="1" x14ac:dyDescent="0.25">
      <c r="A2555" s="561">
        <v>36115</v>
      </c>
      <c r="B2555" s="562">
        <v>1580.99</v>
      </c>
      <c r="C2555"/>
      <c r="D2555"/>
    </row>
    <row r="2556" spans="1:4" ht="16.149999999999999" customHeight="1" x14ac:dyDescent="0.25">
      <c r="A2556" s="561">
        <v>36116</v>
      </c>
      <c r="B2556" s="563">
        <v>1580.99</v>
      </c>
      <c r="C2556"/>
      <c r="D2556"/>
    </row>
    <row r="2557" spans="1:4" ht="16.149999999999999" customHeight="1" x14ac:dyDescent="0.25">
      <c r="A2557" s="561">
        <v>36117</v>
      </c>
      <c r="B2557" s="562">
        <v>1583.29</v>
      </c>
      <c r="C2557"/>
      <c r="D2557"/>
    </row>
    <row r="2558" spans="1:4" ht="16.149999999999999" customHeight="1" x14ac:dyDescent="0.25">
      <c r="A2558" s="561">
        <v>36118</v>
      </c>
      <c r="B2558" s="563">
        <v>1569.6</v>
      </c>
      <c r="C2558"/>
      <c r="D2558"/>
    </row>
    <row r="2559" spans="1:4" ht="16.149999999999999" customHeight="1" x14ac:dyDescent="0.25">
      <c r="A2559" s="561">
        <v>36119</v>
      </c>
      <c r="B2559" s="562">
        <v>1558.49</v>
      </c>
      <c r="C2559"/>
      <c r="D2559"/>
    </row>
    <row r="2560" spans="1:4" ht="16.149999999999999" customHeight="1" x14ac:dyDescent="0.25">
      <c r="A2560" s="561">
        <v>36120</v>
      </c>
      <c r="B2560" s="563">
        <v>1539.38</v>
      </c>
      <c r="C2560"/>
      <c r="D2560"/>
    </row>
    <row r="2561" spans="1:4" ht="16.149999999999999" customHeight="1" x14ac:dyDescent="0.25">
      <c r="A2561" s="561">
        <v>36121</v>
      </c>
      <c r="B2561" s="562">
        <v>1539.38</v>
      </c>
      <c r="C2561"/>
      <c r="D2561"/>
    </row>
    <row r="2562" spans="1:4" ht="16.149999999999999" customHeight="1" x14ac:dyDescent="0.25">
      <c r="A2562" s="561">
        <v>36122</v>
      </c>
      <c r="B2562" s="563">
        <v>1539.38</v>
      </c>
      <c r="C2562"/>
      <c r="D2562"/>
    </row>
    <row r="2563" spans="1:4" ht="16.149999999999999" customHeight="1" x14ac:dyDescent="0.25">
      <c r="A2563" s="561">
        <v>36123</v>
      </c>
      <c r="B2563" s="562">
        <v>1547.92</v>
      </c>
      <c r="C2563"/>
      <c r="D2563"/>
    </row>
    <row r="2564" spans="1:4" ht="16.149999999999999" customHeight="1" x14ac:dyDescent="0.25">
      <c r="A2564" s="561">
        <v>36124</v>
      </c>
      <c r="B2564" s="563">
        <v>1557.57</v>
      </c>
      <c r="C2564"/>
      <c r="D2564"/>
    </row>
    <row r="2565" spans="1:4" ht="16.149999999999999" customHeight="1" x14ac:dyDescent="0.25">
      <c r="A2565" s="561">
        <v>36125</v>
      </c>
      <c r="B2565" s="562">
        <v>1545.53</v>
      </c>
      <c r="C2565"/>
      <c r="D2565"/>
    </row>
    <row r="2566" spans="1:4" ht="16.149999999999999" customHeight="1" x14ac:dyDescent="0.25">
      <c r="A2566" s="561">
        <v>36126</v>
      </c>
      <c r="B2566" s="563">
        <v>1543.45</v>
      </c>
      <c r="C2566"/>
      <c r="D2566"/>
    </row>
    <row r="2567" spans="1:4" ht="16.149999999999999" customHeight="1" x14ac:dyDescent="0.25">
      <c r="A2567" s="561">
        <v>36127</v>
      </c>
      <c r="B2567" s="562">
        <v>1547.11</v>
      </c>
      <c r="C2567"/>
      <c r="D2567"/>
    </row>
    <row r="2568" spans="1:4" ht="16.149999999999999" customHeight="1" x14ac:dyDescent="0.25">
      <c r="A2568" s="561">
        <v>36128</v>
      </c>
      <c r="B2568" s="563">
        <v>1547.11</v>
      </c>
      <c r="C2568"/>
      <c r="D2568"/>
    </row>
    <row r="2569" spans="1:4" ht="16.149999999999999" customHeight="1" x14ac:dyDescent="0.25">
      <c r="A2569" s="561">
        <v>36129</v>
      </c>
      <c r="B2569" s="562">
        <v>1547.11</v>
      </c>
      <c r="C2569"/>
      <c r="D2569"/>
    </row>
    <row r="2570" spans="1:4" ht="16.149999999999999" customHeight="1" x14ac:dyDescent="0.25">
      <c r="A2570" s="561">
        <v>36130</v>
      </c>
      <c r="B2570" s="563">
        <v>1545.88</v>
      </c>
      <c r="C2570"/>
      <c r="D2570"/>
    </row>
    <row r="2571" spans="1:4" ht="16.149999999999999" customHeight="1" x14ac:dyDescent="0.25">
      <c r="A2571" s="561">
        <v>36131</v>
      </c>
      <c r="B2571" s="562">
        <v>1545.82</v>
      </c>
      <c r="C2571"/>
      <c r="D2571"/>
    </row>
    <row r="2572" spans="1:4" ht="16.149999999999999" customHeight="1" x14ac:dyDescent="0.25">
      <c r="A2572" s="561">
        <v>36132</v>
      </c>
      <c r="B2572" s="563">
        <v>1539.32</v>
      </c>
      <c r="C2572"/>
      <c r="D2572"/>
    </row>
    <row r="2573" spans="1:4" ht="16.149999999999999" customHeight="1" x14ac:dyDescent="0.25">
      <c r="A2573" s="561">
        <v>36133</v>
      </c>
      <c r="B2573" s="562">
        <v>1545.89</v>
      </c>
      <c r="C2573"/>
      <c r="D2573"/>
    </row>
    <row r="2574" spans="1:4" ht="16.149999999999999" customHeight="1" x14ac:dyDescent="0.25">
      <c r="A2574" s="561">
        <v>36134</v>
      </c>
      <c r="B2574" s="563">
        <v>1552.48</v>
      </c>
      <c r="C2574"/>
      <c r="D2574"/>
    </row>
    <row r="2575" spans="1:4" ht="16.149999999999999" customHeight="1" x14ac:dyDescent="0.25">
      <c r="A2575" s="561">
        <v>36135</v>
      </c>
      <c r="B2575" s="562">
        <v>1552.48</v>
      </c>
      <c r="C2575"/>
      <c r="D2575"/>
    </row>
    <row r="2576" spans="1:4" ht="16.149999999999999" customHeight="1" x14ac:dyDescent="0.25">
      <c r="A2576" s="561">
        <v>36136</v>
      </c>
      <c r="B2576" s="563">
        <v>1552.48</v>
      </c>
      <c r="C2576"/>
      <c r="D2576"/>
    </row>
    <row r="2577" spans="1:4" ht="16.149999999999999" customHeight="1" x14ac:dyDescent="0.25">
      <c r="A2577" s="561">
        <v>36137</v>
      </c>
      <c r="B2577" s="562">
        <v>1548.63</v>
      </c>
      <c r="C2577"/>
      <c r="D2577"/>
    </row>
    <row r="2578" spans="1:4" ht="16.149999999999999" customHeight="1" x14ac:dyDescent="0.25">
      <c r="A2578" s="561">
        <v>36138</v>
      </c>
      <c r="B2578" s="563">
        <v>1548.63</v>
      </c>
      <c r="C2578"/>
      <c r="D2578"/>
    </row>
    <row r="2579" spans="1:4" ht="16.149999999999999" customHeight="1" x14ac:dyDescent="0.25">
      <c r="A2579" s="561">
        <v>36139</v>
      </c>
      <c r="B2579" s="562">
        <v>1541.14</v>
      </c>
      <c r="C2579"/>
      <c r="D2579"/>
    </row>
    <row r="2580" spans="1:4" ht="16.149999999999999" customHeight="1" x14ac:dyDescent="0.25">
      <c r="A2580" s="561">
        <v>36140</v>
      </c>
      <c r="B2580" s="563">
        <v>1530.63</v>
      </c>
      <c r="C2580"/>
      <c r="D2580"/>
    </row>
    <row r="2581" spans="1:4" ht="16.149999999999999" customHeight="1" x14ac:dyDescent="0.25">
      <c r="A2581" s="561">
        <v>36141</v>
      </c>
      <c r="B2581" s="562">
        <v>1531.13</v>
      </c>
      <c r="C2581"/>
      <c r="D2581"/>
    </row>
    <row r="2582" spans="1:4" ht="16.149999999999999" customHeight="1" x14ac:dyDescent="0.25">
      <c r="A2582" s="561">
        <v>36142</v>
      </c>
      <c r="B2582" s="563">
        <v>1531.13</v>
      </c>
      <c r="C2582"/>
      <c r="D2582"/>
    </row>
    <row r="2583" spans="1:4" ht="16.149999999999999" customHeight="1" x14ac:dyDescent="0.25">
      <c r="A2583" s="561">
        <v>36143</v>
      </c>
      <c r="B2583" s="562">
        <v>1531.13</v>
      </c>
      <c r="C2583"/>
      <c r="D2583"/>
    </row>
    <row r="2584" spans="1:4" ht="16.149999999999999" customHeight="1" x14ac:dyDescent="0.25">
      <c r="A2584" s="561">
        <v>36144</v>
      </c>
      <c r="B2584" s="563">
        <v>1532.76</v>
      </c>
      <c r="C2584"/>
      <c r="D2584"/>
    </row>
    <row r="2585" spans="1:4" ht="16.149999999999999" customHeight="1" x14ac:dyDescent="0.25">
      <c r="A2585" s="561">
        <v>36145</v>
      </c>
      <c r="B2585" s="562">
        <v>1529.07</v>
      </c>
      <c r="C2585"/>
      <c r="D2585"/>
    </row>
    <row r="2586" spans="1:4" ht="16.149999999999999" customHeight="1" x14ac:dyDescent="0.25">
      <c r="A2586" s="561">
        <v>36146</v>
      </c>
      <c r="B2586" s="563">
        <v>1523.8</v>
      </c>
      <c r="C2586"/>
      <c r="D2586"/>
    </row>
    <row r="2587" spans="1:4" ht="16.149999999999999" customHeight="1" x14ac:dyDescent="0.25">
      <c r="A2587" s="561">
        <v>36147</v>
      </c>
      <c r="B2587" s="562">
        <v>1515.98</v>
      </c>
      <c r="C2587"/>
      <c r="D2587"/>
    </row>
    <row r="2588" spans="1:4" ht="16.149999999999999" customHeight="1" x14ac:dyDescent="0.25">
      <c r="A2588" s="561">
        <v>36148</v>
      </c>
      <c r="B2588" s="563">
        <v>1494.11</v>
      </c>
      <c r="C2588"/>
      <c r="D2588"/>
    </row>
    <row r="2589" spans="1:4" ht="16.149999999999999" customHeight="1" x14ac:dyDescent="0.25">
      <c r="A2589" s="561">
        <v>36149</v>
      </c>
      <c r="B2589" s="562">
        <v>1494.11</v>
      </c>
      <c r="C2589"/>
      <c r="D2589"/>
    </row>
    <row r="2590" spans="1:4" ht="16.149999999999999" customHeight="1" x14ac:dyDescent="0.25">
      <c r="A2590" s="561">
        <v>36150</v>
      </c>
      <c r="B2590" s="563">
        <v>1494.11</v>
      </c>
      <c r="C2590"/>
      <c r="D2590"/>
    </row>
    <row r="2591" spans="1:4" ht="16.149999999999999" customHeight="1" x14ac:dyDescent="0.25">
      <c r="A2591" s="561">
        <v>36151</v>
      </c>
      <c r="B2591" s="562">
        <v>1477.51</v>
      </c>
      <c r="C2591"/>
      <c r="D2591"/>
    </row>
    <row r="2592" spans="1:4" ht="16.149999999999999" customHeight="1" x14ac:dyDescent="0.25">
      <c r="A2592" s="561">
        <v>36152</v>
      </c>
      <c r="B2592" s="563">
        <v>1467.04</v>
      </c>
      <c r="C2592"/>
      <c r="D2592"/>
    </row>
    <row r="2593" spans="1:4" ht="16.149999999999999" customHeight="1" x14ac:dyDescent="0.25">
      <c r="A2593" s="561">
        <v>36153</v>
      </c>
      <c r="B2593" s="562">
        <v>1484.88</v>
      </c>
      <c r="C2593"/>
      <c r="D2593"/>
    </row>
    <row r="2594" spans="1:4" ht="16.149999999999999" customHeight="1" x14ac:dyDescent="0.25">
      <c r="A2594" s="561">
        <v>36154</v>
      </c>
      <c r="B2594" s="563">
        <v>1484.88</v>
      </c>
      <c r="C2594"/>
      <c r="D2594"/>
    </row>
    <row r="2595" spans="1:4" ht="16.149999999999999" customHeight="1" x14ac:dyDescent="0.25">
      <c r="A2595" s="561">
        <v>36155</v>
      </c>
      <c r="B2595" s="562">
        <v>1484.88</v>
      </c>
      <c r="C2595"/>
      <c r="D2595"/>
    </row>
    <row r="2596" spans="1:4" ht="16.149999999999999" customHeight="1" x14ac:dyDescent="0.25">
      <c r="A2596" s="561">
        <v>36156</v>
      </c>
      <c r="B2596" s="563">
        <v>1484.88</v>
      </c>
      <c r="C2596"/>
      <c r="D2596"/>
    </row>
    <row r="2597" spans="1:4" ht="16.149999999999999" customHeight="1" x14ac:dyDescent="0.25">
      <c r="A2597" s="561">
        <v>36157</v>
      </c>
      <c r="B2597" s="562">
        <v>1484.88</v>
      </c>
      <c r="C2597"/>
      <c r="D2597"/>
    </row>
    <row r="2598" spans="1:4" ht="16.149999999999999" customHeight="1" x14ac:dyDescent="0.25">
      <c r="A2598" s="561">
        <v>36158</v>
      </c>
      <c r="B2598" s="563">
        <v>1507.52</v>
      </c>
      <c r="C2598"/>
      <c r="D2598"/>
    </row>
    <row r="2599" spans="1:4" ht="16.149999999999999" customHeight="1" x14ac:dyDescent="0.25">
      <c r="A2599" s="561">
        <v>36159</v>
      </c>
      <c r="B2599" s="562">
        <v>1535.55</v>
      </c>
      <c r="C2599"/>
      <c r="D2599"/>
    </row>
    <row r="2600" spans="1:4" ht="16.149999999999999" customHeight="1" x14ac:dyDescent="0.25">
      <c r="A2600" s="561">
        <v>36160</v>
      </c>
      <c r="B2600" s="563">
        <v>1542.11</v>
      </c>
      <c r="C2600"/>
      <c r="D2600"/>
    </row>
    <row r="2601" spans="1:4" ht="16.149999999999999" customHeight="1" x14ac:dyDescent="0.25">
      <c r="A2601" s="561">
        <v>36161</v>
      </c>
      <c r="B2601" s="562">
        <v>1542.11</v>
      </c>
      <c r="C2601"/>
      <c r="D2601"/>
    </row>
    <row r="2602" spans="1:4" ht="16.149999999999999" customHeight="1" x14ac:dyDescent="0.25">
      <c r="A2602" s="561">
        <v>36162</v>
      </c>
      <c r="B2602" s="563">
        <v>1542.11</v>
      </c>
      <c r="C2602"/>
      <c r="D2602"/>
    </row>
    <row r="2603" spans="1:4" ht="16.149999999999999" customHeight="1" x14ac:dyDescent="0.25">
      <c r="A2603" s="561">
        <v>36163</v>
      </c>
      <c r="B2603" s="562">
        <v>1542.11</v>
      </c>
      <c r="C2603"/>
      <c r="D2603"/>
    </row>
    <row r="2604" spans="1:4" ht="16.149999999999999" customHeight="1" x14ac:dyDescent="0.25">
      <c r="A2604" s="561">
        <v>36164</v>
      </c>
      <c r="B2604" s="563">
        <v>1542.11</v>
      </c>
      <c r="C2604"/>
      <c r="D2604"/>
    </row>
    <row r="2605" spans="1:4" ht="16.149999999999999" customHeight="1" x14ac:dyDescent="0.25">
      <c r="A2605" s="561">
        <v>36165</v>
      </c>
      <c r="B2605" s="562">
        <v>1545.11</v>
      </c>
      <c r="C2605"/>
      <c r="D2605"/>
    </row>
    <row r="2606" spans="1:4" ht="16.149999999999999" customHeight="1" x14ac:dyDescent="0.25">
      <c r="A2606" s="561">
        <v>36166</v>
      </c>
      <c r="B2606" s="563">
        <v>1528.28</v>
      </c>
      <c r="C2606"/>
      <c r="D2606"/>
    </row>
    <row r="2607" spans="1:4" ht="16.149999999999999" customHeight="1" x14ac:dyDescent="0.25">
      <c r="A2607" s="561">
        <v>36167</v>
      </c>
      <c r="B2607" s="562">
        <v>1530.48</v>
      </c>
      <c r="C2607"/>
      <c r="D2607"/>
    </row>
    <row r="2608" spans="1:4" ht="16.149999999999999" customHeight="1" x14ac:dyDescent="0.25">
      <c r="A2608" s="561">
        <v>36168</v>
      </c>
      <c r="B2608" s="563">
        <v>1543.22</v>
      </c>
      <c r="C2608"/>
      <c r="D2608"/>
    </row>
    <row r="2609" spans="1:4" ht="16.149999999999999" customHeight="1" x14ac:dyDescent="0.25">
      <c r="A2609" s="561">
        <v>36169</v>
      </c>
      <c r="B2609" s="562">
        <v>1535.96</v>
      </c>
      <c r="C2609"/>
      <c r="D2609"/>
    </row>
    <row r="2610" spans="1:4" ht="16.149999999999999" customHeight="1" x14ac:dyDescent="0.25">
      <c r="A2610" s="561">
        <v>36170</v>
      </c>
      <c r="B2610" s="563">
        <v>1535.96</v>
      </c>
      <c r="C2610"/>
      <c r="D2610"/>
    </row>
    <row r="2611" spans="1:4" ht="16.149999999999999" customHeight="1" x14ac:dyDescent="0.25">
      <c r="A2611" s="561">
        <v>36171</v>
      </c>
      <c r="B2611" s="562">
        <v>1535.96</v>
      </c>
      <c r="C2611"/>
      <c r="D2611"/>
    </row>
    <row r="2612" spans="1:4" ht="16.149999999999999" customHeight="1" x14ac:dyDescent="0.25">
      <c r="A2612" s="561">
        <v>36172</v>
      </c>
      <c r="B2612" s="563">
        <v>1535.96</v>
      </c>
      <c r="C2612"/>
      <c r="D2612"/>
    </row>
    <row r="2613" spans="1:4" ht="16.149999999999999" customHeight="1" x14ac:dyDescent="0.25">
      <c r="A2613" s="561">
        <v>36173</v>
      </c>
      <c r="B2613" s="562">
        <v>1549.35</v>
      </c>
      <c r="C2613"/>
      <c r="D2613"/>
    </row>
    <row r="2614" spans="1:4" ht="16.149999999999999" customHeight="1" x14ac:dyDescent="0.25">
      <c r="A2614" s="561">
        <v>36174</v>
      </c>
      <c r="B2614" s="563">
        <v>1588.8</v>
      </c>
      <c r="C2614"/>
      <c r="D2614"/>
    </row>
    <row r="2615" spans="1:4" ht="16.149999999999999" customHeight="1" x14ac:dyDescent="0.25">
      <c r="A2615" s="561">
        <v>36175</v>
      </c>
      <c r="B2615" s="562">
        <v>1584.42</v>
      </c>
      <c r="C2615"/>
      <c r="D2615"/>
    </row>
    <row r="2616" spans="1:4" ht="16.149999999999999" customHeight="1" x14ac:dyDescent="0.25">
      <c r="A2616" s="561">
        <v>36176</v>
      </c>
      <c r="B2616" s="563">
        <v>1596.59</v>
      </c>
      <c r="C2616"/>
      <c r="D2616"/>
    </row>
    <row r="2617" spans="1:4" ht="16.149999999999999" customHeight="1" x14ac:dyDescent="0.25">
      <c r="A2617" s="561">
        <v>36177</v>
      </c>
      <c r="B2617" s="562">
        <v>1596.59</v>
      </c>
      <c r="C2617"/>
      <c r="D2617"/>
    </row>
    <row r="2618" spans="1:4" ht="16.149999999999999" customHeight="1" x14ac:dyDescent="0.25">
      <c r="A2618" s="561">
        <v>36178</v>
      </c>
      <c r="B2618" s="563">
        <v>1596.59</v>
      </c>
      <c r="C2618"/>
      <c r="D2618"/>
    </row>
    <row r="2619" spans="1:4" ht="16.149999999999999" customHeight="1" x14ac:dyDescent="0.25">
      <c r="A2619" s="561">
        <v>36179</v>
      </c>
      <c r="B2619" s="562">
        <v>1580.4</v>
      </c>
      <c r="C2619"/>
      <c r="D2619"/>
    </row>
    <row r="2620" spans="1:4" ht="16.149999999999999" customHeight="1" x14ac:dyDescent="0.25">
      <c r="A2620" s="561">
        <v>36180</v>
      </c>
      <c r="B2620" s="563">
        <v>1587.18</v>
      </c>
      <c r="C2620"/>
      <c r="D2620"/>
    </row>
    <row r="2621" spans="1:4" ht="16.149999999999999" customHeight="1" x14ac:dyDescent="0.25">
      <c r="A2621" s="561">
        <v>36181</v>
      </c>
      <c r="B2621" s="562">
        <v>1582.57</v>
      </c>
      <c r="C2621"/>
      <c r="D2621"/>
    </row>
    <row r="2622" spans="1:4" ht="16.149999999999999" customHeight="1" x14ac:dyDescent="0.25">
      <c r="A2622" s="561">
        <v>36182</v>
      </c>
      <c r="B2622" s="563">
        <v>1589.65</v>
      </c>
      <c r="C2622"/>
      <c r="D2622"/>
    </row>
    <row r="2623" spans="1:4" ht="16.149999999999999" customHeight="1" x14ac:dyDescent="0.25">
      <c r="A2623" s="561">
        <v>36183</v>
      </c>
      <c r="B2623" s="562">
        <v>1591.81</v>
      </c>
      <c r="C2623"/>
      <c r="D2623"/>
    </row>
    <row r="2624" spans="1:4" ht="16.149999999999999" customHeight="1" x14ac:dyDescent="0.25">
      <c r="A2624" s="561">
        <v>36184</v>
      </c>
      <c r="B2624" s="563">
        <v>1591.81</v>
      </c>
      <c r="C2624"/>
      <c r="D2624"/>
    </row>
    <row r="2625" spans="1:4" ht="16.149999999999999" customHeight="1" x14ac:dyDescent="0.25">
      <c r="A2625" s="561">
        <v>36185</v>
      </c>
      <c r="B2625" s="562">
        <v>1591.81</v>
      </c>
      <c r="C2625"/>
      <c r="D2625"/>
    </row>
    <row r="2626" spans="1:4" ht="16.149999999999999" customHeight="1" x14ac:dyDescent="0.25">
      <c r="A2626" s="561">
        <v>36186</v>
      </c>
      <c r="B2626" s="563">
        <v>1591.58</v>
      </c>
      <c r="C2626"/>
      <c r="D2626"/>
    </row>
    <row r="2627" spans="1:4" ht="16.149999999999999" customHeight="1" x14ac:dyDescent="0.25">
      <c r="A2627" s="561">
        <v>36187</v>
      </c>
      <c r="B2627" s="562">
        <v>1591.69</v>
      </c>
      <c r="C2627"/>
      <c r="D2627"/>
    </row>
    <row r="2628" spans="1:4" ht="16.149999999999999" customHeight="1" x14ac:dyDescent="0.25">
      <c r="A2628" s="561">
        <v>36188</v>
      </c>
      <c r="B2628" s="563">
        <v>1590.33</v>
      </c>
      <c r="C2628"/>
      <c r="D2628"/>
    </row>
    <row r="2629" spans="1:4" ht="16.149999999999999" customHeight="1" x14ac:dyDescent="0.25">
      <c r="A2629" s="561">
        <v>36189</v>
      </c>
      <c r="B2629" s="562">
        <v>1580.72</v>
      </c>
      <c r="C2629"/>
      <c r="D2629"/>
    </row>
    <row r="2630" spans="1:4" ht="16.149999999999999" customHeight="1" x14ac:dyDescent="0.25">
      <c r="A2630" s="561">
        <v>36190</v>
      </c>
      <c r="B2630" s="563">
        <v>1582.9</v>
      </c>
      <c r="C2630"/>
      <c r="D2630"/>
    </row>
    <row r="2631" spans="1:4" ht="16.149999999999999" customHeight="1" x14ac:dyDescent="0.25">
      <c r="A2631" s="561">
        <v>36191</v>
      </c>
      <c r="B2631" s="562">
        <v>1582.9</v>
      </c>
      <c r="C2631"/>
      <c r="D2631"/>
    </row>
    <row r="2632" spans="1:4" ht="16.149999999999999" customHeight="1" x14ac:dyDescent="0.25">
      <c r="A2632" s="561">
        <v>36192</v>
      </c>
      <c r="B2632" s="563">
        <v>1582.9</v>
      </c>
      <c r="C2632"/>
      <c r="D2632"/>
    </row>
    <row r="2633" spans="1:4" ht="16.149999999999999" customHeight="1" x14ac:dyDescent="0.25">
      <c r="A2633" s="561">
        <v>36193</v>
      </c>
      <c r="B2633" s="562">
        <v>1581.27</v>
      </c>
      <c r="C2633"/>
      <c r="D2633"/>
    </row>
    <row r="2634" spans="1:4" ht="16.149999999999999" customHeight="1" x14ac:dyDescent="0.25">
      <c r="A2634" s="561">
        <v>36194</v>
      </c>
      <c r="B2634" s="563">
        <v>1576.22</v>
      </c>
      <c r="C2634"/>
      <c r="D2634"/>
    </row>
    <row r="2635" spans="1:4" ht="16.149999999999999" customHeight="1" x14ac:dyDescent="0.25">
      <c r="A2635" s="561">
        <v>36195</v>
      </c>
      <c r="B2635" s="562">
        <v>1574.07</v>
      </c>
      <c r="C2635"/>
      <c r="D2635"/>
    </row>
    <row r="2636" spans="1:4" ht="16.149999999999999" customHeight="1" x14ac:dyDescent="0.25">
      <c r="A2636" s="561">
        <v>36196</v>
      </c>
      <c r="B2636" s="563">
        <v>1575.69</v>
      </c>
      <c r="C2636"/>
      <c r="D2636"/>
    </row>
    <row r="2637" spans="1:4" ht="16.149999999999999" customHeight="1" x14ac:dyDescent="0.25">
      <c r="A2637" s="561">
        <v>36197</v>
      </c>
      <c r="B2637" s="562">
        <v>1570.94</v>
      </c>
      <c r="C2637"/>
      <c r="D2637"/>
    </row>
    <row r="2638" spans="1:4" ht="16.149999999999999" customHeight="1" x14ac:dyDescent="0.25">
      <c r="A2638" s="561">
        <v>36198</v>
      </c>
      <c r="B2638" s="563">
        <v>1570.94</v>
      </c>
      <c r="C2638"/>
      <c r="D2638"/>
    </row>
    <row r="2639" spans="1:4" ht="16.149999999999999" customHeight="1" x14ac:dyDescent="0.25">
      <c r="A2639" s="561">
        <v>36199</v>
      </c>
      <c r="B2639" s="562">
        <v>1570.94</v>
      </c>
      <c r="C2639"/>
      <c r="D2639"/>
    </row>
    <row r="2640" spans="1:4" ht="16.149999999999999" customHeight="1" x14ac:dyDescent="0.25">
      <c r="A2640" s="561">
        <v>36200</v>
      </c>
      <c r="B2640" s="563">
        <v>1562.14</v>
      </c>
      <c r="C2640"/>
      <c r="D2640"/>
    </row>
    <row r="2641" spans="1:4" ht="16.149999999999999" customHeight="1" x14ac:dyDescent="0.25">
      <c r="A2641" s="561">
        <v>36201</v>
      </c>
      <c r="B2641" s="562">
        <v>1563.39</v>
      </c>
      <c r="C2641"/>
      <c r="D2641"/>
    </row>
    <row r="2642" spans="1:4" ht="16.149999999999999" customHeight="1" x14ac:dyDescent="0.25">
      <c r="A2642" s="561">
        <v>36202</v>
      </c>
      <c r="B2642" s="563">
        <v>1570.81</v>
      </c>
      <c r="C2642"/>
      <c r="D2642"/>
    </row>
    <row r="2643" spans="1:4" ht="16.149999999999999" customHeight="1" x14ac:dyDescent="0.25">
      <c r="A2643" s="561">
        <v>36203</v>
      </c>
      <c r="B2643" s="562">
        <v>1564.04</v>
      </c>
      <c r="C2643"/>
      <c r="D2643"/>
    </row>
    <row r="2644" spans="1:4" ht="16.149999999999999" customHeight="1" x14ac:dyDescent="0.25">
      <c r="A2644" s="561">
        <v>36204</v>
      </c>
      <c r="B2644" s="563">
        <v>1565.57</v>
      </c>
      <c r="C2644"/>
      <c r="D2644"/>
    </row>
    <row r="2645" spans="1:4" ht="16.149999999999999" customHeight="1" x14ac:dyDescent="0.25">
      <c r="A2645" s="561">
        <v>36205</v>
      </c>
      <c r="B2645" s="562">
        <v>1565.57</v>
      </c>
      <c r="C2645"/>
      <c r="D2645"/>
    </row>
    <row r="2646" spans="1:4" ht="16.149999999999999" customHeight="1" x14ac:dyDescent="0.25">
      <c r="A2646" s="561">
        <v>36206</v>
      </c>
      <c r="B2646" s="563">
        <v>1565.57</v>
      </c>
      <c r="C2646"/>
      <c r="D2646"/>
    </row>
    <row r="2647" spans="1:4" ht="16.149999999999999" customHeight="1" x14ac:dyDescent="0.25">
      <c r="A2647" s="561">
        <v>36207</v>
      </c>
      <c r="B2647" s="562">
        <v>1557.79</v>
      </c>
      <c r="C2647"/>
      <c r="D2647"/>
    </row>
    <row r="2648" spans="1:4" ht="16.149999999999999" customHeight="1" x14ac:dyDescent="0.25">
      <c r="A2648" s="561">
        <v>36208</v>
      </c>
      <c r="B2648" s="563">
        <v>1561.53</v>
      </c>
      <c r="C2648"/>
      <c r="D2648"/>
    </row>
    <row r="2649" spans="1:4" ht="16.149999999999999" customHeight="1" x14ac:dyDescent="0.25">
      <c r="A2649" s="561">
        <v>36209</v>
      </c>
      <c r="B2649" s="562">
        <v>1569.4</v>
      </c>
      <c r="C2649"/>
      <c r="D2649"/>
    </row>
    <row r="2650" spans="1:4" ht="16.149999999999999" customHeight="1" x14ac:dyDescent="0.25">
      <c r="A2650" s="561">
        <v>36210</v>
      </c>
      <c r="B2650" s="563">
        <v>1567.17</v>
      </c>
      <c r="C2650"/>
      <c r="D2650"/>
    </row>
    <row r="2651" spans="1:4" ht="16.149999999999999" customHeight="1" x14ac:dyDescent="0.25">
      <c r="A2651" s="561">
        <v>36211</v>
      </c>
      <c r="B2651" s="562">
        <v>1560.46</v>
      </c>
      <c r="C2651"/>
      <c r="D2651"/>
    </row>
    <row r="2652" spans="1:4" ht="16.149999999999999" customHeight="1" x14ac:dyDescent="0.25">
      <c r="A2652" s="561">
        <v>36212</v>
      </c>
      <c r="B2652" s="563">
        <v>1560.46</v>
      </c>
      <c r="C2652"/>
      <c r="D2652"/>
    </row>
    <row r="2653" spans="1:4" ht="16.149999999999999" customHeight="1" x14ac:dyDescent="0.25">
      <c r="A2653" s="561">
        <v>36213</v>
      </c>
      <c r="B2653" s="562">
        <v>1560.46</v>
      </c>
      <c r="C2653"/>
      <c r="D2653"/>
    </row>
    <row r="2654" spans="1:4" ht="16.149999999999999" customHeight="1" x14ac:dyDescent="0.25">
      <c r="A2654" s="561">
        <v>36214</v>
      </c>
      <c r="B2654" s="563">
        <v>1556.65</v>
      </c>
      <c r="C2654"/>
      <c r="D2654"/>
    </row>
    <row r="2655" spans="1:4" ht="16.149999999999999" customHeight="1" x14ac:dyDescent="0.25">
      <c r="A2655" s="561">
        <v>36215</v>
      </c>
      <c r="B2655" s="562">
        <v>1550.88</v>
      </c>
      <c r="C2655"/>
      <c r="D2655"/>
    </row>
    <row r="2656" spans="1:4" ht="16.149999999999999" customHeight="1" x14ac:dyDescent="0.25">
      <c r="A2656" s="561">
        <v>36216</v>
      </c>
      <c r="B2656" s="563">
        <v>1557.97</v>
      </c>
      <c r="C2656"/>
      <c r="D2656"/>
    </row>
    <row r="2657" spans="1:4" ht="16.149999999999999" customHeight="1" x14ac:dyDescent="0.25">
      <c r="A2657" s="561">
        <v>36217</v>
      </c>
      <c r="B2657" s="562">
        <v>1572.46</v>
      </c>
      <c r="C2657"/>
      <c r="D2657"/>
    </row>
    <row r="2658" spans="1:4" ht="16.149999999999999" customHeight="1" x14ac:dyDescent="0.25">
      <c r="A2658" s="561">
        <v>36218</v>
      </c>
      <c r="B2658" s="563">
        <v>1568.3</v>
      </c>
      <c r="C2658"/>
      <c r="D2658"/>
    </row>
    <row r="2659" spans="1:4" ht="16.149999999999999" customHeight="1" x14ac:dyDescent="0.25">
      <c r="A2659" s="561">
        <v>36219</v>
      </c>
      <c r="B2659" s="562">
        <v>1568.3</v>
      </c>
      <c r="C2659"/>
      <c r="D2659"/>
    </row>
    <row r="2660" spans="1:4" ht="16.149999999999999" customHeight="1" x14ac:dyDescent="0.25">
      <c r="A2660" s="561">
        <v>36220</v>
      </c>
      <c r="B2660" s="563">
        <v>1568.3</v>
      </c>
      <c r="C2660"/>
      <c r="D2660"/>
    </row>
    <row r="2661" spans="1:4" ht="16.149999999999999" customHeight="1" x14ac:dyDescent="0.25">
      <c r="A2661" s="561">
        <v>36221</v>
      </c>
      <c r="B2661" s="562">
        <v>1560.4</v>
      </c>
      <c r="C2661"/>
      <c r="D2661"/>
    </row>
    <row r="2662" spans="1:4" ht="16.149999999999999" customHeight="1" x14ac:dyDescent="0.25">
      <c r="A2662" s="561">
        <v>36222</v>
      </c>
      <c r="B2662" s="563">
        <v>1557.94</v>
      </c>
      <c r="C2662"/>
      <c r="D2662"/>
    </row>
    <row r="2663" spans="1:4" ht="16.149999999999999" customHeight="1" x14ac:dyDescent="0.25">
      <c r="A2663" s="561">
        <v>36223</v>
      </c>
      <c r="B2663" s="562">
        <v>1558.66</v>
      </c>
      <c r="C2663"/>
      <c r="D2663"/>
    </row>
    <row r="2664" spans="1:4" ht="16.149999999999999" customHeight="1" x14ac:dyDescent="0.25">
      <c r="A2664" s="561">
        <v>36224</v>
      </c>
      <c r="B2664" s="563">
        <v>1555.84</v>
      </c>
      <c r="C2664"/>
      <c r="D2664"/>
    </row>
    <row r="2665" spans="1:4" ht="16.149999999999999" customHeight="1" x14ac:dyDescent="0.25">
      <c r="A2665" s="561">
        <v>36225</v>
      </c>
      <c r="B2665" s="562">
        <v>1552.37</v>
      </c>
      <c r="C2665"/>
      <c r="D2665"/>
    </row>
    <row r="2666" spans="1:4" ht="16.149999999999999" customHeight="1" x14ac:dyDescent="0.25">
      <c r="A2666" s="561">
        <v>36226</v>
      </c>
      <c r="B2666" s="563">
        <v>1552.37</v>
      </c>
      <c r="C2666"/>
      <c r="D2666"/>
    </row>
    <row r="2667" spans="1:4" ht="16.149999999999999" customHeight="1" x14ac:dyDescent="0.25">
      <c r="A2667" s="561">
        <v>36227</v>
      </c>
      <c r="B2667" s="562">
        <v>1552.37</v>
      </c>
      <c r="C2667"/>
      <c r="D2667"/>
    </row>
    <row r="2668" spans="1:4" ht="16.149999999999999" customHeight="1" x14ac:dyDescent="0.25">
      <c r="A2668" s="561">
        <v>36228</v>
      </c>
      <c r="B2668" s="563">
        <v>1552.44</v>
      </c>
      <c r="C2668"/>
      <c r="D2668"/>
    </row>
    <row r="2669" spans="1:4" ht="16.149999999999999" customHeight="1" x14ac:dyDescent="0.25">
      <c r="A2669" s="561">
        <v>36229</v>
      </c>
      <c r="B2669" s="562">
        <v>1550.33</v>
      </c>
      <c r="C2669"/>
      <c r="D2669"/>
    </row>
    <row r="2670" spans="1:4" ht="16.149999999999999" customHeight="1" x14ac:dyDescent="0.25">
      <c r="A2670" s="561">
        <v>36230</v>
      </c>
      <c r="B2670" s="563">
        <v>1545.09</v>
      </c>
      <c r="C2670"/>
      <c r="D2670"/>
    </row>
    <row r="2671" spans="1:4" ht="16.149999999999999" customHeight="1" x14ac:dyDescent="0.25">
      <c r="A2671" s="561">
        <v>36231</v>
      </c>
      <c r="B2671" s="562">
        <v>1552.28</v>
      </c>
      <c r="C2671"/>
      <c r="D2671"/>
    </row>
    <row r="2672" spans="1:4" ht="16.149999999999999" customHeight="1" x14ac:dyDescent="0.25">
      <c r="A2672" s="561">
        <v>36232</v>
      </c>
      <c r="B2672" s="563">
        <v>1562.91</v>
      </c>
      <c r="C2672"/>
      <c r="D2672"/>
    </row>
    <row r="2673" spans="1:4" ht="16.149999999999999" customHeight="1" x14ac:dyDescent="0.25">
      <c r="A2673" s="561">
        <v>36233</v>
      </c>
      <c r="B2673" s="562">
        <v>1562.91</v>
      </c>
      <c r="C2673"/>
      <c r="D2673"/>
    </row>
    <row r="2674" spans="1:4" ht="16.149999999999999" customHeight="1" x14ac:dyDescent="0.25">
      <c r="A2674" s="561">
        <v>36234</v>
      </c>
      <c r="B2674" s="563">
        <v>1562.91</v>
      </c>
      <c r="C2674"/>
      <c r="D2674"/>
    </row>
    <row r="2675" spans="1:4" ht="16.149999999999999" customHeight="1" x14ac:dyDescent="0.25">
      <c r="A2675" s="561">
        <v>36235</v>
      </c>
      <c r="B2675" s="562">
        <v>1563.97</v>
      </c>
      <c r="C2675"/>
      <c r="D2675"/>
    </row>
    <row r="2676" spans="1:4" ht="16.149999999999999" customHeight="1" x14ac:dyDescent="0.25">
      <c r="A2676" s="561">
        <v>36236</v>
      </c>
      <c r="B2676" s="563">
        <v>1561.74</v>
      </c>
      <c r="C2676"/>
      <c r="D2676"/>
    </row>
    <row r="2677" spans="1:4" ht="16.149999999999999" customHeight="1" x14ac:dyDescent="0.25">
      <c r="A2677" s="561">
        <v>36237</v>
      </c>
      <c r="B2677" s="562">
        <v>1554.85</v>
      </c>
      <c r="C2677"/>
      <c r="D2677"/>
    </row>
    <row r="2678" spans="1:4" ht="16.149999999999999" customHeight="1" x14ac:dyDescent="0.25">
      <c r="A2678" s="561">
        <v>36238</v>
      </c>
      <c r="B2678" s="563">
        <v>1550.03</v>
      </c>
      <c r="C2678"/>
      <c r="D2678"/>
    </row>
    <row r="2679" spans="1:4" ht="16.149999999999999" customHeight="1" x14ac:dyDescent="0.25">
      <c r="A2679" s="561">
        <v>36239</v>
      </c>
      <c r="B2679" s="562">
        <v>1546.77</v>
      </c>
      <c r="C2679"/>
      <c r="D2679"/>
    </row>
    <row r="2680" spans="1:4" ht="16.149999999999999" customHeight="1" x14ac:dyDescent="0.25">
      <c r="A2680" s="561">
        <v>36240</v>
      </c>
      <c r="B2680" s="563">
        <v>1546.77</v>
      </c>
      <c r="C2680"/>
      <c r="D2680"/>
    </row>
    <row r="2681" spans="1:4" ht="16.149999999999999" customHeight="1" x14ac:dyDescent="0.25">
      <c r="A2681" s="561">
        <v>36241</v>
      </c>
      <c r="B2681" s="562">
        <v>1546.77</v>
      </c>
      <c r="C2681"/>
      <c r="D2681"/>
    </row>
    <row r="2682" spans="1:4" ht="16.149999999999999" customHeight="1" x14ac:dyDescent="0.25">
      <c r="A2682" s="561">
        <v>36242</v>
      </c>
      <c r="B2682" s="563">
        <v>1546.77</v>
      </c>
      <c r="C2682"/>
      <c r="D2682"/>
    </row>
    <row r="2683" spans="1:4" ht="16.149999999999999" customHeight="1" x14ac:dyDescent="0.25">
      <c r="A2683" s="561">
        <v>36243</v>
      </c>
      <c r="B2683" s="562">
        <v>1544.6</v>
      </c>
      <c r="C2683"/>
      <c r="D2683"/>
    </row>
    <row r="2684" spans="1:4" ht="16.149999999999999" customHeight="1" x14ac:dyDescent="0.25">
      <c r="A2684" s="561">
        <v>36244</v>
      </c>
      <c r="B2684" s="563">
        <v>1541.74</v>
      </c>
      <c r="C2684"/>
      <c r="D2684"/>
    </row>
    <row r="2685" spans="1:4" ht="16.149999999999999" customHeight="1" x14ac:dyDescent="0.25">
      <c r="A2685" s="561">
        <v>36245</v>
      </c>
      <c r="B2685" s="562">
        <v>1534.28</v>
      </c>
      <c r="C2685"/>
      <c r="D2685"/>
    </row>
    <row r="2686" spans="1:4" ht="16.149999999999999" customHeight="1" x14ac:dyDescent="0.25">
      <c r="A2686" s="561">
        <v>36246</v>
      </c>
      <c r="B2686" s="563">
        <v>1525.59</v>
      </c>
      <c r="C2686"/>
      <c r="D2686"/>
    </row>
    <row r="2687" spans="1:4" ht="16.149999999999999" customHeight="1" x14ac:dyDescent="0.25">
      <c r="A2687" s="561">
        <v>36247</v>
      </c>
      <c r="B2687" s="562">
        <v>1525.59</v>
      </c>
      <c r="C2687"/>
      <c r="D2687"/>
    </row>
    <row r="2688" spans="1:4" ht="16.149999999999999" customHeight="1" x14ac:dyDescent="0.25">
      <c r="A2688" s="561">
        <v>36248</v>
      </c>
      <c r="B2688" s="563">
        <v>1525.59</v>
      </c>
      <c r="C2688"/>
      <c r="D2688"/>
    </row>
    <row r="2689" spans="1:4" ht="16.149999999999999" customHeight="1" x14ac:dyDescent="0.25">
      <c r="A2689" s="561">
        <v>36249</v>
      </c>
      <c r="B2689" s="562">
        <v>1529.59</v>
      </c>
      <c r="C2689"/>
      <c r="D2689"/>
    </row>
    <row r="2690" spans="1:4" ht="16.149999999999999" customHeight="1" x14ac:dyDescent="0.25">
      <c r="A2690" s="561">
        <v>36250</v>
      </c>
      <c r="B2690" s="563">
        <v>1533.51</v>
      </c>
      <c r="C2690"/>
      <c r="D2690"/>
    </row>
    <row r="2691" spans="1:4" ht="16.149999999999999" customHeight="1" x14ac:dyDescent="0.25">
      <c r="A2691" s="561">
        <v>36251</v>
      </c>
      <c r="B2691" s="562">
        <v>1533.32</v>
      </c>
      <c r="C2691"/>
      <c r="D2691"/>
    </row>
    <row r="2692" spans="1:4" ht="16.149999999999999" customHeight="1" x14ac:dyDescent="0.25">
      <c r="A2692" s="561">
        <v>36252</v>
      </c>
      <c r="B2692" s="563">
        <v>1533.32</v>
      </c>
      <c r="C2692"/>
      <c r="D2692"/>
    </row>
    <row r="2693" spans="1:4" ht="16.149999999999999" customHeight="1" x14ac:dyDescent="0.25">
      <c r="A2693" s="561">
        <v>36253</v>
      </c>
      <c r="B2693" s="562">
        <v>1533.32</v>
      </c>
      <c r="C2693"/>
      <c r="D2693"/>
    </row>
    <row r="2694" spans="1:4" ht="16.149999999999999" customHeight="1" x14ac:dyDescent="0.25">
      <c r="A2694" s="561">
        <v>36254</v>
      </c>
      <c r="B2694" s="563">
        <v>1533.32</v>
      </c>
      <c r="C2694"/>
      <c r="D2694"/>
    </row>
    <row r="2695" spans="1:4" ht="16.149999999999999" customHeight="1" x14ac:dyDescent="0.25">
      <c r="A2695" s="561">
        <v>36255</v>
      </c>
      <c r="B2695" s="562">
        <v>1533.32</v>
      </c>
      <c r="C2695"/>
      <c r="D2695"/>
    </row>
    <row r="2696" spans="1:4" ht="16.149999999999999" customHeight="1" x14ac:dyDescent="0.25">
      <c r="A2696" s="561">
        <v>36256</v>
      </c>
      <c r="B2696" s="563">
        <v>1532.48</v>
      </c>
      <c r="C2696"/>
      <c r="D2696"/>
    </row>
    <row r="2697" spans="1:4" ht="16.149999999999999" customHeight="1" x14ac:dyDescent="0.25">
      <c r="A2697" s="561">
        <v>36257</v>
      </c>
      <c r="B2697" s="562">
        <v>1534.13</v>
      </c>
      <c r="C2697"/>
      <c r="D2697"/>
    </row>
    <row r="2698" spans="1:4" ht="16.149999999999999" customHeight="1" x14ac:dyDescent="0.25">
      <c r="A2698" s="561">
        <v>36258</v>
      </c>
      <c r="B2698" s="563">
        <v>1548.14</v>
      </c>
      <c r="C2698"/>
      <c r="D2698"/>
    </row>
    <row r="2699" spans="1:4" ht="16.149999999999999" customHeight="1" x14ac:dyDescent="0.25">
      <c r="A2699" s="561">
        <v>36259</v>
      </c>
      <c r="B2699" s="562">
        <v>1574.77</v>
      </c>
      <c r="C2699"/>
      <c r="D2699"/>
    </row>
    <row r="2700" spans="1:4" ht="16.149999999999999" customHeight="1" x14ac:dyDescent="0.25">
      <c r="A2700" s="561">
        <v>36260</v>
      </c>
      <c r="B2700" s="563">
        <v>1588.17</v>
      </c>
      <c r="C2700"/>
      <c r="D2700"/>
    </row>
    <row r="2701" spans="1:4" ht="16.149999999999999" customHeight="1" x14ac:dyDescent="0.25">
      <c r="A2701" s="561">
        <v>36261</v>
      </c>
      <c r="B2701" s="562">
        <v>1588.17</v>
      </c>
      <c r="C2701"/>
      <c r="D2701"/>
    </row>
    <row r="2702" spans="1:4" ht="16.149999999999999" customHeight="1" x14ac:dyDescent="0.25">
      <c r="A2702" s="561">
        <v>36262</v>
      </c>
      <c r="B2702" s="563">
        <v>1588.17</v>
      </c>
      <c r="C2702"/>
      <c r="D2702"/>
    </row>
    <row r="2703" spans="1:4" ht="16.149999999999999" customHeight="1" x14ac:dyDescent="0.25">
      <c r="A2703" s="561">
        <v>36263</v>
      </c>
      <c r="B2703" s="562">
        <v>1588.19</v>
      </c>
      <c r="C2703"/>
      <c r="D2703"/>
    </row>
    <row r="2704" spans="1:4" ht="16.149999999999999" customHeight="1" x14ac:dyDescent="0.25">
      <c r="A2704" s="561">
        <v>36264</v>
      </c>
      <c r="B2704" s="563">
        <v>1603.95</v>
      </c>
      <c r="C2704"/>
      <c r="D2704"/>
    </row>
    <row r="2705" spans="1:4" ht="16.149999999999999" customHeight="1" x14ac:dyDescent="0.25">
      <c r="A2705" s="561">
        <v>36265</v>
      </c>
      <c r="B2705" s="562">
        <v>1593.17</v>
      </c>
      <c r="C2705"/>
      <c r="D2705"/>
    </row>
    <row r="2706" spans="1:4" ht="16.149999999999999" customHeight="1" x14ac:dyDescent="0.25">
      <c r="A2706" s="561">
        <v>36266</v>
      </c>
      <c r="B2706" s="563">
        <v>1586.04</v>
      </c>
      <c r="C2706"/>
      <c r="D2706"/>
    </row>
    <row r="2707" spans="1:4" ht="16.149999999999999" customHeight="1" x14ac:dyDescent="0.25">
      <c r="A2707" s="561">
        <v>36267</v>
      </c>
      <c r="B2707" s="562">
        <v>1578.93</v>
      </c>
      <c r="C2707"/>
      <c r="D2707"/>
    </row>
    <row r="2708" spans="1:4" ht="16.149999999999999" customHeight="1" x14ac:dyDescent="0.25">
      <c r="A2708" s="561">
        <v>36268</v>
      </c>
      <c r="B2708" s="563">
        <v>1578.93</v>
      </c>
      <c r="C2708"/>
      <c r="D2708"/>
    </row>
    <row r="2709" spans="1:4" ht="16.149999999999999" customHeight="1" x14ac:dyDescent="0.25">
      <c r="A2709" s="561">
        <v>36269</v>
      </c>
      <c r="B2709" s="562">
        <v>1578.93</v>
      </c>
      <c r="C2709"/>
      <c r="D2709"/>
    </row>
    <row r="2710" spans="1:4" ht="16.149999999999999" customHeight="1" x14ac:dyDescent="0.25">
      <c r="A2710" s="561">
        <v>36270</v>
      </c>
      <c r="B2710" s="563">
        <v>1570.53</v>
      </c>
      <c r="C2710"/>
      <c r="D2710"/>
    </row>
    <row r="2711" spans="1:4" ht="16.149999999999999" customHeight="1" x14ac:dyDescent="0.25">
      <c r="A2711" s="561">
        <v>36271</v>
      </c>
      <c r="B2711" s="562">
        <v>1563.94</v>
      </c>
      <c r="C2711"/>
      <c r="D2711"/>
    </row>
    <row r="2712" spans="1:4" ht="16.149999999999999" customHeight="1" x14ac:dyDescent="0.25">
      <c r="A2712" s="561">
        <v>36272</v>
      </c>
      <c r="B2712" s="563">
        <v>1570.34</v>
      </c>
      <c r="C2712"/>
      <c r="D2712"/>
    </row>
    <row r="2713" spans="1:4" ht="16.149999999999999" customHeight="1" x14ac:dyDescent="0.25">
      <c r="A2713" s="561">
        <v>36273</v>
      </c>
      <c r="B2713" s="562">
        <v>1573.86</v>
      </c>
      <c r="C2713"/>
      <c r="D2713"/>
    </row>
    <row r="2714" spans="1:4" ht="16.149999999999999" customHeight="1" x14ac:dyDescent="0.25">
      <c r="A2714" s="561">
        <v>36274</v>
      </c>
      <c r="B2714" s="563">
        <v>1578.98</v>
      </c>
      <c r="C2714"/>
      <c r="D2714"/>
    </row>
    <row r="2715" spans="1:4" ht="16.149999999999999" customHeight="1" x14ac:dyDescent="0.25">
      <c r="A2715" s="561">
        <v>36275</v>
      </c>
      <c r="B2715" s="562">
        <v>1578.98</v>
      </c>
      <c r="C2715"/>
      <c r="D2715"/>
    </row>
    <row r="2716" spans="1:4" ht="16.149999999999999" customHeight="1" x14ac:dyDescent="0.25">
      <c r="A2716" s="561">
        <v>36276</v>
      </c>
      <c r="B2716" s="563">
        <v>1578.98</v>
      </c>
      <c r="C2716"/>
      <c r="D2716"/>
    </row>
    <row r="2717" spans="1:4" ht="16.149999999999999" customHeight="1" x14ac:dyDescent="0.25">
      <c r="A2717" s="561">
        <v>36277</v>
      </c>
      <c r="B2717" s="562">
        <v>1580.78</v>
      </c>
      <c r="C2717"/>
      <c r="D2717"/>
    </row>
    <row r="2718" spans="1:4" ht="16.149999999999999" customHeight="1" x14ac:dyDescent="0.25">
      <c r="A2718" s="561">
        <v>36278</v>
      </c>
      <c r="B2718" s="563">
        <v>1590.53</v>
      </c>
      <c r="C2718"/>
      <c r="D2718"/>
    </row>
    <row r="2719" spans="1:4" ht="16.149999999999999" customHeight="1" x14ac:dyDescent="0.25">
      <c r="A2719" s="561">
        <v>36279</v>
      </c>
      <c r="B2719" s="562">
        <v>1598.69</v>
      </c>
      <c r="C2719"/>
      <c r="D2719"/>
    </row>
    <row r="2720" spans="1:4" ht="16.149999999999999" customHeight="1" x14ac:dyDescent="0.25">
      <c r="A2720" s="561">
        <v>36280</v>
      </c>
      <c r="B2720" s="563">
        <v>1604.44</v>
      </c>
      <c r="C2720"/>
      <c r="D2720"/>
    </row>
    <row r="2721" spans="1:4" ht="16.149999999999999" customHeight="1" x14ac:dyDescent="0.25">
      <c r="A2721" s="561">
        <v>36281</v>
      </c>
      <c r="B2721" s="562">
        <v>1611.48</v>
      </c>
      <c r="C2721"/>
      <c r="D2721"/>
    </row>
    <row r="2722" spans="1:4" ht="16.149999999999999" customHeight="1" x14ac:dyDescent="0.25">
      <c r="A2722" s="561">
        <v>36282</v>
      </c>
      <c r="B2722" s="563">
        <v>1611.48</v>
      </c>
      <c r="C2722"/>
      <c r="D2722"/>
    </row>
    <row r="2723" spans="1:4" ht="16.149999999999999" customHeight="1" x14ac:dyDescent="0.25">
      <c r="A2723" s="561">
        <v>36283</v>
      </c>
      <c r="B2723" s="562">
        <v>1611.48</v>
      </c>
      <c r="C2723"/>
      <c r="D2723"/>
    </row>
    <row r="2724" spans="1:4" ht="16.149999999999999" customHeight="1" x14ac:dyDescent="0.25">
      <c r="A2724" s="561">
        <v>36284</v>
      </c>
      <c r="B2724" s="563">
        <v>1613.61</v>
      </c>
      <c r="C2724"/>
      <c r="D2724"/>
    </row>
    <row r="2725" spans="1:4" ht="16.149999999999999" customHeight="1" x14ac:dyDescent="0.25">
      <c r="A2725" s="561">
        <v>36285</v>
      </c>
      <c r="B2725" s="562">
        <v>1603.97</v>
      </c>
      <c r="C2725"/>
      <c r="D2725"/>
    </row>
    <row r="2726" spans="1:4" ht="16.149999999999999" customHeight="1" x14ac:dyDescent="0.25">
      <c r="A2726" s="561">
        <v>36286</v>
      </c>
      <c r="B2726" s="563">
        <v>1610.66</v>
      </c>
      <c r="C2726"/>
      <c r="D2726"/>
    </row>
    <row r="2727" spans="1:4" ht="16.149999999999999" customHeight="1" x14ac:dyDescent="0.25">
      <c r="A2727" s="561">
        <v>36287</v>
      </c>
      <c r="B2727" s="562">
        <v>1618</v>
      </c>
      <c r="C2727"/>
      <c r="D2727"/>
    </row>
    <row r="2728" spans="1:4" ht="16.149999999999999" customHeight="1" x14ac:dyDescent="0.25">
      <c r="A2728" s="561">
        <v>36288</v>
      </c>
      <c r="B2728" s="563">
        <v>1631.71</v>
      </c>
      <c r="C2728"/>
      <c r="D2728"/>
    </row>
    <row r="2729" spans="1:4" ht="16.149999999999999" customHeight="1" x14ac:dyDescent="0.25">
      <c r="A2729" s="561">
        <v>36289</v>
      </c>
      <c r="B2729" s="562">
        <v>1631.71</v>
      </c>
      <c r="C2729"/>
      <c r="D2729"/>
    </row>
    <row r="2730" spans="1:4" ht="16.149999999999999" customHeight="1" x14ac:dyDescent="0.25">
      <c r="A2730" s="561">
        <v>36290</v>
      </c>
      <c r="B2730" s="563">
        <v>1631.71</v>
      </c>
      <c r="C2730"/>
      <c r="D2730"/>
    </row>
    <row r="2731" spans="1:4" ht="16.149999999999999" customHeight="1" x14ac:dyDescent="0.25">
      <c r="A2731" s="561">
        <v>36291</v>
      </c>
      <c r="B2731" s="562">
        <v>1627.3</v>
      </c>
      <c r="C2731"/>
      <c r="D2731"/>
    </row>
    <row r="2732" spans="1:4" ht="16.149999999999999" customHeight="1" x14ac:dyDescent="0.25">
      <c r="A2732" s="561">
        <v>36292</v>
      </c>
      <c r="B2732" s="563">
        <v>1631.02</v>
      </c>
      <c r="C2732"/>
      <c r="D2732"/>
    </row>
    <row r="2733" spans="1:4" ht="16.149999999999999" customHeight="1" x14ac:dyDescent="0.25">
      <c r="A2733" s="561">
        <v>36293</v>
      </c>
      <c r="B2733" s="562">
        <v>1631.95</v>
      </c>
      <c r="C2733"/>
      <c r="D2733"/>
    </row>
    <row r="2734" spans="1:4" ht="16.149999999999999" customHeight="1" x14ac:dyDescent="0.25">
      <c r="A2734" s="561">
        <v>36294</v>
      </c>
      <c r="B2734" s="563">
        <v>1630.08</v>
      </c>
      <c r="C2734"/>
      <c r="D2734"/>
    </row>
    <row r="2735" spans="1:4" ht="16.149999999999999" customHeight="1" x14ac:dyDescent="0.25">
      <c r="A2735" s="561">
        <v>36295</v>
      </c>
      <c r="B2735" s="562">
        <v>1640.15</v>
      </c>
      <c r="C2735"/>
      <c r="D2735"/>
    </row>
    <row r="2736" spans="1:4" ht="16.149999999999999" customHeight="1" x14ac:dyDescent="0.25">
      <c r="A2736" s="561">
        <v>36296</v>
      </c>
      <c r="B2736" s="563">
        <v>1640.15</v>
      </c>
      <c r="C2736"/>
      <c r="D2736"/>
    </row>
    <row r="2737" spans="1:4" ht="16.149999999999999" customHeight="1" x14ac:dyDescent="0.25">
      <c r="A2737" s="561">
        <v>36297</v>
      </c>
      <c r="B2737" s="562">
        <v>1640.15</v>
      </c>
      <c r="C2737"/>
      <c r="D2737"/>
    </row>
    <row r="2738" spans="1:4" ht="16.149999999999999" customHeight="1" x14ac:dyDescent="0.25">
      <c r="A2738" s="561">
        <v>36298</v>
      </c>
      <c r="B2738" s="563">
        <v>1640.15</v>
      </c>
      <c r="C2738"/>
      <c r="D2738"/>
    </row>
    <row r="2739" spans="1:4" ht="16.149999999999999" customHeight="1" x14ac:dyDescent="0.25">
      <c r="A2739" s="561">
        <v>36299</v>
      </c>
      <c r="B2739" s="562">
        <v>1644.11</v>
      </c>
      <c r="C2739"/>
      <c r="D2739"/>
    </row>
    <row r="2740" spans="1:4" ht="16.149999999999999" customHeight="1" x14ac:dyDescent="0.25">
      <c r="A2740" s="561">
        <v>36300</v>
      </c>
      <c r="B2740" s="563">
        <v>1643.05</v>
      </c>
      <c r="C2740"/>
      <c r="D2740"/>
    </row>
    <row r="2741" spans="1:4" ht="16.149999999999999" customHeight="1" x14ac:dyDescent="0.25">
      <c r="A2741" s="561">
        <v>36301</v>
      </c>
      <c r="B2741" s="562">
        <v>1644.6</v>
      </c>
      <c r="C2741"/>
      <c r="D2741"/>
    </row>
    <row r="2742" spans="1:4" ht="16.149999999999999" customHeight="1" x14ac:dyDescent="0.25">
      <c r="A2742" s="561">
        <v>36302</v>
      </c>
      <c r="B2742" s="563">
        <v>1665.36</v>
      </c>
      <c r="C2742"/>
      <c r="D2742"/>
    </row>
    <row r="2743" spans="1:4" ht="16.149999999999999" customHeight="1" x14ac:dyDescent="0.25">
      <c r="A2743" s="561">
        <v>36303</v>
      </c>
      <c r="B2743" s="562">
        <v>1665.36</v>
      </c>
      <c r="C2743"/>
      <c r="D2743"/>
    </row>
    <row r="2744" spans="1:4" ht="16.149999999999999" customHeight="1" x14ac:dyDescent="0.25">
      <c r="A2744" s="561">
        <v>36304</v>
      </c>
      <c r="B2744" s="563">
        <v>1665.36</v>
      </c>
      <c r="C2744"/>
      <c r="D2744"/>
    </row>
    <row r="2745" spans="1:4" ht="16.149999999999999" customHeight="1" x14ac:dyDescent="0.25">
      <c r="A2745" s="561">
        <v>36305</v>
      </c>
      <c r="B2745" s="562">
        <v>1671.2</v>
      </c>
      <c r="C2745"/>
      <c r="D2745"/>
    </row>
    <row r="2746" spans="1:4" ht="16.149999999999999" customHeight="1" x14ac:dyDescent="0.25">
      <c r="A2746" s="561">
        <v>36306</v>
      </c>
      <c r="B2746" s="563">
        <v>1669.27</v>
      </c>
      <c r="C2746"/>
      <c r="D2746"/>
    </row>
    <row r="2747" spans="1:4" ht="16.149999999999999" customHeight="1" x14ac:dyDescent="0.25">
      <c r="A2747" s="561">
        <v>36307</v>
      </c>
      <c r="B2747" s="562">
        <v>1682.12</v>
      </c>
      <c r="C2747"/>
      <c r="D2747"/>
    </row>
    <row r="2748" spans="1:4" ht="16.149999999999999" customHeight="1" x14ac:dyDescent="0.25">
      <c r="A2748" s="561">
        <v>36308</v>
      </c>
      <c r="B2748" s="563">
        <v>1685.33</v>
      </c>
      <c r="C2748"/>
      <c r="D2748"/>
    </row>
    <row r="2749" spans="1:4" ht="16.149999999999999" customHeight="1" x14ac:dyDescent="0.25">
      <c r="A2749" s="561">
        <v>36309</v>
      </c>
      <c r="B2749" s="562">
        <v>1671.67</v>
      </c>
      <c r="C2749"/>
      <c r="D2749"/>
    </row>
    <row r="2750" spans="1:4" ht="16.149999999999999" customHeight="1" x14ac:dyDescent="0.25">
      <c r="A2750" s="561">
        <v>36310</v>
      </c>
      <c r="B2750" s="563">
        <v>1671.67</v>
      </c>
      <c r="C2750"/>
      <c r="D2750"/>
    </row>
    <row r="2751" spans="1:4" ht="16.149999999999999" customHeight="1" x14ac:dyDescent="0.25">
      <c r="A2751" s="561">
        <v>36311</v>
      </c>
      <c r="B2751" s="562">
        <v>1671.67</v>
      </c>
      <c r="C2751"/>
      <c r="D2751"/>
    </row>
    <row r="2752" spans="1:4" ht="16.149999999999999" customHeight="1" x14ac:dyDescent="0.25">
      <c r="A2752" s="561">
        <v>36312</v>
      </c>
      <c r="B2752" s="563">
        <v>1663.55</v>
      </c>
      <c r="C2752"/>
      <c r="D2752"/>
    </row>
    <row r="2753" spans="1:4" ht="16.149999999999999" customHeight="1" x14ac:dyDescent="0.25">
      <c r="A2753" s="561">
        <v>36313</v>
      </c>
      <c r="B2753" s="562">
        <v>1657.7</v>
      </c>
      <c r="C2753"/>
      <c r="D2753"/>
    </row>
    <row r="2754" spans="1:4" ht="16.149999999999999" customHeight="1" x14ac:dyDescent="0.25">
      <c r="A2754" s="561">
        <v>36314</v>
      </c>
      <c r="B2754" s="563">
        <v>1667.88</v>
      </c>
      <c r="C2754"/>
      <c r="D2754"/>
    </row>
    <row r="2755" spans="1:4" ht="16.149999999999999" customHeight="1" x14ac:dyDescent="0.25">
      <c r="A2755" s="561">
        <v>36315</v>
      </c>
      <c r="B2755" s="562">
        <v>1654.75</v>
      </c>
      <c r="C2755"/>
      <c r="D2755"/>
    </row>
    <row r="2756" spans="1:4" ht="16.149999999999999" customHeight="1" x14ac:dyDescent="0.25">
      <c r="A2756" s="561">
        <v>36316</v>
      </c>
      <c r="B2756" s="563">
        <v>1653.96</v>
      </c>
      <c r="C2756"/>
      <c r="D2756"/>
    </row>
    <row r="2757" spans="1:4" ht="16.149999999999999" customHeight="1" x14ac:dyDescent="0.25">
      <c r="A2757" s="561">
        <v>36317</v>
      </c>
      <c r="B2757" s="562">
        <v>1653.96</v>
      </c>
      <c r="C2757"/>
      <c r="D2757"/>
    </row>
    <row r="2758" spans="1:4" ht="16.149999999999999" customHeight="1" x14ac:dyDescent="0.25">
      <c r="A2758" s="561">
        <v>36318</v>
      </c>
      <c r="B2758" s="563">
        <v>1653.96</v>
      </c>
      <c r="C2758"/>
      <c r="D2758"/>
    </row>
    <row r="2759" spans="1:4" ht="16.149999999999999" customHeight="1" x14ac:dyDescent="0.25">
      <c r="A2759" s="561">
        <v>36319</v>
      </c>
      <c r="B2759" s="562">
        <v>1653.96</v>
      </c>
      <c r="C2759"/>
      <c r="D2759"/>
    </row>
    <row r="2760" spans="1:4" ht="16.149999999999999" customHeight="1" x14ac:dyDescent="0.25">
      <c r="A2760" s="561">
        <v>36320</v>
      </c>
      <c r="B2760" s="563">
        <v>1672.01</v>
      </c>
      <c r="C2760"/>
      <c r="D2760"/>
    </row>
    <row r="2761" spans="1:4" ht="16.149999999999999" customHeight="1" x14ac:dyDescent="0.25">
      <c r="A2761" s="561">
        <v>36321</v>
      </c>
      <c r="B2761" s="562">
        <v>1679.12</v>
      </c>
      <c r="C2761"/>
      <c r="D2761"/>
    </row>
    <row r="2762" spans="1:4" ht="16.149999999999999" customHeight="1" x14ac:dyDescent="0.25">
      <c r="A2762" s="561">
        <v>36322</v>
      </c>
      <c r="B2762" s="563">
        <v>1686.08</v>
      </c>
      <c r="C2762"/>
      <c r="D2762"/>
    </row>
    <row r="2763" spans="1:4" ht="16.149999999999999" customHeight="1" x14ac:dyDescent="0.25">
      <c r="A2763" s="561">
        <v>36323</v>
      </c>
      <c r="B2763" s="562">
        <v>1682.09</v>
      </c>
      <c r="C2763"/>
      <c r="D2763"/>
    </row>
    <row r="2764" spans="1:4" ht="16.149999999999999" customHeight="1" x14ac:dyDescent="0.25">
      <c r="A2764" s="561">
        <v>36324</v>
      </c>
      <c r="B2764" s="563">
        <v>1682.09</v>
      </c>
      <c r="C2764"/>
      <c r="D2764"/>
    </row>
    <row r="2765" spans="1:4" ht="16.149999999999999" customHeight="1" x14ac:dyDescent="0.25">
      <c r="A2765" s="561">
        <v>36325</v>
      </c>
      <c r="B2765" s="562">
        <v>1682.09</v>
      </c>
      <c r="C2765"/>
      <c r="D2765"/>
    </row>
    <row r="2766" spans="1:4" ht="16.149999999999999" customHeight="1" x14ac:dyDescent="0.25">
      <c r="A2766" s="561">
        <v>36326</v>
      </c>
      <c r="B2766" s="563">
        <v>1682.09</v>
      </c>
      <c r="C2766"/>
      <c r="D2766"/>
    </row>
    <row r="2767" spans="1:4" ht="16.149999999999999" customHeight="1" x14ac:dyDescent="0.25">
      <c r="A2767" s="561">
        <v>36327</v>
      </c>
      <c r="B2767" s="562">
        <v>1694.56</v>
      </c>
      <c r="C2767"/>
      <c r="D2767"/>
    </row>
    <row r="2768" spans="1:4" ht="16.149999999999999" customHeight="1" x14ac:dyDescent="0.25">
      <c r="A2768" s="561">
        <v>36328</v>
      </c>
      <c r="B2768" s="563">
        <v>1698.55</v>
      </c>
      <c r="C2768"/>
      <c r="D2768"/>
    </row>
    <row r="2769" spans="1:4" ht="16.149999999999999" customHeight="1" x14ac:dyDescent="0.25">
      <c r="A2769" s="561">
        <v>36329</v>
      </c>
      <c r="B2769" s="562">
        <v>1693.75</v>
      </c>
      <c r="C2769"/>
      <c r="D2769"/>
    </row>
    <row r="2770" spans="1:4" ht="16.149999999999999" customHeight="1" x14ac:dyDescent="0.25">
      <c r="A2770" s="561">
        <v>36330</v>
      </c>
      <c r="B2770" s="563">
        <v>1692.36</v>
      </c>
      <c r="C2770"/>
      <c r="D2770"/>
    </row>
    <row r="2771" spans="1:4" ht="16.149999999999999" customHeight="1" x14ac:dyDescent="0.25">
      <c r="A2771" s="561">
        <v>36331</v>
      </c>
      <c r="B2771" s="562">
        <v>1692.36</v>
      </c>
      <c r="C2771"/>
      <c r="D2771"/>
    </row>
    <row r="2772" spans="1:4" ht="16.149999999999999" customHeight="1" x14ac:dyDescent="0.25">
      <c r="A2772" s="561">
        <v>36332</v>
      </c>
      <c r="B2772" s="563">
        <v>1692.36</v>
      </c>
      <c r="C2772"/>
      <c r="D2772"/>
    </row>
    <row r="2773" spans="1:4" ht="16.149999999999999" customHeight="1" x14ac:dyDescent="0.25">
      <c r="A2773" s="561">
        <v>36333</v>
      </c>
      <c r="B2773" s="562">
        <v>1694.26</v>
      </c>
      <c r="C2773"/>
      <c r="D2773"/>
    </row>
    <row r="2774" spans="1:4" ht="16.149999999999999" customHeight="1" x14ac:dyDescent="0.25">
      <c r="A2774" s="561">
        <v>36334</v>
      </c>
      <c r="B2774" s="563">
        <v>1710.03</v>
      </c>
      <c r="C2774"/>
      <c r="D2774"/>
    </row>
    <row r="2775" spans="1:4" ht="16.149999999999999" customHeight="1" x14ac:dyDescent="0.25">
      <c r="A2775" s="561">
        <v>36335</v>
      </c>
      <c r="B2775" s="562">
        <v>1723.26</v>
      </c>
      <c r="C2775"/>
      <c r="D2775"/>
    </row>
    <row r="2776" spans="1:4" ht="16.149999999999999" customHeight="1" x14ac:dyDescent="0.25">
      <c r="A2776" s="561">
        <v>36336</v>
      </c>
      <c r="B2776" s="563">
        <v>1734.83</v>
      </c>
      <c r="C2776"/>
      <c r="D2776"/>
    </row>
    <row r="2777" spans="1:4" ht="16.149999999999999" customHeight="1" x14ac:dyDescent="0.25">
      <c r="A2777" s="561">
        <v>36337</v>
      </c>
      <c r="B2777" s="562">
        <v>1737.91</v>
      </c>
      <c r="C2777"/>
      <c r="D2777"/>
    </row>
    <row r="2778" spans="1:4" ht="16.149999999999999" customHeight="1" x14ac:dyDescent="0.25">
      <c r="A2778" s="561">
        <v>36338</v>
      </c>
      <c r="B2778" s="563">
        <v>1737.91</v>
      </c>
      <c r="C2778"/>
      <c r="D2778"/>
    </row>
    <row r="2779" spans="1:4" ht="16.149999999999999" customHeight="1" x14ac:dyDescent="0.25">
      <c r="A2779" s="561">
        <v>36339</v>
      </c>
      <c r="B2779" s="562">
        <v>1737.91</v>
      </c>
      <c r="C2779"/>
      <c r="D2779"/>
    </row>
    <row r="2780" spans="1:4" ht="16.149999999999999" customHeight="1" x14ac:dyDescent="0.25">
      <c r="A2780" s="561">
        <v>36340</v>
      </c>
      <c r="B2780" s="563">
        <v>1751</v>
      </c>
      <c r="C2780"/>
      <c r="D2780"/>
    </row>
    <row r="2781" spans="1:4" ht="16.149999999999999" customHeight="1" x14ac:dyDescent="0.25">
      <c r="A2781" s="561">
        <v>36341</v>
      </c>
      <c r="B2781" s="562">
        <v>1732.1</v>
      </c>
      <c r="C2781"/>
      <c r="D2781"/>
    </row>
    <row r="2782" spans="1:4" ht="16.149999999999999" customHeight="1" x14ac:dyDescent="0.25">
      <c r="A2782" s="561">
        <v>36342</v>
      </c>
      <c r="B2782" s="563">
        <v>1736.03</v>
      </c>
      <c r="C2782"/>
      <c r="D2782"/>
    </row>
    <row r="2783" spans="1:4" ht="16.149999999999999" customHeight="1" x14ac:dyDescent="0.25">
      <c r="A2783" s="561">
        <v>36343</v>
      </c>
      <c r="B2783" s="562">
        <v>1751.26</v>
      </c>
      <c r="C2783"/>
      <c r="D2783"/>
    </row>
    <row r="2784" spans="1:4" ht="16.149999999999999" customHeight="1" x14ac:dyDescent="0.25">
      <c r="A2784" s="561">
        <v>36344</v>
      </c>
      <c r="B2784" s="563">
        <v>1755.31</v>
      </c>
      <c r="C2784"/>
      <c r="D2784"/>
    </row>
    <row r="2785" spans="1:4" ht="16.149999999999999" customHeight="1" x14ac:dyDescent="0.25">
      <c r="A2785" s="561">
        <v>36345</v>
      </c>
      <c r="B2785" s="562">
        <v>1755.31</v>
      </c>
      <c r="C2785"/>
      <c r="D2785"/>
    </row>
    <row r="2786" spans="1:4" ht="16.149999999999999" customHeight="1" x14ac:dyDescent="0.25">
      <c r="A2786" s="561">
        <v>36346</v>
      </c>
      <c r="B2786" s="563">
        <v>1755.31</v>
      </c>
      <c r="C2786"/>
      <c r="D2786"/>
    </row>
    <row r="2787" spans="1:4" ht="16.149999999999999" customHeight="1" x14ac:dyDescent="0.25">
      <c r="A2787" s="561">
        <v>36347</v>
      </c>
      <c r="B2787" s="562">
        <v>1755.31</v>
      </c>
      <c r="C2787"/>
      <c r="D2787"/>
    </row>
    <row r="2788" spans="1:4" ht="16.149999999999999" customHeight="1" x14ac:dyDescent="0.25">
      <c r="A2788" s="561">
        <v>36348</v>
      </c>
      <c r="B2788" s="563">
        <v>1772.69</v>
      </c>
      <c r="C2788"/>
      <c r="D2788"/>
    </row>
    <row r="2789" spans="1:4" ht="16.149999999999999" customHeight="1" x14ac:dyDescent="0.25">
      <c r="A2789" s="561">
        <v>36349</v>
      </c>
      <c r="B2789" s="562">
        <v>1795.36</v>
      </c>
      <c r="C2789"/>
      <c r="D2789"/>
    </row>
    <row r="2790" spans="1:4" ht="16.149999999999999" customHeight="1" x14ac:dyDescent="0.25">
      <c r="A2790" s="561">
        <v>36350</v>
      </c>
      <c r="B2790" s="563">
        <v>1831.1</v>
      </c>
      <c r="C2790"/>
      <c r="D2790"/>
    </row>
    <row r="2791" spans="1:4" ht="16.149999999999999" customHeight="1" x14ac:dyDescent="0.25">
      <c r="A2791" s="561">
        <v>36351</v>
      </c>
      <c r="B2791" s="562">
        <v>1840.38</v>
      </c>
      <c r="C2791"/>
      <c r="D2791"/>
    </row>
    <row r="2792" spans="1:4" ht="16.149999999999999" customHeight="1" x14ac:dyDescent="0.25">
      <c r="A2792" s="561">
        <v>36352</v>
      </c>
      <c r="B2792" s="563">
        <v>1840.38</v>
      </c>
      <c r="C2792"/>
      <c r="D2792"/>
    </row>
    <row r="2793" spans="1:4" ht="16.149999999999999" customHeight="1" x14ac:dyDescent="0.25">
      <c r="A2793" s="561">
        <v>36353</v>
      </c>
      <c r="B2793" s="562">
        <v>1840.38</v>
      </c>
      <c r="C2793"/>
      <c r="D2793"/>
    </row>
    <row r="2794" spans="1:4" ht="16.149999999999999" customHeight="1" x14ac:dyDescent="0.25">
      <c r="A2794" s="561">
        <v>36354</v>
      </c>
      <c r="B2794" s="563">
        <v>1887.17</v>
      </c>
      <c r="C2794"/>
      <c r="D2794"/>
    </row>
    <row r="2795" spans="1:4" ht="16.149999999999999" customHeight="1" x14ac:dyDescent="0.25">
      <c r="A2795" s="561">
        <v>36355</v>
      </c>
      <c r="B2795" s="562">
        <v>1926.55</v>
      </c>
      <c r="C2795"/>
      <c r="D2795"/>
    </row>
    <row r="2796" spans="1:4" ht="16.149999999999999" customHeight="1" x14ac:dyDescent="0.25">
      <c r="A2796" s="561">
        <v>36356</v>
      </c>
      <c r="B2796" s="563">
        <v>1881.42</v>
      </c>
      <c r="C2796"/>
      <c r="D2796"/>
    </row>
    <row r="2797" spans="1:4" ht="16.149999999999999" customHeight="1" x14ac:dyDescent="0.25">
      <c r="A2797" s="561">
        <v>36357</v>
      </c>
      <c r="B2797" s="562">
        <v>1823.29</v>
      </c>
      <c r="C2797"/>
      <c r="D2797"/>
    </row>
    <row r="2798" spans="1:4" ht="16.149999999999999" customHeight="1" x14ac:dyDescent="0.25">
      <c r="A2798" s="561">
        <v>36358</v>
      </c>
      <c r="B2798" s="563">
        <v>1821.95</v>
      </c>
      <c r="C2798"/>
      <c r="D2798"/>
    </row>
    <row r="2799" spans="1:4" ht="16.149999999999999" customHeight="1" x14ac:dyDescent="0.25">
      <c r="A2799" s="561">
        <v>36359</v>
      </c>
      <c r="B2799" s="562">
        <v>1821.95</v>
      </c>
      <c r="C2799"/>
      <c r="D2799"/>
    </row>
    <row r="2800" spans="1:4" ht="16.149999999999999" customHeight="1" x14ac:dyDescent="0.25">
      <c r="A2800" s="561">
        <v>36360</v>
      </c>
      <c r="B2800" s="563">
        <v>1821.95</v>
      </c>
      <c r="C2800"/>
      <c r="D2800"/>
    </row>
    <row r="2801" spans="1:4" ht="16.149999999999999" customHeight="1" x14ac:dyDescent="0.25">
      <c r="A2801" s="561">
        <v>36361</v>
      </c>
      <c r="B2801" s="562">
        <v>1819.04</v>
      </c>
      <c r="C2801"/>
      <c r="D2801"/>
    </row>
    <row r="2802" spans="1:4" ht="16.149999999999999" customHeight="1" x14ac:dyDescent="0.25">
      <c r="A2802" s="561">
        <v>36362</v>
      </c>
      <c r="B2802" s="563">
        <v>1819.04</v>
      </c>
      <c r="C2802"/>
      <c r="D2802"/>
    </row>
    <row r="2803" spans="1:4" ht="16.149999999999999" customHeight="1" x14ac:dyDescent="0.25">
      <c r="A2803" s="561">
        <v>36363</v>
      </c>
      <c r="B2803" s="562">
        <v>1809.56</v>
      </c>
      <c r="C2803"/>
      <c r="D2803"/>
    </row>
    <row r="2804" spans="1:4" ht="16.149999999999999" customHeight="1" x14ac:dyDescent="0.25">
      <c r="A2804" s="561">
        <v>36364</v>
      </c>
      <c r="B2804" s="563">
        <v>1807.9</v>
      </c>
      <c r="C2804"/>
      <c r="D2804"/>
    </row>
    <row r="2805" spans="1:4" ht="16.149999999999999" customHeight="1" x14ac:dyDescent="0.25">
      <c r="A2805" s="561">
        <v>36365</v>
      </c>
      <c r="B2805" s="562">
        <v>1831.19</v>
      </c>
      <c r="C2805"/>
      <c r="D2805"/>
    </row>
    <row r="2806" spans="1:4" ht="16.149999999999999" customHeight="1" x14ac:dyDescent="0.25">
      <c r="A2806" s="561">
        <v>36366</v>
      </c>
      <c r="B2806" s="563">
        <v>1831.19</v>
      </c>
      <c r="C2806"/>
      <c r="D2806"/>
    </row>
    <row r="2807" spans="1:4" ht="16.149999999999999" customHeight="1" x14ac:dyDescent="0.25">
      <c r="A2807" s="561">
        <v>36367</v>
      </c>
      <c r="B2807" s="562">
        <v>1831.19</v>
      </c>
      <c r="C2807"/>
      <c r="D2807"/>
    </row>
    <row r="2808" spans="1:4" ht="16.149999999999999" customHeight="1" x14ac:dyDescent="0.25">
      <c r="A2808" s="561">
        <v>36368</v>
      </c>
      <c r="B2808" s="563">
        <v>1829.63</v>
      </c>
      <c r="C2808"/>
      <c r="D2808"/>
    </row>
    <row r="2809" spans="1:4" ht="16.149999999999999" customHeight="1" x14ac:dyDescent="0.25">
      <c r="A2809" s="561">
        <v>36369</v>
      </c>
      <c r="B2809" s="562">
        <v>1829.06</v>
      </c>
      <c r="C2809"/>
      <c r="D2809"/>
    </row>
    <row r="2810" spans="1:4" ht="16.149999999999999" customHeight="1" x14ac:dyDescent="0.25">
      <c r="A2810" s="561">
        <v>36370</v>
      </c>
      <c r="B2810" s="563">
        <v>1817.09</v>
      </c>
      <c r="C2810"/>
      <c r="D2810"/>
    </row>
    <row r="2811" spans="1:4" ht="16.149999999999999" customHeight="1" x14ac:dyDescent="0.25">
      <c r="A2811" s="561">
        <v>36371</v>
      </c>
      <c r="B2811" s="562">
        <v>1806.52</v>
      </c>
      <c r="C2811"/>
      <c r="D2811"/>
    </row>
    <row r="2812" spans="1:4" ht="16.149999999999999" customHeight="1" x14ac:dyDescent="0.25">
      <c r="A2812" s="561">
        <v>36372</v>
      </c>
      <c r="B2812" s="563">
        <v>1809.5</v>
      </c>
      <c r="C2812"/>
      <c r="D2812"/>
    </row>
    <row r="2813" spans="1:4" ht="16.149999999999999" customHeight="1" x14ac:dyDescent="0.25">
      <c r="A2813" s="561">
        <v>36373</v>
      </c>
      <c r="B2813" s="562">
        <v>1809.5</v>
      </c>
      <c r="C2813"/>
      <c r="D2813"/>
    </row>
    <row r="2814" spans="1:4" ht="16.149999999999999" customHeight="1" x14ac:dyDescent="0.25">
      <c r="A2814" s="561">
        <v>36374</v>
      </c>
      <c r="B2814" s="563">
        <v>1809.5</v>
      </c>
      <c r="C2814"/>
      <c r="D2814"/>
    </row>
    <row r="2815" spans="1:4" ht="16.149999999999999" customHeight="1" x14ac:dyDescent="0.25">
      <c r="A2815" s="561">
        <v>36375</v>
      </c>
      <c r="B2815" s="562">
        <v>1813.6</v>
      </c>
      <c r="C2815"/>
      <c r="D2815"/>
    </row>
    <row r="2816" spans="1:4" ht="16.149999999999999" customHeight="1" x14ac:dyDescent="0.25">
      <c r="A2816" s="561">
        <v>36376</v>
      </c>
      <c r="B2816" s="563">
        <v>1800.79</v>
      </c>
      <c r="C2816"/>
      <c r="D2816"/>
    </row>
    <row r="2817" spans="1:4" ht="16.149999999999999" customHeight="1" x14ac:dyDescent="0.25">
      <c r="A2817" s="561">
        <v>36377</v>
      </c>
      <c r="B2817" s="562">
        <v>1822.84</v>
      </c>
      <c r="C2817"/>
      <c r="D2817"/>
    </row>
    <row r="2818" spans="1:4" ht="16.149999999999999" customHeight="1" x14ac:dyDescent="0.25">
      <c r="A2818" s="561">
        <v>36378</v>
      </c>
      <c r="B2818" s="563">
        <v>1834.97</v>
      </c>
      <c r="C2818"/>
      <c r="D2818"/>
    </row>
    <row r="2819" spans="1:4" ht="16.149999999999999" customHeight="1" x14ac:dyDescent="0.25">
      <c r="A2819" s="561">
        <v>36379</v>
      </c>
      <c r="B2819" s="562">
        <v>1849.12</v>
      </c>
      <c r="C2819"/>
      <c r="D2819"/>
    </row>
    <row r="2820" spans="1:4" ht="16.149999999999999" customHeight="1" x14ac:dyDescent="0.25">
      <c r="A2820" s="561">
        <v>36380</v>
      </c>
      <c r="B2820" s="563">
        <v>1849.12</v>
      </c>
      <c r="C2820"/>
      <c r="D2820"/>
    </row>
    <row r="2821" spans="1:4" ht="16.149999999999999" customHeight="1" x14ac:dyDescent="0.25">
      <c r="A2821" s="561">
        <v>36381</v>
      </c>
      <c r="B2821" s="562">
        <v>1849.12</v>
      </c>
      <c r="C2821"/>
      <c r="D2821"/>
    </row>
    <row r="2822" spans="1:4" ht="16.149999999999999" customHeight="1" x14ac:dyDescent="0.25">
      <c r="A2822" s="561">
        <v>36382</v>
      </c>
      <c r="B2822" s="563">
        <v>1852.8</v>
      </c>
      <c r="C2822"/>
      <c r="D2822"/>
    </row>
    <row r="2823" spans="1:4" ht="16.149999999999999" customHeight="1" x14ac:dyDescent="0.25">
      <c r="A2823" s="561">
        <v>36383</v>
      </c>
      <c r="B2823" s="562">
        <v>1855.03</v>
      </c>
      <c r="C2823"/>
      <c r="D2823"/>
    </row>
    <row r="2824" spans="1:4" ht="16.149999999999999" customHeight="1" x14ac:dyDescent="0.25">
      <c r="A2824" s="561">
        <v>36384</v>
      </c>
      <c r="B2824" s="563">
        <v>1865.3</v>
      </c>
      <c r="C2824"/>
      <c r="D2824"/>
    </row>
    <row r="2825" spans="1:4" ht="16.149999999999999" customHeight="1" x14ac:dyDescent="0.25">
      <c r="A2825" s="561">
        <v>36385</v>
      </c>
      <c r="B2825" s="562">
        <v>1893.25</v>
      </c>
      <c r="C2825"/>
      <c r="D2825"/>
    </row>
    <row r="2826" spans="1:4" ht="16.149999999999999" customHeight="1" x14ac:dyDescent="0.25">
      <c r="A2826" s="561">
        <v>36386</v>
      </c>
      <c r="B2826" s="563">
        <v>1879.15</v>
      </c>
      <c r="C2826"/>
      <c r="D2826"/>
    </row>
    <row r="2827" spans="1:4" ht="16.149999999999999" customHeight="1" x14ac:dyDescent="0.25">
      <c r="A2827" s="561">
        <v>36387</v>
      </c>
      <c r="B2827" s="562">
        <v>1879.15</v>
      </c>
      <c r="C2827"/>
      <c r="D2827"/>
    </row>
    <row r="2828" spans="1:4" ht="16.149999999999999" customHeight="1" x14ac:dyDescent="0.25">
      <c r="A2828" s="561">
        <v>36388</v>
      </c>
      <c r="B2828" s="563">
        <v>1879.15</v>
      </c>
      <c r="C2828"/>
      <c r="D2828"/>
    </row>
    <row r="2829" spans="1:4" ht="16.149999999999999" customHeight="1" x14ac:dyDescent="0.25">
      <c r="A2829" s="561">
        <v>36389</v>
      </c>
      <c r="B2829" s="562">
        <v>1879.15</v>
      </c>
      <c r="C2829"/>
      <c r="D2829"/>
    </row>
    <row r="2830" spans="1:4" ht="16.149999999999999" customHeight="1" x14ac:dyDescent="0.25">
      <c r="A2830" s="561">
        <v>36390</v>
      </c>
      <c r="B2830" s="563">
        <v>1880.39</v>
      </c>
      <c r="C2830"/>
      <c r="D2830"/>
    </row>
    <row r="2831" spans="1:4" ht="16.149999999999999" customHeight="1" x14ac:dyDescent="0.25">
      <c r="A2831" s="561">
        <v>36391</v>
      </c>
      <c r="B2831" s="562">
        <v>1898.03</v>
      </c>
      <c r="C2831"/>
      <c r="D2831"/>
    </row>
    <row r="2832" spans="1:4" ht="16.149999999999999" customHeight="1" x14ac:dyDescent="0.25">
      <c r="A2832" s="561">
        <v>36392</v>
      </c>
      <c r="B2832" s="563">
        <v>1892.5</v>
      </c>
      <c r="C2832"/>
      <c r="D2832"/>
    </row>
    <row r="2833" spans="1:4" ht="16.149999999999999" customHeight="1" x14ac:dyDescent="0.25">
      <c r="A2833" s="561">
        <v>36393</v>
      </c>
      <c r="B2833" s="562">
        <v>1907.94</v>
      </c>
      <c r="C2833"/>
      <c r="D2833"/>
    </row>
    <row r="2834" spans="1:4" ht="16.149999999999999" customHeight="1" x14ac:dyDescent="0.25">
      <c r="A2834" s="561">
        <v>36394</v>
      </c>
      <c r="B2834" s="563">
        <v>1907.94</v>
      </c>
      <c r="C2834"/>
      <c r="D2834"/>
    </row>
    <row r="2835" spans="1:4" ht="16.149999999999999" customHeight="1" x14ac:dyDescent="0.25">
      <c r="A2835" s="561">
        <v>36395</v>
      </c>
      <c r="B2835" s="562">
        <v>1907.94</v>
      </c>
      <c r="C2835"/>
      <c r="D2835"/>
    </row>
    <row r="2836" spans="1:4" ht="16.149999999999999" customHeight="1" x14ac:dyDescent="0.25">
      <c r="A2836" s="561">
        <v>36396</v>
      </c>
      <c r="B2836" s="563">
        <v>1912.27</v>
      </c>
      <c r="C2836"/>
      <c r="D2836"/>
    </row>
    <row r="2837" spans="1:4" ht="16.149999999999999" customHeight="1" x14ac:dyDescent="0.25">
      <c r="A2837" s="561">
        <v>36397</v>
      </c>
      <c r="B2837" s="562">
        <v>1921.87</v>
      </c>
      <c r="C2837"/>
      <c r="D2837"/>
    </row>
    <row r="2838" spans="1:4" ht="16.149999999999999" customHeight="1" x14ac:dyDescent="0.25">
      <c r="A2838" s="561">
        <v>36398</v>
      </c>
      <c r="B2838" s="563">
        <v>1921.16</v>
      </c>
      <c r="C2838"/>
      <c r="D2838"/>
    </row>
    <row r="2839" spans="1:4" ht="16.149999999999999" customHeight="1" x14ac:dyDescent="0.25">
      <c r="A2839" s="561">
        <v>36399</v>
      </c>
      <c r="B2839" s="562">
        <v>1914.22</v>
      </c>
      <c r="C2839"/>
      <c r="D2839"/>
    </row>
    <row r="2840" spans="1:4" ht="16.149999999999999" customHeight="1" x14ac:dyDescent="0.25">
      <c r="A2840" s="561">
        <v>36400</v>
      </c>
      <c r="B2840" s="563">
        <v>1936.12</v>
      </c>
      <c r="C2840"/>
      <c r="D2840"/>
    </row>
    <row r="2841" spans="1:4" ht="16.149999999999999" customHeight="1" x14ac:dyDescent="0.25">
      <c r="A2841" s="561">
        <v>36401</v>
      </c>
      <c r="B2841" s="562">
        <v>1936.12</v>
      </c>
      <c r="C2841"/>
      <c r="D2841"/>
    </row>
    <row r="2842" spans="1:4" ht="16.149999999999999" customHeight="1" x14ac:dyDescent="0.25">
      <c r="A2842" s="561">
        <v>36402</v>
      </c>
      <c r="B2842" s="563">
        <v>1936.12</v>
      </c>
      <c r="C2842"/>
      <c r="D2842"/>
    </row>
    <row r="2843" spans="1:4" ht="16.149999999999999" customHeight="1" x14ac:dyDescent="0.25">
      <c r="A2843" s="561">
        <v>36403</v>
      </c>
      <c r="B2843" s="562">
        <v>1954.72</v>
      </c>
      <c r="C2843"/>
      <c r="D2843"/>
    </row>
    <row r="2844" spans="1:4" ht="16.149999999999999" customHeight="1" x14ac:dyDescent="0.25">
      <c r="A2844" s="561">
        <v>36404</v>
      </c>
      <c r="B2844" s="563">
        <v>1941.25</v>
      </c>
      <c r="C2844"/>
      <c r="D2844"/>
    </row>
    <row r="2845" spans="1:4" ht="16.149999999999999" customHeight="1" x14ac:dyDescent="0.25">
      <c r="A2845" s="561">
        <v>36405</v>
      </c>
      <c r="B2845" s="562">
        <v>1934.46</v>
      </c>
      <c r="C2845"/>
      <c r="D2845"/>
    </row>
    <row r="2846" spans="1:4" ht="16.149999999999999" customHeight="1" x14ac:dyDescent="0.25">
      <c r="A2846" s="561">
        <v>36406</v>
      </c>
      <c r="B2846" s="563">
        <v>1943.23</v>
      </c>
      <c r="C2846"/>
      <c r="D2846"/>
    </row>
    <row r="2847" spans="1:4" ht="16.149999999999999" customHeight="1" x14ac:dyDescent="0.25">
      <c r="A2847" s="561">
        <v>36407</v>
      </c>
      <c r="B2847" s="562">
        <v>1943.24</v>
      </c>
      <c r="C2847"/>
      <c r="D2847"/>
    </row>
    <row r="2848" spans="1:4" ht="16.149999999999999" customHeight="1" x14ac:dyDescent="0.25">
      <c r="A2848" s="561">
        <v>36408</v>
      </c>
      <c r="B2848" s="563">
        <v>1943.24</v>
      </c>
      <c r="C2848"/>
      <c r="D2848"/>
    </row>
    <row r="2849" spans="1:4" ht="16.149999999999999" customHeight="1" x14ac:dyDescent="0.25">
      <c r="A2849" s="561">
        <v>36409</v>
      </c>
      <c r="B2849" s="562">
        <v>1943.24</v>
      </c>
      <c r="C2849"/>
      <c r="D2849"/>
    </row>
    <row r="2850" spans="1:4" ht="16.149999999999999" customHeight="1" x14ac:dyDescent="0.25">
      <c r="A2850" s="561">
        <v>36410</v>
      </c>
      <c r="B2850" s="563">
        <v>1947.31</v>
      </c>
      <c r="C2850"/>
      <c r="D2850"/>
    </row>
    <row r="2851" spans="1:4" ht="16.149999999999999" customHeight="1" x14ac:dyDescent="0.25">
      <c r="A2851" s="561">
        <v>36411</v>
      </c>
      <c r="B2851" s="562">
        <v>1969.82</v>
      </c>
      <c r="C2851"/>
      <c r="D2851"/>
    </row>
    <row r="2852" spans="1:4" ht="16.149999999999999" customHeight="1" x14ac:dyDescent="0.25">
      <c r="A2852" s="561">
        <v>36412</v>
      </c>
      <c r="B2852" s="563">
        <v>1972.35</v>
      </c>
      <c r="C2852"/>
      <c r="D2852"/>
    </row>
    <row r="2853" spans="1:4" ht="16.149999999999999" customHeight="1" x14ac:dyDescent="0.25">
      <c r="A2853" s="561">
        <v>36413</v>
      </c>
      <c r="B2853" s="562">
        <v>1976.07</v>
      </c>
      <c r="C2853"/>
      <c r="D2853"/>
    </row>
    <row r="2854" spans="1:4" ht="16.149999999999999" customHeight="1" x14ac:dyDescent="0.25">
      <c r="A2854" s="561">
        <v>36414</v>
      </c>
      <c r="B2854" s="563">
        <v>1981.41</v>
      </c>
      <c r="C2854"/>
      <c r="D2854"/>
    </row>
    <row r="2855" spans="1:4" ht="16.149999999999999" customHeight="1" x14ac:dyDescent="0.25">
      <c r="A2855" s="561">
        <v>36415</v>
      </c>
      <c r="B2855" s="562">
        <v>1981.41</v>
      </c>
      <c r="C2855"/>
      <c r="D2855"/>
    </row>
    <row r="2856" spans="1:4" ht="16.149999999999999" customHeight="1" x14ac:dyDescent="0.25">
      <c r="A2856" s="561">
        <v>36416</v>
      </c>
      <c r="B2856" s="563">
        <v>1981.41</v>
      </c>
      <c r="C2856"/>
      <c r="D2856"/>
    </row>
    <row r="2857" spans="1:4" ht="16.149999999999999" customHeight="1" x14ac:dyDescent="0.25">
      <c r="A2857" s="561">
        <v>36417</v>
      </c>
      <c r="B2857" s="562">
        <v>1977.85</v>
      </c>
      <c r="C2857"/>
      <c r="D2857"/>
    </row>
    <row r="2858" spans="1:4" ht="16.149999999999999" customHeight="1" x14ac:dyDescent="0.25">
      <c r="A2858" s="561">
        <v>36418</v>
      </c>
      <c r="B2858" s="563">
        <v>1970.54</v>
      </c>
      <c r="C2858"/>
      <c r="D2858"/>
    </row>
    <row r="2859" spans="1:4" ht="16.149999999999999" customHeight="1" x14ac:dyDescent="0.25">
      <c r="A2859" s="561">
        <v>36419</v>
      </c>
      <c r="B2859" s="562">
        <v>1967.58</v>
      </c>
      <c r="C2859"/>
      <c r="D2859"/>
    </row>
    <row r="2860" spans="1:4" ht="16.149999999999999" customHeight="1" x14ac:dyDescent="0.25">
      <c r="A2860" s="561">
        <v>36420</v>
      </c>
      <c r="B2860" s="563">
        <v>1977.52</v>
      </c>
      <c r="C2860"/>
      <c r="D2860"/>
    </row>
    <row r="2861" spans="1:4" ht="16.149999999999999" customHeight="1" x14ac:dyDescent="0.25">
      <c r="A2861" s="561">
        <v>36421</v>
      </c>
      <c r="B2861" s="562">
        <v>1987.08</v>
      </c>
      <c r="C2861"/>
      <c r="D2861"/>
    </row>
    <row r="2862" spans="1:4" ht="16.149999999999999" customHeight="1" x14ac:dyDescent="0.25">
      <c r="A2862" s="561">
        <v>36422</v>
      </c>
      <c r="B2862" s="563">
        <v>1987.08</v>
      </c>
      <c r="C2862"/>
      <c r="D2862"/>
    </row>
    <row r="2863" spans="1:4" ht="16.149999999999999" customHeight="1" x14ac:dyDescent="0.25">
      <c r="A2863" s="561">
        <v>36423</v>
      </c>
      <c r="B2863" s="562">
        <v>1987.08</v>
      </c>
      <c r="C2863"/>
      <c r="D2863"/>
    </row>
    <row r="2864" spans="1:4" ht="16.149999999999999" customHeight="1" x14ac:dyDescent="0.25">
      <c r="A2864" s="561">
        <v>36424</v>
      </c>
      <c r="B2864" s="563">
        <v>1981.64</v>
      </c>
      <c r="C2864"/>
      <c r="D2864"/>
    </row>
    <row r="2865" spans="1:4" ht="16.149999999999999" customHeight="1" x14ac:dyDescent="0.25">
      <c r="A2865" s="561">
        <v>36425</v>
      </c>
      <c r="B2865" s="562">
        <v>1975.46</v>
      </c>
      <c r="C2865"/>
      <c r="D2865"/>
    </row>
    <row r="2866" spans="1:4" ht="16.149999999999999" customHeight="1" x14ac:dyDescent="0.25">
      <c r="A2866" s="561">
        <v>36426</v>
      </c>
      <c r="B2866" s="563">
        <v>1992.36</v>
      </c>
      <c r="C2866"/>
      <c r="D2866"/>
    </row>
    <row r="2867" spans="1:4" ht="16.149999999999999" customHeight="1" x14ac:dyDescent="0.25">
      <c r="A2867" s="561">
        <v>36427</v>
      </c>
      <c r="B2867" s="562">
        <v>1994.86</v>
      </c>
      <c r="C2867"/>
      <c r="D2867"/>
    </row>
    <row r="2868" spans="1:4" ht="16.149999999999999" customHeight="1" x14ac:dyDescent="0.25">
      <c r="A2868" s="561">
        <v>36428</v>
      </c>
      <c r="B2868" s="563">
        <v>1995.64</v>
      </c>
      <c r="C2868"/>
      <c r="D2868"/>
    </row>
    <row r="2869" spans="1:4" ht="16.149999999999999" customHeight="1" x14ac:dyDescent="0.25">
      <c r="A2869" s="561">
        <v>36429</v>
      </c>
      <c r="B2869" s="562">
        <v>1995.64</v>
      </c>
      <c r="C2869"/>
      <c r="D2869"/>
    </row>
    <row r="2870" spans="1:4" ht="16.149999999999999" customHeight="1" x14ac:dyDescent="0.25">
      <c r="A2870" s="561">
        <v>36430</v>
      </c>
      <c r="B2870" s="563">
        <v>1995.64</v>
      </c>
      <c r="C2870"/>
      <c r="D2870"/>
    </row>
    <row r="2871" spans="1:4" ht="16.149999999999999" customHeight="1" x14ac:dyDescent="0.25">
      <c r="A2871" s="561">
        <v>36431</v>
      </c>
      <c r="B2871" s="562">
        <v>2013.24</v>
      </c>
      <c r="C2871"/>
      <c r="D2871"/>
    </row>
    <row r="2872" spans="1:4" ht="16.149999999999999" customHeight="1" x14ac:dyDescent="0.25">
      <c r="A2872" s="561">
        <v>36432</v>
      </c>
      <c r="B2872" s="563">
        <v>2003.82</v>
      </c>
      <c r="C2872"/>
      <c r="D2872"/>
    </row>
    <row r="2873" spans="1:4" ht="16.149999999999999" customHeight="1" x14ac:dyDescent="0.25">
      <c r="A2873" s="561">
        <v>36433</v>
      </c>
      <c r="B2873" s="562">
        <v>2017.27</v>
      </c>
      <c r="C2873"/>
      <c r="D2873"/>
    </row>
    <row r="2874" spans="1:4" ht="16.149999999999999" customHeight="1" x14ac:dyDescent="0.25">
      <c r="A2874" s="561">
        <v>36434</v>
      </c>
      <c r="B2874" s="563">
        <v>2015.15</v>
      </c>
      <c r="C2874"/>
      <c r="D2874"/>
    </row>
    <row r="2875" spans="1:4" ht="16.149999999999999" customHeight="1" x14ac:dyDescent="0.25">
      <c r="A2875" s="561">
        <v>36435</v>
      </c>
      <c r="B2875" s="562">
        <v>2004.22</v>
      </c>
      <c r="C2875"/>
      <c r="D2875"/>
    </row>
    <row r="2876" spans="1:4" ht="16.149999999999999" customHeight="1" x14ac:dyDescent="0.25">
      <c r="A2876" s="561">
        <v>36436</v>
      </c>
      <c r="B2876" s="563">
        <v>2004.22</v>
      </c>
      <c r="C2876"/>
      <c r="D2876"/>
    </row>
    <row r="2877" spans="1:4" ht="16.149999999999999" customHeight="1" x14ac:dyDescent="0.25">
      <c r="A2877" s="561">
        <v>36437</v>
      </c>
      <c r="B2877" s="562">
        <v>2004.22</v>
      </c>
      <c r="C2877"/>
      <c r="D2877"/>
    </row>
    <row r="2878" spans="1:4" ht="16.149999999999999" customHeight="1" x14ac:dyDescent="0.25">
      <c r="A2878" s="561">
        <v>36438</v>
      </c>
      <c r="B2878" s="563">
        <v>1992.65</v>
      </c>
      <c r="C2878"/>
      <c r="D2878"/>
    </row>
    <row r="2879" spans="1:4" ht="16.149999999999999" customHeight="1" x14ac:dyDescent="0.25">
      <c r="A2879" s="561">
        <v>36439</v>
      </c>
      <c r="B2879" s="562">
        <v>2000.48</v>
      </c>
      <c r="C2879"/>
      <c r="D2879"/>
    </row>
    <row r="2880" spans="1:4" ht="16.149999999999999" customHeight="1" x14ac:dyDescent="0.25">
      <c r="A2880" s="561">
        <v>36440</v>
      </c>
      <c r="B2880" s="563">
        <v>1995.71</v>
      </c>
      <c r="C2880"/>
      <c r="D2880"/>
    </row>
    <row r="2881" spans="1:4" ht="16.149999999999999" customHeight="1" x14ac:dyDescent="0.25">
      <c r="A2881" s="561">
        <v>36441</v>
      </c>
      <c r="B2881" s="562">
        <v>1993.18</v>
      </c>
      <c r="C2881"/>
      <c r="D2881"/>
    </row>
    <row r="2882" spans="1:4" ht="16.149999999999999" customHeight="1" x14ac:dyDescent="0.25">
      <c r="A2882" s="561">
        <v>36442</v>
      </c>
      <c r="B2882" s="563">
        <v>1992.74</v>
      </c>
      <c r="C2882"/>
      <c r="D2882"/>
    </row>
    <row r="2883" spans="1:4" ht="16.149999999999999" customHeight="1" x14ac:dyDescent="0.25">
      <c r="A2883" s="561">
        <v>36443</v>
      </c>
      <c r="B2883" s="562">
        <v>1992.74</v>
      </c>
      <c r="C2883"/>
      <c r="D2883"/>
    </row>
    <row r="2884" spans="1:4" ht="16.149999999999999" customHeight="1" x14ac:dyDescent="0.25">
      <c r="A2884" s="561">
        <v>36444</v>
      </c>
      <c r="B2884" s="563">
        <v>1992.74</v>
      </c>
      <c r="C2884"/>
      <c r="D2884"/>
    </row>
    <row r="2885" spans="1:4" ht="16.149999999999999" customHeight="1" x14ac:dyDescent="0.25">
      <c r="A2885" s="561">
        <v>36445</v>
      </c>
      <c r="B2885" s="562">
        <v>1992.03</v>
      </c>
      <c r="C2885"/>
      <c r="D2885"/>
    </row>
    <row r="2886" spans="1:4" ht="16.149999999999999" customHeight="1" x14ac:dyDescent="0.25">
      <c r="A2886" s="561">
        <v>36446</v>
      </c>
      <c r="B2886" s="563">
        <v>1988.7</v>
      </c>
      <c r="C2886"/>
      <c r="D2886"/>
    </row>
    <row r="2887" spans="1:4" ht="16.149999999999999" customHeight="1" x14ac:dyDescent="0.25">
      <c r="A2887" s="561">
        <v>36447</v>
      </c>
      <c r="B2887" s="562">
        <v>1981.14</v>
      </c>
      <c r="C2887"/>
      <c r="D2887"/>
    </row>
    <row r="2888" spans="1:4" ht="16.149999999999999" customHeight="1" x14ac:dyDescent="0.25">
      <c r="A2888" s="561">
        <v>36448</v>
      </c>
      <c r="B2888" s="563">
        <v>1975.8</v>
      </c>
      <c r="C2888"/>
      <c r="D2888"/>
    </row>
    <row r="2889" spans="1:4" ht="16.149999999999999" customHeight="1" x14ac:dyDescent="0.25">
      <c r="A2889" s="561">
        <v>36449</v>
      </c>
      <c r="B2889" s="562">
        <v>1977.04</v>
      </c>
      <c r="C2889"/>
      <c r="D2889"/>
    </row>
    <row r="2890" spans="1:4" ht="16.149999999999999" customHeight="1" x14ac:dyDescent="0.25">
      <c r="A2890" s="561">
        <v>36450</v>
      </c>
      <c r="B2890" s="563">
        <v>1977.04</v>
      </c>
      <c r="C2890"/>
      <c r="D2890"/>
    </row>
    <row r="2891" spans="1:4" ht="16.149999999999999" customHeight="1" x14ac:dyDescent="0.25">
      <c r="A2891" s="561">
        <v>36451</v>
      </c>
      <c r="B2891" s="562">
        <v>1977.04</v>
      </c>
      <c r="C2891"/>
      <c r="D2891"/>
    </row>
    <row r="2892" spans="1:4" ht="16.149999999999999" customHeight="1" x14ac:dyDescent="0.25">
      <c r="A2892" s="561">
        <v>36452</v>
      </c>
      <c r="B2892" s="563">
        <v>1977.04</v>
      </c>
      <c r="C2892"/>
      <c r="D2892"/>
    </row>
    <row r="2893" spans="1:4" ht="16.149999999999999" customHeight="1" x14ac:dyDescent="0.25">
      <c r="A2893" s="561">
        <v>36453</v>
      </c>
      <c r="B2893" s="562">
        <v>1965.92</v>
      </c>
      <c r="C2893"/>
      <c r="D2893"/>
    </row>
    <row r="2894" spans="1:4" ht="16.149999999999999" customHeight="1" x14ac:dyDescent="0.25">
      <c r="A2894" s="561">
        <v>36454</v>
      </c>
      <c r="B2894" s="563">
        <v>1957.53</v>
      </c>
      <c r="C2894"/>
      <c r="D2894"/>
    </row>
    <row r="2895" spans="1:4" ht="16.149999999999999" customHeight="1" x14ac:dyDescent="0.25">
      <c r="A2895" s="561">
        <v>36455</v>
      </c>
      <c r="B2895" s="562">
        <v>1946</v>
      </c>
      <c r="C2895"/>
      <c r="D2895"/>
    </row>
    <row r="2896" spans="1:4" ht="16.149999999999999" customHeight="1" x14ac:dyDescent="0.25">
      <c r="A2896" s="561">
        <v>36456</v>
      </c>
      <c r="B2896" s="563">
        <v>1946.24</v>
      </c>
      <c r="C2896"/>
      <c r="D2896"/>
    </row>
    <row r="2897" spans="1:4" ht="16.149999999999999" customHeight="1" x14ac:dyDescent="0.25">
      <c r="A2897" s="561">
        <v>36457</v>
      </c>
      <c r="B2897" s="562">
        <v>1946.24</v>
      </c>
      <c r="C2897"/>
      <c r="D2897"/>
    </row>
    <row r="2898" spans="1:4" ht="16.149999999999999" customHeight="1" x14ac:dyDescent="0.25">
      <c r="A2898" s="561">
        <v>36458</v>
      </c>
      <c r="B2898" s="563">
        <v>1946.24</v>
      </c>
      <c r="C2898"/>
      <c r="D2898"/>
    </row>
    <row r="2899" spans="1:4" ht="16.149999999999999" customHeight="1" x14ac:dyDescent="0.25">
      <c r="A2899" s="561">
        <v>36459</v>
      </c>
      <c r="B2899" s="562">
        <v>1949.33</v>
      </c>
      <c r="C2899"/>
      <c r="D2899"/>
    </row>
    <row r="2900" spans="1:4" ht="16.149999999999999" customHeight="1" x14ac:dyDescent="0.25">
      <c r="A2900" s="561">
        <v>36460</v>
      </c>
      <c r="B2900" s="563">
        <v>1966.07</v>
      </c>
      <c r="C2900"/>
      <c r="D2900"/>
    </row>
    <row r="2901" spans="1:4" ht="16.149999999999999" customHeight="1" x14ac:dyDescent="0.25">
      <c r="A2901" s="561">
        <v>36461</v>
      </c>
      <c r="B2901" s="562">
        <v>1968.9</v>
      </c>
      <c r="C2901"/>
      <c r="D2901"/>
    </row>
    <row r="2902" spans="1:4" ht="16.149999999999999" customHeight="1" x14ac:dyDescent="0.25">
      <c r="A2902" s="561">
        <v>36462</v>
      </c>
      <c r="B2902" s="563">
        <v>1965.44</v>
      </c>
      <c r="C2902"/>
      <c r="D2902"/>
    </row>
    <row r="2903" spans="1:4" ht="16.149999999999999" customHeight="1" x14ac:dyDescent="0.25">
      <c r="A2903" s="561">
        <v>36463</v>
      </c>
      <c r="B2903" s="562">
        <v>1971.59</v>
      </c>
      <c r="C2903"/>
      <c r="D2903"/>
    </row>
    <row r="2904" spans="1:4" ht="16.149999999999999" customHeight="1" x14ac:dyDescent="0.25">
      <c r="A2904" s="561">
        <v>36464</v>
      </c>
      <c r="B2904" s="563">
        <v>1971.59</v>
      </c>
      <c r="C2904"/>
      <c r="D2904"/>
    </row>
    <row r="2905" spans="1:4" ht="16.149999999999999" customHeight="1" x14ac:dyDescent="0.25">
      <c r="A2905" s="561">
        <v>36465</v>
      </c>
      <c r="B2905" s="562">
        <v>1971.59</v>
      </c>
      <c r="C2905"/>
      <c r="D2905"/>
    </row>
    <row r="2906" spans="1:4" ht="16.149999999999999" customHeight="1" x14ac:dyDescent="0.25">
      <c r="A2906" s="561">
        <v>36466</v>
      </c>
      <c r="B2906" s="563">
        <v>1971.59</v>
      </c>
      <c r="C2906"/>
      <c r="D2906"/>
    </row>
    <row r="2907" spans="1:4" ht="16.149999999999999" customHeight="1" x14ac:dyDescent="0.25">
      <c r="A2907" s="561">
        <v>36467</v>
      </c>
      <c r="B2907" s="562">
        <v>1966.5</v>
      </c>
      <c r="C2907"/>
      <c r="D2907"/>
    </row>
    <row r="2908" spans="1:4" ht="16.149999999999999" customHeight="1" x14ac:dyDescent="0.25">
      <c r="A2908" s="561">
        <v>36468</v>
      </c>
      <c r="B2908" s="563">
        <v>1960.7</v>
      </c>
      <c r="C2908"/>
      <c r="D2908"/>
    </row>
    <row r="2909" spans="1:4" ht="16.149999999999999" customHeight="1" x14ac:dyDescent="0.25">
      <c r="A2909" s="561">
        <v>36469</v>
      </c>
      <c r="B2909" s="562">
        <v>1962.16</v>
      </c>
      <c r="C2909"/>
      <c r="D2909"/>
    </row>
    <row r="2910" spans="1:4" ht="16.149999999999999" customHeight="1" x14ac:dyDescent="0.25">
      <c r="A2910" s="561">
        <v>36470</v>
      </c>
      <c r="B2910" s="563">
        <v>1959.46</v>
      </c>
      <c r="C2910"/>
      <c r="D2910"/>
    </row>
    <row r="2911" spans="1:4" ht="16.149999999999999" customHeight="1" x14ac:dyDescent="0.25">
      <c r="A2911" s="561">
        <v>36471</v>
      </c>
      <c r="B2911" s="562">
        <v>1959.46</v>
      </c>
      <c r="C2911"/>
      <c r="D2911"/>
    </row>
    <row r="2912" spans="1:4" ht="16.149999999999999" customHeight="1" x14ac:dyDescent="0.25">
      <c r="A2912" s="561">
        <v>36472</v>
      </c>
      <c r="B2912" s="563">
        <v>1959.46</v>
      </c>
      <c r="C2912"/>
      <c r="D2912"/>
    </row>
    <row r="2913" spans="1:4" ht="16.149999999999999" customHeight="1" x14ac:dyDescent="0.25">
      <c r="A2913" s="561">
        <v>36473</v>
      </c>
      <c r="B2913" s="562">
        <v>1954.56</v>
      </c>
      <c r="C2913"/>
      <c r="D2913"/>
    </row>
    <row r="2914" spans="1:4" ht="16.149999999999999" customHeight="1" x14ac:dyDescent="0.25">
      <c r="A2914" s="561">
        <v>36474</v>
      </c>
      <c r="B2914" s="563">
        <v>1948.05</v>
      </c>
      <c r="C2914"/>
      <c r="D2914"/>
    </row>
    <row r="2915" spans="1:4" ht="16.149999999999999" customHeight="1" x14ac:dyDescent="0.25">
      <c r="A2915" s="561">
        <v>36475</v>
      </c>
      <c r="B2915" s="562">
        <v>1951.11</v>
      </c>
      <c r="C2915"/>
      <c r="D2915"/>
    </row>
    <row r="2916" spans="1:4" ht="16.149999999999999" customHeight="1" x14ac:dyDescent="0.25">
      <c r="A2916" s="561">
        <v>36476</v>
      </c>
      <c r="B2916" s="563">
        <v>1958.41</v>
      </c>
      <c r="C2916"/>
      <c r="D2916"/>
    </row>
    <row r="2917" spans="1:4" ht="16.149999999999999" customHeight="1" x14ac:dyDescent="0.25">
      <c r="A2917" s="561">
        <v>36477</v>
      </c>
      <c r="B2917" s="562">
        <v>1961.8</v>
      </c>
      <c r="C2917"/>
      <c r="D2917"/>
    </row>
    <row r="2918" spans="1:4" ht="16.149999999999999" customHeight="1" x14ac:dyDescent="0.25">
      <c r="A2918" s="561">
        <v>36478</v>
      </c>
      <c r="B2918" s="563">
        <v>1961.8</v>
      </c>
      <c r="C2918"/>
      <c r="D2918"/>
    </row>
    <row r="2919" spans="1:4" ht="16.149999999999999" customHeight="1" x14ac:dyDescent="0.25">
      <c r="A2919" s="561">
        <v>36479</v>
      </c>
      <c r="B2919" s="562">
        <v>1961.8</v>
      </c>
      <c r="C2919"/>
      <c r="D2919"/>
    </row>
    <row r="2920" spans="1:4" ht="16.149999999999999" customHeight="1" x14ac:dyDescent="0.25">
      <c r="A2920" s="561">
        <v>36480</v>
      </c>
      <c r="B2920" s="563">
        <v>1961.8</v>
      </c>
      <c r="C2920"/>
      <c r="D2920"/>
    </row>
    <row r="2921" spans="1:4" ht="16.149999999999999" customHeight="1" x14ac:dyDescent="0.25">
      <c r="A2921" s="561">
        <v>36481</v>
      </c>
      <c r="B2921" s="562">
        <v>1961.7</v>
      </c>
      <c r="C2921"/>
      <c r="D2921"/>
    </row>
    <row r="2922" spans="1:4" ht="16.149999999999999" customHeight="1" x14ac:dyDescent="0.25">
      <c r="A2922" s="561">
        <v>36482</v>
      </c>
      <c r="B2922" s="563">
        <v>1946.27</v>
      </c>
      <c r="C2922"/>
      <c r="D2922"/>
    </row>
    <row r="2923" spans="1:4" ht="16.149999999999999" customHeight="1" x14ac:dyDescent="0.25">
      <c r="A2923" s="561">
        <v>36483</v>
      </c>
      <c r="B2923" s="562">
        <v>1927.47</v>
      </c>
      <c r="C2923"/>
      <c r="D2923"/>
    </row>
    <row r="2924" spans="1:4" ht="16.149999999999999" customHeight="1" x14ac:dyDescent="0.25">
      <c r="A2924" s="561">
        <v>36484</v>
      </c>
      <c r="B2924" s="563">
        <v>1925.11</v>
      </c>
      <c r="C2924"/>
      <c r="D2924"/>
    </row>
    <row r="2925" spans="1:4" ht="16.149999999999999" customHeight="1" x14ac:dyDescent="0.25">
      <c r="A2925" s="561">
        <v>36485</v>
      </c>
      <c r="B2925" s="562">
        <v>1925.11</v>
      </c>
      <c r="C2925"/>
      <c r="D2925"/>
    </row>
    <row r="2926" spans="1:4" ht="16.149999999999999" customHeight="1" x14ac:dyDescent="0.25">
      <c r="A2926" s="561">
        <v>36486</v>
      </c>
      <c r="B2926" s="563">
        <v>1925.11</v>
      </c>
      <c r="C2926"/>
      <c r="D2926"/>
    </row>
    <row r="2927" spans="1:4" ht="16.149999999999999" customHeight="1" x14ac:dyDescent="0.25">
      <c r="A2927" s="561">
        <v>36487</v>
      </c>
      <c r="B2927" s="562">
        <v>1935.48</v>
      </c>
      <c r="C2927"/>
      <c r="D2927"/>
    </row>
    <row r="2928" spans="1:4" ht="16.149999999999999" customHeight="1" x14ac:dyDescent="0.25">
      <c r="A2928" s="561">
        <v>36488</v>
      </c>
      <c r="B2928" s="563">
        <v>1925</v>
      </c>
      <c r="C2928"/>
      <c r="D2928"/>
    </row>
    <row r="2929" spans="1:4" ht="16.149999999999999" customHeight="1" x14ac:dyDescent="0.25">
      <c r="A2929" s="561">
        <v>36489</v>
      </c>
      <c r="B2929" s="562">
        <v>1912.86</v>
      </c>
      <c r="C2929"/>
      <c r="D2929"/>
    </row>
    <row r="2930" spans="1:4" ht="16.149999999999999" customHeight="1" x14ac:dyDescent="0.25">
      <c r="A2930" s="561">
        <v>36490</v>
      </c>
      <c r="B2930" s="563">
        <v>1918.85</v>
      </c>
      <c r="C2930"/>
      <c r="D2930"/>
    </row>
    <row r="2931" spans="1:4" ht="16.149999999999999" customHeight="1" x14ac:dyDescent="0.25">
      <c r="A2931" s="561">
        <v>36491</v>
      </c>
      <c r="B2931" s="562">
        <v>1921.93</v>
      </c>
      <c r="C2931"/>
      <c r="D2931"/>
    </row>
    <row r="2932" spans="1:4" ht="16.149999999999999" customHeight="1" x14ac:dyDescent="0.25">
      <c r="A2932" s="561">
        <v>36492</v>
      </c>
      <c r="B2932" s="563">
        <v>1921.93</v>
      </c>
      <c r="C2932"/>
      <c r="D2932"/>
    </row>
    <row r="2933" spans="1:4" ht="16.149999999999999" customHeight="1" x14ac:dyDescent="0.25">
      <c r="A2933" s="561">
        <v>36493</v>
      </c>
      <c r="B2933" s="562">
        <v>1921.93</v>
      </c>
      <c r="C2933"/>
      <c r="D2933"/>
    </row>
    <row r="2934" spans="1:4" ht="16.149999999999999" customHeight="1" x14ac:dyDescent="0.25">
      <c r="A2934" s="561">
        <v>36494</v>
      </c>
      <c r="B2934" s="563">
        <v>1923.77</v>
      </c>
      <c r="C2934"/>
      <c r="D2934"/>
    </row>
    <row r="2935" spans="1:4" ht="16.149999999999999" customHeight="1" x14ac:dyDescent="0.25">
      <c r="A2935" s="561">
        <v>36495</v>
      </c>
      <c r="B2935" s="562">
        <v>1922.47</v>
      </c>
      <c r="C2935"/>
      <c r="D2935"/>
    </row>
    <row r="2936" spans="1:4" ht="16.149999999999999" customHeight="1" x14ac:dyDescent="0.25">
      <c r="A2936" s="561">
        <v>36496</v>
      </c>
      <c r="B2936" s="563">
        <v>1918.63</v>
      </c>
      <c r="C2936"/>
      <c r="D2936"/>
    </row>
    <row r="2937" spans="1:4" ht="16.149999999999999" customHeight="1" x14ac:dyDescent="0.25">
      <c r="A2937" s="561">
        <v>36497</v>
      </c>
      <c r="B2937" s="562">
        <v>1911.35</v>
      </c>
      <c r="C2937"/>
      <c r="D2937"/>
    </row>
    <row r="2938" spans="1:4" ht="16.149999999999999" customHeight="1" x14ac:dyDescent="0.25">
      <c r="A2938" s="561">
        <v>36498</v>
      </c>
      <c r="B2938" s="563">
        <v>1903.8</v>
      </c>
      <c r="C2938"/>
      <c r="D2938"/>
    </row>
    <row r="2939" spans="1:4" ht="16.149999999999999" customHeight="1" x14ac:dyDescent="0.25">
      <c r="A2939" s="561">
        <v>36499</v>
      </c>
      <c r="B2939" s="562">
        <v>1903.8</v>
      </c>
      <c r="C2939"/>
      <c r="D2939"/>
    </row>
    <row r="2940" spans="1:4" ht="16.149999999999999" customHeight="1" x14ac:dyDescent="0.25">
      <c r="A2940" s="561">
        <v>36500</v>
      </c>
      <c r="B2940" s="563">
        <v>1903.8</v>
      </c>
      <c r="C2940"/>
      <c r="D2940"/>
    </row>
    <row r="2941" spans="1:4" ht="16.149999999999999" customHeight="1" x14ac:dyDescent="0.25">
      <c r="A2941" s="561">
        <v>36501</v>
      </c>
      <c r="B2941" s="562">
        <v>1886.46</v>
      </c>
      <c r="C2941"/>
      <c r="D2941"/>
    </row>
    <row r="2942" spans="1:4" ht="16.149999999999999" customHeight="1" x14ac:dyDescent="0.25">
      <c r="A2942" s="561">
        <v>36502</v>
      </c>
      <c r="B2942" s="563">
        <v>1888.99</v>
      </c>
      <c r="C2942"/>
      <c r="D2942"/>
    </row>
    <row r="2943" spans="1:4" ht="16.149999999999999" customHeight="1" x14ac:dyDescent="0.25">
      <c r="A2943" s="561">
        <v>36503</v>
      </c>
      <c r="B2943" s="562">
        <v>1888.99</v>
      </c>
      <c r="C2943"/>
      <c r="D2943"/>
    </row>
    <row r="2944" spans="1:4" ht="16.149999999999999" customHeight="1" x14ac:dyDescent="0.25">
      <c r="A2944" s="561">
        <v>36504</v>
      </c>
      <c r="B2944" s="563">
        <v>1906.91</v>
      </c>
      <c r="C2944"/>
      <c r="D2944"/>
    </row>
    <row r="2945" spans="1:4" ht="16.149999999999999" customHeight="1" x14ac:dyDescent="0.25">
      <c r="A2945" s="561">
        <v>36505</v>
      </c>
      <c r="B2945" s="562">
        <v>1900.22</v>
      </c>
      <c r="C2945"/>
      <c r="D2945"/>
    </row>
    <row r="2946" spans="1:4" ht="16.149999999999999" customHeight="1" x14ac:dyDescent="0.25">
      <c r="A2946" s="561">
        <v>36506</v>
      </c>
      <c r="B2946" s="563">
        <v>1900.22</v>
      </c>
      <c r="C2946"/>
      <c r="D2946"/>
    </row>
    <row r="2947" spans="1:4" ht="16.149999999999999" customHeight="1" x14ac:dyDescent="0.25">
      <c r="A2947" s="561">
        <v>36507</v>
      </c>
      <c r="B2947" s="562">
        <v>1900.22</v>
      </c>
      <c r="C2947"/>
      <c r="D2947"/>
    </row>
    <row r="2948" spans="1:4" ht="16.149999999999999" customHeight="1" x14ac:dyDescent="0.25">
      <c r="A2948" s="561">
        <v>36508</v>
      </c>
      <c r="B2948" s="563">
        <v>1905.5</v>
      </c>
      <c r="C2948"/>
      <c r="D2948"/>
    </row>
    <row r="2949" spans="1:4" ht="16.149999999999999" customHeight="1" x14ac:dyDescent="0.25">
      <c r="A2949" s="561">
        <v>36509</v>
      </c>
      <c r="B2949" s="562">
        <v>1891.67</v>
      </c>
      <c r="C2949"/>
      <c r="D2949"/>
    </row>
    <row r="2950" spans="1:4" ht="16.149999999999999" customHeight="1" x14ac:dyDescent="0.25">
      <c r="A2950" s="561">
        <v>36510</v>
      </c>
      <c r="B2950" s="563">
        <v>1874.14</v>
      </c>
      <c r="C2950"/>
      <c r="D2950"/>
    </row>
    <row r="2951" spans="1:4" ht="16.149999999999999" customHeight="1" x14ac:dyDescent="0.25">
      <c r="A2951" s="561">
        <v>36511</v>
      </c>
      <c r="B2951" s="562">
        <v>1879.55</v>
      </c>
      <c r="C2951"/>
      <c r="D2951"/>
    </row>
    <row r="2952" spans="1:4" ht="16.149999999999999" customHeight="1" x14ac:dyDescent="0.25">
      <c r="A2952" s="561">
        <v>36512</v>
      </c>
      <c r="B2952" s="563">
        <v>1867.02</v>
      </c>
      <c r="C2952"/>
      <c r="D2952"/>
    </row>
    <row r="2953" spans="1:4" ht="16.149999999999999" customHeight="1" x14ac:dyDescent="0.25">
      <c r="A2953" s="561">
        <v>36513</v>
      </c>
      <c r="B2953" s="562">
        <v>1867.02</v>
      </c>
      <c r="C2953"/>
      <c r="D2953"/>
    </row>
    <row r="2954" spans="1:4" ht="16.149999999999999" customHeight="1" x14ac:dyDescent="0.25">
      <c r="A2954" s="561">
        <v>36514</v>
      </c>
      <c r="B2954" s="563">
        <v>1867.02</v>
      </c>
      <c r="C2954"/>
      <c r="D2954"/>
    </row>
    <row r="2955" spans="1:4" ht="16.149999999999999" customHeight="1" x14ac:dyDescent="0.25">
      <c r="A2955" s="561">
        <v>36515</v>
      </c>
      <c r="B2955" s="562">
        <v>1868.47</v>
      </c>
      <c r="C2955"/>
      <c r="D2955"/>
    </row>
    <row r="2956" spans="1:4" ht="16.149999999999999" customHeight="1" x14ac:dyDescent="0.25">
      <c r="A2956" s="561">
        <v>36516</v>
      </c>
      <c r="B2956" s="563">
        <v>1884.64</v>
      </c>
      <c r="C2956"/>
      <c r="D2956"/>
    </row>
    <row r="2957" spans="1:4" ht="16.149999999999999" customHeight="1" x14ac:dyDescent="0.25">
      <c r="A2957" s="561">
        <v>36517</v>
      </c>
      <c r="B2957" s="562">
        <v>1886.27</v>
      </c>
      <c r="C2957"/>
      <c r="D2957"/>
    </row>
    <row r="2958" spans="1:4" ht="16.149999999999999" customHeight="1" x14ac:dyDescent="0.25">
      <c r="A2958" s="561">
        <v>36518</v>
      </c>
      <c r="B2958" s="563">
        <v>1874.77</v>
      </c>
      <c r="C2958"/>
      <c r="D2958"/>
    </row>
    <row r="2959" spans="1:4" ht="16.149999999999999" customHeight="1" x14ac:dyDescent="0.25">
      <c r="A2959" s="561">
        <v>36519</v>
      </c>
      <c r="B2959" s="562">
        <v>1874.58</v>
      </c>
      <c r="C2959"/>
      <c r="D2959"/>
    </row>
    <row r="2960" spans="1:4" ht="16.149999999999999" customHeight="1" x14ac:dyDescent="0.25">
      <c r="A2960" s="561">
        <v>36520</v>
      </c>
      <c r="B2960" s="563">
        <v>1874.58</v>
      </c>
      <c r="C2960"/>
      <c r="D2960"/>
    </row>
    <row r="2961" spans="1:4" ht="16.149999999999999" customHeight="1" x14ac:dyDescent="0.25">
      <c r="A2961" s="561">
        <v>36521</v>
      </c>
      <c r="B2961" s="562">
        <v>1874.58</v>
      </c>
      <c r="C2961"/>
      <c r="D2961"/>
    </row>
    <row r="2962" spans="1:4" ht="16.149999999999999" customHeight="1" x14ac:dyDescent="0.25">
      <c r="A2962" s="561">
        <v>36522</v>
      </c>
      <c r="B2962" s="563">
        <v>1870.65</v>
      </c>
      <c r="C2962"/>
      <c r="D2962"/>
    </row>
    <row r="2963" spans="1:4" ht="16.149999999999999" customHeight="1" x14ac:dyDescent="0.25">
      <c r="A2963" s="561">
        <v>36523</v>
      </c>
      <c r="B2963" s="562">
        <v>1867.82</v>
      </c>
      <c r="C2963"/>
      <c r="D2963"/>
    </row>
    <row r="2964" spans="1:4" ht="16.149999999999999" customHeight="1" x14ac:dyDescent="0.25">
      <c r="A2964" s="561">
        <v>36524</v>
      </c>
      <c r="B2964" s="563">
        <v>1873.77</v>
      </c>
      <c r="C2964"/>
      <c r="D2964"/>
    </row>
    <row r="2965" spans="1:4" ht="16.149999999999999" customHeight="1" x14ac:dyDescent="0.25">
      <c r="A2965" s="561">
        <v>36525</v>
      </c>
      <c r="B2965" s="562">
        <v>1873.77</v>
      </c>
      <c r="C2965"/>
      <c r="D2965"/>
    </row>
    <row r="2966" spans="1:4" ht="16.149999999999999" customHeight="1" x14ac:dyDescent="0.25">
      <c r="A2966" s="561">
        <v>36526</v>
      </c>
      <c r="B2966" s="563">
        <v>1873.77</v>
      </c>
      <c r="C2966"/>
      <c r="D2966"/>
    </row>
    <row r="2967" spans="1:4" ht="16.149999999999999" customHeight="1" x14ac:dyDescent="0.25">
      <c r="A2967" s="561">
        <v>36527</v>
      </c>
      <c r="B2967" s="562">
        <v>1873.77</v>
      </c>
      <c r="C2967"/>
      <c r="D2967"/>
    </row>
    <row r="2968" spans="1:4" ht="16.149999999999999" customHeight="1" x14ac:dyDescent="0.25">
      <c r="A2968" s="561">
        <v>36528</v>
      </c>
      <c r="B2968" s="563">
        <v>1873.77</v>
      </c>
      <c r="C2968"/>
      <c r="D2968"/>
    </row>
    <row r="2969" spans="1:4" ht="16.149999999999999" customHeight="1" x14ac:dyDescent="0.25">
      <c r="A2969" s="561">
        <v>36529</v>
      </c>
      <c r="B2969" s="562">
        <v>1874.35</v>
      </c>
      <c r="C2969"/>
      <c r="D2969"/>
    </row>
    <row r="2970" spans="1:4" ht="16.149999999999999" customHeight="1" x14ac:dyDescent="0.25">
      <c r="A2970" s="561">
        <v>36530</v>
      </c>
      <c r="B2970" s="563">
        <v>1895.97</v>
      </c>
      <c r="C2970"/>
      <c r="D2970"/>
    </row>
    <row r="2971" spans="1:4" ht="16.149999999999999" customHeight="1" x14ac:dyDescent="0.25">
      <c r="A2971" s="561">
        <v>36531</v>
      </c>
      <c r="B2971" s="562">
        <v>1912.69</v>
      </c>
      <c r="C2971"/>
      <c r="D2971"/>
    </row>
    <row r="2972" spans="1:4" ht="16.149999999999999" customHeight="1" x14ac:dyDescent="0.25">
      <c r="A2972" s="561">
        <v>36532</v>
      </c>
      <c r="B2972" s="563">
        <v>1911.33</v>
      </c>
      <c r="C2972"/>
      <c r="D2972"/>
    </row>
    <row r="2973" spans="1:4" ht="16.149999999999999" customHeight="1" x14ac:dyDescent="0.25">
      <c r="A2973" s="561">
        <v>36533</v>
      </c>
      <c r="B2973" s="562">
        <v>1900.14</v>
      </c>
      <c r="C2973"/>
      <c r="D2973"/>
    </row>
    <row r="2974" spans="1:4" ht="16.149999999999999" customHeight="1" x14ac:dyDescent="0.25">
      <c r="A2974" s="561">
        <v>36534</v>
      </c>
      <c r="B2974" s="563">
        <v>1900.14</v>
      </c>
      <c r="C2974"/>
      <c r="D2974"/>
    </row>
    <row r="2975" spans="1:4" ht="16.149999999999999" customHeight="1" x14ac:dyDescent="0.25">
      <c r="A2975" s="561">
        <v>36535</v>
      </c>
      <c r="B2975" s="562">
        <v>1900.14</v>
      </c>
      <c r="C2975"/>
      <c r="D2975"/>
    </row>
    <row r="2976" spans="1:4" ht="16.149999999999999" customHeight="1" x14ac:dyDescent="0.25">
      <c r="A2976" s="561">
        <v>36536</v>
      </c>
      <c r="B2976" s="563">
        <v>1900.14</v>
      </c>
      <c r="C2976"/>
      <c r="D2976"/>
    </row>
    <row r="2977" spans="1:4" ht="16.149999999999999" customHeight="1" x14ac:dyDescent="0.25">
      <c r="A2977" s="561">
        <v>36537</v>
      </c>
      <c r="B2977" s="562">
        <v>1902.25</v>
      </c>
      <c r="C2977"/>
      <c r="D2977"/>
    </row>
    <row r="2978" spans="1:4" ht="16.149999999999999" customHeight="1" x14ac:dyDescent="0.25">
      <c r="A2978" s="561">
        <v>36538</v>
      </c>
      <c r="B2978" s="563">
        <v>1904.54</v>
      </c>
      <c r="C2978"/>
      <c r="D2978"/>
    </row>
    <row r="2979" spans="1:4" ht="16.149999999999999" customHeight="1" x14ac:dyDescent="0.25">
      <c r="A2979" s="561">
        <v>36539</v>
      </c>
      <c r="B2979" s="562">
        <v>1917.38</v>
      </c>
      <c r="C2979"/>
      <c r="D2979"/>
    </row>
    <row r="2980" spans="1:4" ht="16.149999999999999" customHeight="1" x14ac:dyDescent="0.25">
      <c r="A2980" s="561">
        <v>36540</v>
      </c>
      <c r="B2980" s="563">
        <v>1920.83</v>
      </c>
      <c r="C2980"/>
      <c r="D2980"/>
    </row>
    <row r="2981" spans="1:4" ht="16.149999999999999" customHeight="1" x14ac:dyDescent="0.25">
      <c r="A2981" s="561">
        <v>36541</v>
      </c>
      <c r="B2981" s="562">
        <v>1920.83</v>
      </c>
      <c r="C2981"/>
      <c r="D2981"/>
    </row>
    <row r="2982" spans="1:4" ht="16.149999999999999" customHeight="1" x14ac:dyDescent="0.25">
      <c r="A2982" s="561">
        <v>36542</v>
      </c>
      <c r="B2982" s="563">
        <v>1920.83</v>
      </c>
      <c r="C2982"/>
      <c r="D2982"/>
    </row>
    <row r="2983" spans="1:4" ht="16.149999999999999" customHeight="1" x14ac:dyDescent="0.25">
      <c r="A2983" s="561">
        <v>36543</v>
      </c>
      <c r="B2983" s="562">
        <v>1919.21</v>
      </c>
      <c r="C2983"/>
      <c r="D2983"/>
    </row>
    <row r="2984" spans="1:4" ht="16.149999999999999" customHeight="1" x14ac:dyDescent="0.25">
      <c r="A2984" s="561">
        <v>36544</v>
      </c>
      <c r="B2984" s="563">
        <v>1928.51</v>
      </c>
      <c r="C2984"/>
      <c r="D2984"/>
    </row>
    <row r="2985" spans="1:4" ht="16.149999999999999" customHeight="1" x14ac:dyDescent="0.25">
      <c r="A2985" s="561">
        <v>36545</v>
      </c>
      <c r="B2985" s="562">
        <v>1945.17</v>
      </c>
      <c r="C2985"/>
      <c r="D2985"/>
    </row>
    <row r="2986" spans="1:4" ht="16.149999999999999" customHeight="1" x14ac:dyDescent="0.25">
      <c r="A2986" s="561">
        <v>36546</v>
      </c>
      <c r="B2986" s="563">
        <v>1938.84</v>
      </c>
      <c r="C2986"/>
      <c r="D2986"/>
    </row>
    <row r="2987" spans="1:4" ht="16.149999999999999" customHeight="1" x14ac:dyDescent="0.25">
      <c r="A2987" s="561">
        <v>36547</v>
      </c>
      <c r="B2987" s="562">
        <v>1931.97</v>
      </c>
      <c r="C2987"/>
      <c r="D2987"/>
    </row>
    <row r="2988" spans="1:4" ht="16.149999999999999" customHeight="1" x14ac:dyDescent="0.25">
      <c r="A2988" s="561">
        <v>36548</v>
      </c>
      <c r="B2988" s="563">
        <v>1931.97</v>
      </c>
      <c r="C2988"/>
      <c r="D2988"/>
    </row>
    <row r="2989" spans="1:4" ht="16.149999999999999" customHeight="1" x14ac:dyDescent="0.25">
      <c r="A2989" s="561">
        <v>36549</v>
      </c>
      <c r="B2989" s="562">
        <v>1931.97</v>
      </c>
      <c r="C2989"/>
      <c r="D2989"/>
    </row>
    <row r="2990" spans="1:4" ht="16.149999999999999" customHeight="1" x14ac:dyDescent="0.25">
      <c r="A2990" s="561">
        <v>36550</v>
      </c>
      <c r="B2990" s="563">
        <v>1943.88</v>
      </c>
      <c r="C2990"/>
      <c r="D2990"/>
    </row>
    <row r="2991" spans="1:4" ht="16.149999999999999" customHeight="1" x14ac:dyDescent="0.25">
      <c r="A2991" s="561">
        <v>36551</v>
      </c>
      <c r="B2991" s="562">
        <v>1939.63</v>
      </c>
      <c r="C2991"/>
      <c r="D2991"/>
    </row>
    <row r="2992" spans="1:4" ht="16.149999999999999" customHeight="1" x14ac:dyDescent="0.25">
      <c r="A2992" s="561">
        <v>36552</v>
      </c>
      <c r="B2992" s="563">
        <v>1958.17</v>
      </c>
      <c r="C2992"/>
      <c r="D2992"/>
    </row>
    <row r="2993" spans="1:4" ht="16.149999999999999" customHeight="1" x14ac:dyDescent="0.25">
      <c r="A2993" s="561">
        <v>36553</v>
      </c>
      <c r="B2993" s="562">
        <v>1976.14</v>
      </c>
      <c r="C2993"/>
      <c r="D2993"/>
    </row>
    <row r="2994" spans="1:4" ht="16.149999999999999" customHeight="1" x14ac:dyDescent="0.25">
      <c r="A2994" s="561">
        <v>36554</v>
      </c>
      <c r="B2994" s="563">
        <v>1976.72</v>
      </c>
      <c r="C2994"/>
      <c r="D2994"/>
    </row>
    <row r="2995" spans="1:4" ht="16.149999999999999" customHeight="1" x14ac:dyDescent="0.25">
      <c r="A2995" s="561">
        <v>36555</v>
      </c>
      <c r="B2995" s="562">
        <v>1976.72</v>
      </c>
      <c r="C2995"/>
      <c r="D2995"/>
    </row>
    <row r="2996" spans="1:4" ht="16.149999999999999" customHeight="1" x14ac:dyDescent="0.25">
      <c r="A2996" s="561">
        <v>36556</v>
      </c>
      <c r="B2996" s="563">
        <v>1976.72</v>
      </c>
      <c r="C2996"/>
      <c r="D2996"/>
    </row>
    <row r="2997" spans="1:4" ht="16.149999999999999" customHeight="1" x14ac:dyDescent="0.25">
      <c r="A2997" s="561">
        <v>36557</v>
      </c>
      <c r="B2997" s="562">
        <v>1973.36</v>
      </c>
      <c r="C2997"/>
      <c r="D2997"/>
    </row>
    <row r="2998" spans="1:4" ht="16.149999999999999" customHeight="1" x14ac:dyDescent="0.25">
      <c r="A2998" s="561">
        <v>36558</v>
      </c>
      <c r="B2998" s="563">
        <v>1970.61</v>
      </c>
      <c r="C2998"/>
      <c r="D2998"/>
    </row>
    <row r="2999" spans="1:4" ht="16.149999999999999" customHeight="1" x14ac:dyDescent="0.25">
      <c r="A2999" s="561">
        <v>36559</v>
      </c>
      <c r="B2999" s="562">
        <v>1965.61</v>
      </c>
      <c r="C2999"/>
      <c r="D2999"/>
    </row>
    <row r="3000" spans="1:4" ht="16.149999999999999" customHeight="1" x14ac:dyDescent="0.25">
      <c r="A3000" s="561">
        <v>36560</v>
      </c>
      <c r="B3000" s="563">
        <v>1947.55</v>
      </c>
      <c r="C3000"/>
      <c r="D3000"/>
    </row>
    <row r="3001" spans="1:4" ht="16.149999999999999" customHeight="1" x14ac:dyDescent="0.25">
      <c r="A3001" s="561">
        <v>36561</v>
      </c>
      <c r="B3001" s="562">
        <v>1948.6</v>
      </c>
      <c r="C3001"/>
      <c r="D3001"/>
    </row>
    <row r="3002" spans="1:4" ht="16.149999999999999" customHeight="1" x14ac:dyDescent="0.25">
      <c r="A3002" s="561">
        <v>36562</v>
      </c>
      <c r="B3002" s="563">
        <v>1948.6</v>
      </c>
      <c r="C3002"/>
      <c r="D3002"/>
    </row>
    <row r="3003" spans="1:4" ht="16.149999999999999" customHeight="1" x14ac:dyDescent="0.25">
      <c r="A3003" s="561">
        <v>36563</v>
      </c>
      <c r="B3003" s="562">
        <v>1948.6</v>
      </c>
      <c r="C3003"/>
      <c r="D3003"/>
    </row>
    <row r="3004" spans="1:4" ht="16.149999999999999" customHeight="1" x14ac:dyDescent="0.25">
      <c r="A3004" s="561">
        <v>36564</v>
      </c>
      <c r="B3004" s="563">
        <v>1950.59</v>
      </c>
      <c r="C3004"/>
      <c r="D3004"/>
    </row>
    <row r="3005" spans="1:4" ht="16.149999999999999" customHeight="1" x14ac:dyDescent="0.25">
      <c r="A3005" s="561">
        <v>36565</v>
      </c>
      <c r="B3005" s="562">
        <v>1949.54</v>
      </c>
      <c r="C3005"/>
      <c r="D3005"/>
    </row>
    <row r="3006" spans="1:4" ht="16.149999999999999" customHeight="1" x14ac:dyDescent="0.25">
      <c r="A3006" s="561">
        <v>36566</v>
      </c>
      <c r="B3006" s="563">
        <v>1946.51</v>
      </c>
      <c r="C3006"/>
      <c r="D3006"/>
    </row>
    <row r="3007" spans="1:4" ht="16.149999999999999" customHeight="1" x14ac:dyDescent="0.25">
      <c r="A3007" s="561">
        <v>36567</v>
      </c>
      <c r="B3007" s="562">
        <v>1952.29</v>
      </c>
      <c r="C3007"/>
      <c r="D3007"/>
    </row>
    <row r="3008" spans="1:4" ht="16.149999999999999" customHeight="1" x14ac:dyDescent="0.25">
      <c r="A3008" s="561">
        <v>36568</v>
      </c>
      <c r="B3008" s="563">
        <v>1948.16</v>
      </c>
      <c r="C3008"/>
      <c r="D3008"/>
    </row>
    <row r="3009" spans="1:4" ht="16.149999999999999" customHeight="1" x14ac:dyDescent="0.25">
      <c r="A3009" s="561">
        <v>36569</v>
      </c>
      <c r="B3009" s="562">
        <v>1948.16</v>
      </c>
      <c r="C3009"/>
      <c r="D3009"/>
    </row>
    <row r="3010" spans="1:4" ht="16.149999999999999" customHeight="1" x14ac:dyDescent="0.25">
      <c r="A3010" s="561">
        <v>36570</v>
      </c>
      <c r="B3010" s="563">
        <v>1948.16</v>
      </c>
      <c r="C3010"/>
      <c r="D3010"/>
    </row>
    <row r="3011" spans="1:4" ht="16.149999999999999" customHeight="1" x14ac:dyDescent="0.25">
      <c r="A3011" s="561">
        <v>36571</v>
      </c>
      <c r="B3011" s="562">
        <v>1950.77</v>
      </c>
      <c r="C3011"/>
      <c r="D3011"/>
    </row>
    <row r="3012" spans="1:4" ht="16.149999999999999" customHeight="1" x14ac:dyDescent="0.25">
      <c r="A3012" s="561">
        <v>36572</v>
      </c>
      <c r="B3012" s="563">
        <v>1949.61</v>
      </c>
      <c r="C3012"/>
      <c r="D3012"/>
    </row>
    <row r="3013" spans="1:4" ht="16.149999999999999" customHeight="1" x14ac:dyDescent="0.25">
      <c r="A3013" s="561">
        <v>36573</v>
      </c>
      <c r="B3013" s="562">
        <v>1946.79</v>
      </c>
      <c r="C3013"/>
      <c r="D3013"/>
    </row>
    <row r="3014" spans="1:4" ht="16.149999999999999" customHeight="1" x14ac:dyDescent="0.25">
      <c r="A3014" s="561">
        <v>36574</v>
      </c>
      <c r="B3014" s="563">
        <v>1945.31</v>
      </c>
      <c r="C3014"/>
      <c r="D3014"/>
    </row>
    <row r="3015" spans="1:4" ht="16.149999999999999" customHeight="1" x14ac:dyDescent="0.25">
      <c r="A3015" s="561">
        <v>36575</v>
      </c>
      <c r="B3015" s="562">
        <v>1947.41</v>
      </c>
      <c r="C3015"/>
      <c r="D3015"/>
    </row>
    <row r="3016" spans="1:4" ht="16.149999999999999" customHeight="1" x14ac:dyDescent="0.25">
      <c r="A3016" s="561">
        <v>36576</v>
      </c>
      <c r="B3016" s="563">
        <v>1947.41</v>
      </c>
      <c r="C3016"/>
      <c r="D3016"/>
    </row>
    <row r="3017" spans="1:4" ht="16.149999999999999" customHeight="1" x14ac:dyDescent="0.25">
      <c r="A3017" s="561">
        <v>36577</v>
      </c>
      <c r="B3017" s="562">
        <v>1947.41</v>
      </c>
      <c r="C3017"/>
      <c r="D3017"/>
    </row>
    <row r="3018" spans="1:4" ht="16.149999999999999" customHeight="1" x14ac:dyDescent="0.25">
      <c r="A3018" s="561">
        <v>36578</v>
      </c>
      <c r="B3018" s="563">
        <v>1943.83</v>
      </c>
      <c r="C3018"/>
      <c r="D3018"/>
    </row>
    <row r="3019" spans="1:4" ht="16.149999999999999" customHeight="1" x14ac:dyDescent="0.25">
      <c r="A3019" s="561">
        <v>36579</v>
      </c>
      <c r="B3019" s="562">
        <v>1941.54</v>
      </c>
      <c r="C3019"/>
      <c r="D3019"/>
    </row>
    <row r="3020" spans="1:4" ht="16.149999999999999" customHeight="1" x14ac:dyDescent="0.25">
      <c r="A3020" s="561">
        <v>36580</v>
      </c>
      <c r="B3020" s="563">
        <v>1944.18</v>
      </c>
      <c r="C3020"/>
      <c r="D3020"/>
    </row>
    <row r="3021" spans="1:4" ht="16.149999999999999" customHeight="1" x14ac:dyDescent="0.25">
      <c r="A3021" s="561">
        <v>36581</v>
      </c>
      <c r="B3021" s="562">
        <v>1947.72</v>
      </c>
      <c r="C3021"/>
      <c r="D3021"/>
    </row>
    <row r="3022" spans="1:4" ht="16.149999999999999" customHeight="1" x14ac:dyDescent="0.25">
      <c r="A3022" s="561">
        <v>36582</v>
      </c>
      <c r="B3022" s="563">
        <v>1947.28</v>
      </c>
      <c r="C3022"/>
      <c r="D3022"/>
    </row>
    <row r="3023" spans="1:4" ht="16.149999999999999" customHeight="1" x14ac:dyDescent="0.25">
      <c r="A3023" s="561">
        <v>36583</v>
      </c>
      <c r="B3023" s="562">
        <v>1947.28</v>
      </c>
      <c r="C3023"/>
      <c r="D3023"/>
    </row>
    <row r="3024" spans="1:4" ht="16.149999999999999" customHeight="1" x14ac:dyDescent="0.25">
      <c r="A3024" s="561">
        <v>36584</v>
      </c>
      <c r="B3024" s="563">
        <v>1947.28</v>
      </c>
      <c r="C3024"/>
      <c r="D3024"/>
    </row>
    <row r="3025" spans="1:4" ht="16.149999999999999" customHeight="1" x14ac:dyDescent="0.25">
      <c r="A3025" s="561">
        <v>36585</v>
      </c>
      <c r="B3025" s="562">
        <v>1946.17</v>
      </c>
      <c r="C3025"/>
      <c r="D3025"/>
    </row>
    <row r="3026" spans="1:4" ht="16.149999999999999" customHeight="1" x14ac:dyDescent="0.25">
      <c r="A3026" s="561">
        <v>36586</v>
      </c>
      <c r="B3026" s="563">
        <v>1948.05</v>
      </c>
      <c r="C3026"/>
      <c r="D3026"/>
    </row>
    <row r="3027" spans="1:4" ht="16.149999999999999" customHeight="1" x14ac:dyDescent="0.25">
      <c r="A3027" s="561">
        <v>36587</v>
      </c>
      <c r="B3027" s="562">
        <v>1950.88</v>
      </c>
      <c r="C3027"/>
      <c r="D3027"/>
    </row>
    <row r="3028" spans="1:4" ht="16.149999999999999" customHeight="1" x14ac:dyDescent="0.25">
      <c r="A3028" s="561">
        <v>36588</v>
      </c>
      <c r="B3028" s="563">
        <v>1956.8</v>
      </c>
      <c r="C3028"/>
      <c r="D3028"/>
    </row>
    <row r="3029" spans="1:4" ht="16.149999999999999" customHeight="1" x14ac:dyDescent="0.25">
      <c r="A3029" s="561">
        <v>36589</v>
      </c>
      <c r="B3029" s="562">
        <v>1961.16</v>
      </c>
      <c r="C3029"/>
      <c r="D3029"/>
    </row>
    <row r="3030" spans="1:4" ht="16.149999999999999" customHeight="1" x14ac:dyDescent="0.25">
      <c r="A3030" s="561">
        <v>36590</v>
      </c>
      <c r="B3030" s="563">
        <v>1961.16</v>
      </c>
      <c r="C3030"/>
      <c r="D3030"/>
    </row>
    <row r="3031" spans="1:4" ht="16.149999999999999" customHeight="1" x14ac:dyDescent="0.25">
      <c r="A3031" s="561">
        <v>36591</v>
      </c>
      <c r="B3031" s="562">
        <v>1961.16</v>
      </c>
      <c r="C3031"/>
      <c r="D3031"/>
    </row>
    <row r="3032" spans="1:4" ht="16.149999999999999" customHeight="1" x14ac:dyDescent="0.25">
      <c r="A3032" s="561">
        <v>36592</v>
      </c>
      <c r="B3032" s="563">
        <v>1965.63</v>
      </c>
      <c r="C3032"/>
      <c r="D3032"/>
    </row>
    <row r="3033" spans="1:4" ht="16.149999999999999" customHeight="1" x14ac:dyDescent="0.25">
      <c r="A3033" s="561">
        <v>36593</v>
      </c>
      <c r="B3033" s="562">
        <v>1964.26</v>
      </c>
      <c r="C3033"/>
      <c r="D3033"/>
    </row>
    <row r="3034" spans="1:4" ht="16.149999999999999" customHeight="1" x14ac:dyDescent="0.25">
      <c r="A3034" s="561">
        <v>36594</v>
      </c>
      <c r="B3034" s="563">
        <v>1960.47</v>
      </c>
      <c r="C3034"/>
      <c r="D3034"/>
    </row>
    <row r="3035" spans="1:4" ht="16.149999999999999" customHeight="1" x14ac:dyDescent="0.25">
      <c r="A3035" s="561">
        <v>36595</v>
      </c>
      <c r="B3035" s="562">
        <v>1959.77</v>
      </c>
      <c r="C3035"/>
      <c r="D3035"/>
    </row>
    <row r="3036" spans="1:4" ht="16.149999999999999" customHeight="1" x14ac:dyDescent="0.25">
      <c r="A3036" s="561">
        <v>36596</v>
      </c>
      <c r="B3036" s="563">
        <v>1958.48</v>
      </c>
      <c r="C3036"/>
      <c r="D3036"/>
    </row>
    <row r="3037" spans="1:4" ht="16.149999999999999" customHeight="1" x14ac:dyDescent="0.25">
      <c r="A3037" s="561">
        <v>36597</v>
      </c>
      <c r="B3037" s="562">
        <v>1958.48</v>
      </c>
      <c r="C3037"/>
      <c r="D3037"/>
    </row>
    <row r="3038" spans="1:4" ht="16.149999999999999" customHeight="1" x14ac:dyDescent="0.25">
      <c r="A3038" s="561">
        <v>36598</v>
      </c>
      <c r="B3038" s="563">
        <v>1958.48</v>
      </c>
      <c r="C3038"/>
      <c r="D3038"/>
    </row>
    <row r="3039" spans="1:4" ht="16.149999999999999" customHeight="1" x14ac:dyDescent="0.25">
      <c r="A3039" s="561">
        <v>36599</v>
      </c>
      <c r="B3039" s="562">
        <v>1957.5</v>
      </c>
      <c r="C3039"/>
      <c r="D3039"/>
    </row>
    <row r="3040" spans="1:4" ht="16.149999999999999" customHeight="1" x14ac:dyDescent="0.25">
      <c r="A3040" s="561">
        <v>36600</v>
      </c>
      <c r="B3040" s="563">
        <v>1955.75</v>
      </c>
      <c r="C3040"/>
      <c r="D3040"/>
    </row>
    <row r="3041" spans="1:4" ht="16.149999999999999" customHeight="1" x14ac:dyDescent="0.25">
      <c r="A3041" s="561">
        <v>36601</v>
      </c>
      <c r="B3041" s="562">
        <v>1954.26</v>
      </c>
      <c r="C3041"/>
      <c r="D3041"/>
    </row>
    <row r="3042" spans="1:4" ht="16.149999999999999" customHeight="1" x14ac:dyDescent="0.25">
      <c r="A3042" s="561">
        <v>36602</v>
      </c>
      <c r="B3042" s="563">
        <v>1950.01</v>
      </c>
      <c r="C3042"/>
      <c r="D3042"/>
    </row>
    <row r="3043" spans="1:4" ht="16.149999999999999" customHeight="1" x14ac:dyDescent="0.25">
      <c r="A3043" s="561">
        <v>36603</v>
      </c>
      <c r="B3043" s="562">
        <v>1952.98</v>
      </c>
      <c r="C3043"/>
      <c r="D3043"/>
    </row>
    <row r="3044" spans="1:4" ht="16.149999999999999" customHeight="1" x14ac:dyDescent="0.25">
      <c r="A3044" s="561">
        <v>36604</v>
      </c>
      <c r="B3044" s="563">
        <v>1952.98</v>
      </c>
      <c r="C3044"/>
      <c r="D3044"/>
    </row>
    <row r="3045" spans="1:4" ht="16.149999999999999" customHeight="1" x14ac:dyDescent="0.25">
      <c r="A3045" s="561">
        <v>36605</v>
      </c>
      <c r="B3045" s="562">
        <v>1952.98</v>
      </c>
      <c r="C3045"/>
      <c r="D3045"/>
    </row>
    <row r="3046" spans="1:4" ht="16.149999999999999" customHeight="1" x14ac:dyDescent="0.25">
      <c r="A3046" s="561">
        <v>36606</v>
      </c>
      <c r="B3046" s="563">
        <v>1952.98</v>
      </c>
      <c r="C3046"/>
      <c r="D3046"/>
    </row>
    <row r="3047" spans="1:4" ht="16.149999999999999" customHeight="1" x14ac:dyDescent="0.25">
      <c r="A3047" s="561">
        <v>36607</v>
      </c>
      <c r="B3047" s="562">
        <v>1956.98</v>
      </c>
      <c r="C3047"/>
      <c r="D3047"/>
    </row>
    <row r="3048" spans="1:4" ht="16.149999999999999" customHeight="1" x14ac:dyDescent="0.25">
      <c r="A3048" s="561">
        <v>36608</v>
      </c>
      <c r="B3048" s="563">
        <v>1959.84</v>
      </c>
      <c r="C3048"/>
      <c r="D3048"/>
    </row>
    <row r="3049" spans="1:4" ht="16.149999999999999" customHeight="1" x14ac:dyDescent="0.25">
      <c r="A3049" s="561">
        <v>36609</v>
      </c>
      <c r="B3049" s="562">
        <v>1954.57</v>
      </c>
      <c r="C3049"/>
      <c r="D3049"/>
    </row>
    <row r="3050" spans="1:4" ht="16.149999999999999" customHeight="1" x14ac:dyDescent="0.25">
      <c r="A3050" s="561">
        <v>36610</v>
      </c>
      <c r="B3050" s="563">
        <v>1954.83</v>
      </c>
      <c r="C3050"/>
      <c r="D3050"/>
    </row>
    <row r="3051" spans="1:4" ht="16.149999999999999" customHeight="1" x14ac:dyDescent="0.25">
      <c r="A3051" s="561">
        <v>36611</v>
      </c>
      <c r="B3051" s="562">
        <v>1954.83</v>
      </c>
      <c r="C3051"/>
      <c r="D3051"/>
    </row>
    <row r="3052" spans="1:4" ht="16.149999999999999" customHeight="1" x14ac:dyDescent="0.25">
      <c r="A3052" s="561">
        <v>36612</v>
      </c>
      <c r="B3052" s="563">
        <v>1954.83</v>
      </c>
      <c r="C3052"/>
      <c r="D3052"/>
    </row>
    <row r="3053" spans="1:4" ht="16.149999999999999" customHeight="1" x14ac:dyDescent="0.25">
      <c r="A3053" s="561">
        <v>36613</v>
      </c>
      <c r="B3053" s="562">
        <v>1958.93</v>
      </c>
      <c r="C3053"/>
      <c r="D3053"/>
    </row>
    <row r="3054" spans="1:4" ht="16.149999999999999" customHeight="1" x14ac:dyDescent="0.25">
      <c r="A3054" s="561">
        <v>36614</v>
      </c>
      <c r="B3054" s="563">
        <v>1955.14</v>
      </c>
      <c r="C3054"/>
      <c r="D3054"/>
    </row>
    <row r="3055" spans="1:4" ht="16.149999999999999" customHeight="1" x14ac:dyDescent="0.25">
      <c r="A3055" s="561">
        <v>36615</v>
      </c>
      <c r="B3055" s="562">
        <v>1949.75</v>
      </c>
      <c r="C3055"/>
      <c r="D3055"/>
    </row>
    <row r="3056" spans="1:4" ht="16.149999999999999" customHeight="1" x14ac:dyDescent="0.25">
      <c r="A3056" s="561">
        <v>36616</v>
      </c>
      <c r="B3056" s="563">
        <v>1951.56</v>
      </c>
      <c r="C3056"/>
      <c r="D3056"/>
    </row>
    <row r="3057" spans="1:4" ht="16.149999999999999" customHeight="1" x14ac:dyDescent="0.25">
      <c r="A3057" s="561">
        <v>36617</v>
      </c>
      <c r="B3057" s="562">
        <v>1958.12</v>
      </c>
      <c r="C3057"/>
      <c r="D3057"/>
    </row>
    <row r="3058" spans="1:4" ht="16.149999999999999" customHeight="1" x14ac:dyDescent="0.25">
      <c r="A3058" s="561">
        <v>36618</v>
      </c>
      <c r="B3058" s="563">
        <v>1958.12</v>
      </c>
      <c r="C3058"/>
      <c r="D3058"/>
    </row>
    <row r="3059" spans="1:4" ht="16.149999999999999" customHeight="1" x14ac:dyDescent="0.25">
      <c r="A3059" s="561">
        <v>36619</v>
      </c>
      <c r="B3059" s="562">
        <v>1958.12</v>
      </c>
      <c r="C3059"/>
      <c r="D3059"/>
    </row>
    <row r="3060" spans="1:4" ht="16.149999999999999" customHeight="1" x14ac:dyDescent="0.25">
      <c r="A3060" s="561">
        <v>36620</v>
      </c>
      <c r="B3060" s="563">
        <v>1963.22</v>
      </c>
      <c r="C3060"/>
      <c r="D3060"/>
    </row>
    <row r="3061" spans="1:4" ht="16.149999999999999" customHeight="1" x14ac:dyDescent="0.25">
      <c r="A3061" s="561">
        <v>36621</v>
      </c>
      <c r="B3061" s="562">
        <v>1964.1</v>
      </c>
      <c r="C3061"/>
      <c r="D3061"/>
    </row>
    <row r="3062" spans="1:4" ht="16.149999999999999" customHeight="1" x14ac:dyDescent="0.25">
      <c r="A3062" s="561">
        <v>36622</v>
      </c>
      <c r="B3062" s="563">
        <v>1968.92</v>
      </c>
      <c r="C3062"/>
      <c r="D3062"/>
    </row>
    <row r="3063" spans="1:4" ht="16.149999999999999" customHeight="1" x14ac:dyDescent="0.25">
      <c r="A3063" s="561">
        <v>36623</v>
      </c>
      <c r="B3063" s="562">
        <v>1986.96</v>
      </c>
      <c r="C3063"/>
      <c r="D3063"/>
    </row>
    <row r="3064" spans="1:4" ht="16.149999999999999" customHeight="1" x14ac:dyDescent="0.25">
      <c r="A3064" s="561">
        <v>36624</v>
      </c>
      <c r="B3064" s="563">
        <v>1996.24</v>
      </c>
      <c r="C3064"/>
      <c r="D3064"/>
    </row>
    <row r="3065" spans="1:4" ht="16.149999999999999" customHeight="1" x14ac:dyDescent="0.25">
      <c r="A3065" s="561">
        <v>36625</v>
      </c>
      <c r="B3065" s="562">
        <v>1996.24</v>
      </c>
      <c r="C3065"/>
      <c r="D3065"/>
    </row>
    <row r="3066" spans="1:4" ht="16.149999999999999" customHeight="1" x14ac:dyDescent="0.25">
      <c r="A3066" s="561">
        <v>36626</v>
      </c>
      <c r="B3066" s="563">
        <v>1996.24</v>
      </c>
      <c r="C3066"/>
      <c r="D3066"/>
    </row>
    <row r="3067" spans="1:4" ht="16.149999999999999" customHeight="1" x14ac:dyDescent="0.25">
      <c r="A3067" s="561">
        <v>36627</v>
      </c>
      <c r="B3067" s="562">
        <v>1998.25</v>
      </c>
      <c r="C3067"/>
      <c r="D3067"/>
    </row>
    <row r="3068" spans="1:4" ht="16.149999999999999" customHeight="1" x14ac:dyDescent="0.25">
      <c r="A3068" s="561">
        <v>36628</v>
      </c>
      <c r="B3068" s="563">
        <v>1986.75</v>
      </c>
      <c r="C3068"/>
      <c r="D3068"/>
    </row>
    <row r="3069" spans="1:4" ht="16.149999999999999" customHeight="1" x14ac:dyDescent="0.25">
      <c r="A3069" s="561">
        <v>36629</v>
      </c>
      <c r="B3069" s="562">
        <v>1987.38</v>
      </c>
      <c r="C3069"/>
      <c r="D3069"/>
    </row>
    <row r="3070" spans="1:4" ht="16.149999999999999" customHeight="1" x14ac:dyDescent="0.25">
      <c r="A3070" s="561">
        <v>36630</v>
      </c>
      <c r="B3070" s="563">
        <v>1987.36</v>
      </c>
      <c r="C3070"/>
      <c r="D3070"/>
    </row>
    <row r="3071" spans="1:4" ht="16.149999999999999" customHeight="1" x14ac:dyDescent="0.25">
      <c r="A3071" s="561">
        <v>36631</v>
      </c>
      <c r="B3071" s="562">
        <v>1987.39</v>
      </c>
      <c r="C3071"/>
      <c r="D3071"/>
    </row>
    <row r="3072" spans="1:4" ht="16.149999999999999" customHeight="1" x14ac:dyDescent="0.25">
      <c r="A3072" s="561">
        <v>36632</v>
      </c>
      <c r="B3072" s="563">
        <v>1987.39</v>
      </c>
      <c r="C3072"/>
      <c r="D3072"/>
    </row>
    <row r="3073" spans="1:4" ht="16.149999999999999" customHeight="1" x14ac:dyDescent="0.25">
      <c r="A3073" s="561">
        <v>36633</v>
      </c>
      <c r="B3073" s="562">
        <v>1987.39</v>
      </c>
      <c r="C3073"/>
      <c r="D3073"/>
    </row>
    <row r="3074" spans="1:4" ht="16.149999999999999" customHeight="1" x14ac:dyDescent="0.25">
      <c r="A3074" s="561">
        <v>36634</v>
      </c>
      <c r="B3074" s="563">
        <v>1996.29</v>
      </c>
      <c r="C3074"/>
      <c r="D3074"/>
    </row>
    <row r="3075" spans="1:4" ht="16.149999999999999" customHeight="1" x14ac:dyDescent="0.25">
      <c r="A3075" s="561">
        <v>36635</v>
      </c>
      <c r="B3075" s="562">
        <v>2003.02</v>
      </c>
      <c r="C3075"/>
      <c r="D3075"/>
    </row>
    <row r="3076" spans="1:4" ht="16.149999999999999" customHeight="1" x14ac:dyDescent="0.25">
      <c r="A3076" s="561">
        <v>36636</v>
      </c>
      <c r="B3076" s="563">
        <v>1996.07</v>
      </c>
      <c r="C3076"/>
      <c r="D3076"/>
    </row>
    <row r="3077" spans="1:4" ht="16.149999999999999" customHeight="1" x14ac:dyDescent="0.25">
      <c r="A3077" s="561">
        <v>36637</v>
      </c>
      <c r="B3077" s="562">
        <v>1996.07</v>
      </c>
      <c r="C3077"/>
      <c r="D3077"/>
    </row>
    <row r="3078" spans="1:4" ht="16.149999999999999" customHeight="1" x14ac:dyDescent="0.25">
      <c r="A3078" s="561">
        <v>36638</v>
      </c>
      <c r="B3078" s="563">
        <v>1996.07</v>
      </c>
      <c r="C3078"/>
      <c r="D3078"/>
    </row>
    <row r="3079" spans="1:4" ht="16.149999999999999" customHeight="1" x14ac:dyDescent="0.25">
      <c r="A3079" s="561">
        <v>36639</v>
      </c>
      <c r="B3079" s="562">
        <v>1996.07</v>
      </c>
      <c r="C3079"/>
      <c r="D3079"/>
    </row>
    <row r="3080" spans="1:4" ht="16.149999999999999" customHeight="1" x14ac:dyDescent="0.25">
      <c r="A3080" s="561">
        <v>36640</v>
      </c>
      <c r="B3080" s="563">
        <v>1996.07</v>
      </c>
      <c r="C3080"/>
      <c r="D3080"/>
    </row>
    <row r="3081" spans="1:4" ht="16.149999999999999" customHeight="1" x14ac:dyDescent="0.25">
      <c r="A3081" s="561">
        <v>36641</v>
      </c>
      <c r="B3081" s="562">
        <v>1991.17</v>
      </c>
      <c r="C3081"/>
      <c r="D3081"/>
    </row>
    <row r="3082" spans="1:4" ht="16.149999999999999" customHeight="1" x14ac:dyDescent="0.25">
      <c r="A3082" s="561">
        <v>36642</v>
      </c>
      <c r="B3082" s="563">
        <v>1988.65</v>
      </c>
      <c r="C3082"/>
      <c r="D3082"/>
    </row>
    <row r="3083" spans="1:4" ht="16.149999999999999" customHeight="1" x14ac:dyDescent="0.25">
      <c r="A3083" s="561">
        <v>36643</v>
      </c>
      <c r="B3083" s="562">
        <v>1998.95</v>
      </c>
      <c r="C3083"/>
      <c r="D3083"/>
    </row>
    <row r="3084" spans="1:4" ht="16.149999999999999" customHeight="1" x14ac:dyDescent="0.25">
      <c r="A3084" s="561">
        <v>36644</v>
      </c>
      <c r="B3084" s="563">
        <v>2002.95</v>
      </c>
      <c r="C3084"/>
      <c r="D3084"/>
    </row>
    <row r="3085" spans="1:4" ht="16.149999999999999" customHeight="1" x14ac:dyDescent="0.25">
      <c r="A3085" s="561">
        <v>36645</v>
      </c>
      <c r="B3085" s="562">
        <v>2004.47</v>
      </c>
      <c r="C3085"/>
      <c r="D3085"/>
    </row>
    <row r="3086" spans="1:4" ht="16.149999999999999" customHeight="1" x14ac:dyDescent="0.25">
      <c r="A3086" s="561">
        <v>36646</v>
      </c>
      <c r="B3086" s="563">
        <v>2004.47</v>
      </c>
      <c r="C3086"/>
      <c r="D3086"/>
    </row>
    <row r="3087" spans="1:4" ht="16.149999999999999" customHeight="1" x14ac:dyDescent="0.25">
      <c r="A3087" s="561">
        <v>36647</v>
      </c>
      <c r="B3087" s="562">
        <v>2004.47</v>
      </c>
      <c r="C3087"/>
      <c r="D3087"/>
    </row>
    <row r="3088" spans="1:4" ht="16.149999999999999" customHeight="1" x14ac:dyDescent="0.25">
      <c r="A3088" s="561">
        <v>36648</v>
      </c>
      <c r="B3088" s="563">
        <v>2004.47</v>
      </c>
      <c r="C3088"/>
      <c r="D3088"/>
    </row>
    <row r="3089" spans="1:4" ht="16.149999999999999" customHeight="1" x14ac:dyDescent="0.25">
      <c r="A3089" s="561">
        <v>36649</v>
      </c>
      <c r="B3089" s="562">
        <v>2001.62</v>
      </c>
      <c r="C3089"/>
      <c r="D3089"/>
    </row>
    <row r="3090" spans="1:4" ht="16.149999999999999" customHeight="1" x14ac:dyDescent="0.25">
      <c r="A3090" s="561">
        <v>36650</v>
      </c>
      <c r="B3090" s="563">
        <v>2015.92</v>
      </c>
      <c r="C3090"/>
      <c r="D3090"/>
    </row>
    <row r="3091" spans="1:4" ht="16.149999999999999" customHeight="1" x14ac:dyDescent="0.25">
      <c r="A3091" s="561">
        <v>36651</v>
      </c>
      <c r="B3091" s="562">
        <v>2027.26</v>
      </c>
      <c r="C3091"/>
      <c r="D3091"/>
    </row>
    <row r="3092" spans="1:4" ht="16.149999999999999" customHeight="1" x14ac:dyDescent="0.25">
      <c r="A3092" s="561">
        <v>36652</v>
      </c>
      <c r="B3092" s="563">
        <v>2033.17</v>
      </c>
      <c r="C3092"/>
      <c r="D3092"/>
    </row>
    <row r="3093" spans="1:4" ht="16.149999999999999" customHeight="1" x14ac:dyDescent="0.25">
      <c r="A3093" s="561">
        <v>36653</v>
      </c>
      <c r="B3093" s="562">
        <v>2033.17</v>
      </c>
      <c r="C3093"/>
      <c r="D3093"/>
    </row>
    <row r="3094" spans="1:4" ht="16.149999999999999" customHeight="1" x14ac:dyDescent="0.25">
      <c r="A3094" s="561">
        <v>36654</v>
      </c>
      <c r="B3094" s="563">
        <v>2033.17</v>
      </c>
      <c r="C3094"/>
      <c r="D3094"/>
    </row>
    <row r="3095" spans="1:4" ht="16.149999999999999" customHeight="1" x14ac:dyDescent="0.25">
      <c r="A3095" s="561">
        <v>36655</v>
      </c>
      <c r="B3095" s="562">
        <v>2044.59</v>
      </c>
      <c r="C3095"/>
      <c r="D3095"/>
    </row>
    <row r="3096" spans="1:4" ht="16.149999999999999" customHeight="1" x14ac:dyDescent="0.25">
      <c r="A3096" s="561">
        <v>36656</v>
      </c>
      <c r="B3096" s="563">
        <v>2031.86</v>
      </c>
      <c r="C3096"/>
      <c r="D3096"/>
    </row>
    <row r="3097" spans="1:4" ht="16.149999999999999" customHeight="1" x14ac:dyDescent="0.25">
      <c r="A3097" s="561">
        <v>36657</v>
      </c>
      <c r="B3097" s="562">
        <v>2021.68</v>
      </c>
      <c r="C3097"/>
      <c r="D3097"/>
    </row>
    <row r="3098" spans="1:4" ht="16.149999999999999" customHeight="1" x14ac:dyDescent="0.25">
      <c r="A3098" s="561">
        <v>36658</v>
      </c>
      <c r="B3098" s="563">
        <v>2031.96</v>
      </c>
      <c r="C3098"/>
      <c r="D3098"/>
    </row>
    <row r="3099" spans="1:4" ht="16.149999999999999" customHeight="1" x14ac:dyDescent="0.25">
      <c r="A3099" s="561">
        <v>36659</v>
      </c>
      <c r="B3099" s="562">
        <v>2039.29</v>
      </c>
      <c r="C3099"/>
      <c r="D3099"/>
    </row>
    <row r="3100" spans="1:4" ht="16.149999999999999" customHeight="1" x14ac:dyDescent="0.25">
      <c r="A3100" s="561">
        <v>36660</v>
      </c>
      <c r="B3100" s="563">
        <v>2039.29</v>
      </c>
      <c r="C3100"/>
      <c r="D3100"/>
    </row>
    <row r="3101" spans="1:4" ht="16.149999999999999" customHeight="1" x14ac:dyDescent="0.25">
      <c r="A3101" s="561">
        <v>36661</v>
      </c>
      <c r="B3101" s="562">
        <v>2039.29</v>
      </c>
      <c r="C3101"/>
      <c r="D3101"/>
    </row>
    <row r="3102" spans="1:4" ht="16.149999999999999" customHeight="1" x14ac:dyDescent="0.25">
      <c r="A3102" s="561">
        <v>36662</v>
      </c>
      <c r="B3102" s="563">
        <v>2035.54</v>
      </c>
      <c r="C3102"/>
      <c r="D3102"/>
    </row>
    <row r="3103" spans="1:4" ht="16.149999999999999" customHeight="1" x14ac:dyDescent="0.25">
      <c r="A3103" s="561">
        <v>36663</v>
      </c>
      <c r="B3103" s="562">
        <v>2037.1</v>
      </c>
      <c r="C3103"/>
      <c r="D3103"/>
    </row>
    <row r="3104" spans="1:4" ht="16.149999999999999" customHeight="1" x14ac:dyDescent="0.25">
      <c r="A3104" s="561">
        <v>36664</v>
      </c>
      <c r="B3104" s="563">
        <v>2047.79</v>
      </c>
      <c r="C3104"/>
      <c r="D3104"/>
    </row>
    <row r="3105" spans="1:4" ht="16.149999999999999" customHeight="1" x14ac:dyDescent="0.25">
      <c r="A3105" s="561">
        <v>36665</v>
      </c>
      <c r="B3105" s="562">
        <v>2055.35</v>
      </c>
      <c r="C3105"/>
      <c r="D3105"/>
    </row>
    <row r="3106" spans="1:4" ht="16.149999999999999" customHeight="1" x14ac:dyDescent="0.25">
      <c r="A3106" s="561">
        <v>36666</v>
      </c>
      <c r="B3106" s="563">
        <v>2076.85</v>
      </c>
      <c r="C3106"/>
      <c r="D3106"/>
    </row>
    <row r="3107" spans="1:4" ht="16.149999999999999" customHeight="1" x14ac:dyDescent="0.25">
      <c r="A3107" s="561">
        <v>36667</v>
      </c>
      <c r="B3107" s="562">
        <v>2076.85</v>
      </c>
      <c r="C3107"/>
      <c r="D3107"/>
    </row>
    <row r="3108" spans="1:4" ht="16.149999999999999" customHeight="1" x14ac:dyDescent="0.25">
      <c r="A3108" s="561">
        <v>36668</v>
      </c>
      <c r="B3108" s="563">
        <v>2076.85</v>
      </c>
      <c r="C3108"/>
      <c r="D3108"/>
    </row>
    <row r="3109" spans="1:4" ht="16.149999999999999" customHeight="1" x14ac:dyDescent="0.25">
      <c r="A3109" s="561">
        <v>36669</v>
      </c>
      <c r="B3109" s="562">
        <v>2094.73</v>
      </c>
      <c r="C3109"/>
      <c r="D3109"/>
    </row>
    <row r="3110" spans="1:4" ht="16.149999999999999" customHeight="1" x14ac:dyDescent="0.25">
      <c r="A3110" s="561">
        <v>36670</v>
      </c>
      <c r="B3110" s="563">
        <v>2111.94</v>
      </c>
      <c r="C3110"/>
      <c r="D3110"/>
    </row>
    <row r="3111" spans="1:4" ht="16.149999999999999" customHeight="1" x14ac:dyDescent="0.25">
      <c r="A3111" s="561">
        <v>36671</v>
      </c>
      <c r="B3111" s="562">
        <v>2142.14</v>
      </c>
      <c r="C3111"/>
      <c r="D3111"/>
    </row>
    <row r="3112" spans="1:4" ht="16.149999999999999" customHeight="1" x14ac:dyDescent="0.25">
      <c r="A3112" s="561">
        <v>36672</v>
      </c>
      <c r="B3112" s="563">
        <v>2113.2800000000002</v>
      </c>
      <c r="C3112"/>
      <c r="D3112"/>
    </row>
    <row r="3113" spans="1:4" ht="16.149999999999999" customHeight="1" x14ac:dyDescent="0.25">
      <c r="A3113" s="561">
        <v>36673</v>
      </c>
      <c r="B3113" s="562">
        <v>2096.52</v>
      </c>
      <c r="C3113"/>
      <c r="D3113"/>
    </row>
    <row r="3114" spans="1:4" ht="16.149999999999999" customHeight="1" x14ac:dyDescent="0.25">
      <c r="A3114" s="561">
        <v>36674</v>
      </c>
      <c r="B3114" s="563">
        <v>2096.52</v>
      </c>
      <c r="C3114"/>
      <c r="D3114"/>
    </row>
    <row r="3115" spans="1:4" ht="16.149999999999999" customHeight="1" x14ac:dyDescent="0.25">
      <c r="A3115" s="561">
        <v>36675</v>
      </c>
      <c r="B3115" s="562">
        <v>2096.52</v>
      </c>
      <c r="C3115"/>
      <c r="D3115"/>
    </row>
    <row r="3116" spans="1:4" ht="16.149999999999999" customHeight="1" x14ac:dyDescent="0.25">
      <c r="A3116" s="561">
        <v>36676</v>
      </c>
      <c r="B3116" s="563">
        <v>2077.2800000000002</v>
      </c>
      <c r="C3116"/>
      <c r="D3116"/>
    </row>
    <row r="3117" spans="1:4" ht="16.149999999999999" customHeight="1" x14ac:dyDescent="0.25">
      <c r="A3117" s="561">
        <v>36677</v>
      </c>
      <c r="B3117" s="562">
        <v>2084.92</v>
      </c>
      <c r="C3117"/>
      <c r="D3117"/>
    </row>
    <row r="3118" spans="1:4" ht="16.149999999999999" customHeight="1" x14ac:dyDescent="0.25">
      <c r="A3118" s="561">
        <v>36678</v>
      </c>
      <c r="B3118" s="563">
        <v>2096.96</v>
      </c>
      <c r="C3118"/>
      <c r="D3118"/>
    </row>
    <row r="3119" spans="1:4" ht="16.149999999999999" customHeight="1" x14ac:dyDescent="0.25">
      <c r="A3119" s="561">
        <v>36679</v>
      </c>
      <c r="B3119" s="562">
        <v>2095.1</v>
      </c>
      <c r="C3119"/>
      <c r="D3119"/>
    </row>
    <row r="3120" spans="1:4" ht="16.149999999999999" customHeight="1" x14ac:dyDescent="0.25">
      <c r="A3120" s="561">
        <v>36680</v>
      </c>
      <c r="B3120" s="563">
        <v>2118.5700000000002</v>
      </c>
      <c r="C3120"/>
      <c r="D3120"/>
    </row>
    <row r="3121" spans="1:4" ht="16.149999999999999" customHeight="1" x14ac:dyDescent="0.25">
      <c r="A3121" s="561">
        <v>36681</v>
      </c>
      <c r="B3121" s="562">
        <v>2118.5700000000002</v>
      </c>
      <c r="C3121"/>
      <c r="D3121"/>
    </row>
    <row r="3122" spans="1:4" ht="16.149999999999999" customHeight="1" x14ac:dyDescent="0.25">
      <c r="A3122" s="561">
        <v>36682</v>
      </c>
      <c r="B3122" s="563">
        <v>2118.5700000000002</v>
      </c>
      <c r="C3122"/>
      <c r="D3122"/>
    </row>
    <row r="3123" spans="1:4" ht="16.149999999999999" customHeight="1" x14ac:dyDescent="0.25">
      <c r="A3123" s="561">
        <v>36683</v>
      </c>
      <c r="B3123" s="562">
        <v>2118.5700000000002</v>
      </c>
      <c r="C3123"/>
      <c r="D3123"/>
    </row>
    <row r="3124" spans="1:4" ht="16.149999999999999" customHeight="1" x14ac:dyDescent="0.25">
      <c r="A3124" s="561">
        <v>36684</v>
      </c>
      <c r="B3124" s="563">
        <v>2121.73</v>
      </c>
      <c r="C3124"/>
      <c r="D3124"/>
    </row>
    <row r="3125" spans="1:4" ht="16.149999999999999" customHeight="1" x14ac:dyDescent="0.25">
      <c r="A3125" s="561">
        <v>36685</v>
      </c>
      <c r="B3125" s="562">
        <v>2127.0300000000002</v>
      </c>
      <c r="C3125"/>
      <c r="D3125"/>
    </row>
    <row r="3126" spans="1:4" ht="16.149999999999999" customHeight="1" x14ac:dyDescent="0.25">
      <c r="A3126" s="561">
        <v>36686</v>
      </c>
      <c r="B3126" s="563">
        <v>2125.3000000000002</v>
      </c>
      <c r="C3126"/>
      <c r="D3126"/>
    </row>
    <row r="3127" spans="1:4" ht="16.149999999999999" customHeight="1" x14ac:dyDescent="0.25">
      <c r="A3127" s="561">
        <v>36687</v>
      </c>
      <c r="B3127" s="562">
        <v>2115.86</v>
      </c>
      <c r="C3127"/>
      <c r="D3127"/>
    </row>
    <row r="3128" spans="1:4" ht="16.149999999999999" customHeight="1" x14ac:dyDescent="0.25">
      <c r="A3128" s="561">
        <v>36688</v>
      </c>
      <c r="B3128" s="563">
        <v>2115.86</v>
      </c>
      <c r="C3128"/>
      <c r="D3128"/>
    </row>
    <row r="3129" spans="1:4" ht="16.149999999999999" customHeight="1" x14ac:dyDescent="0.25">
      <c r="A3129" s="561">
        <v>36689</v>
      </c>
      <c r="B3129" s="562">
        <v>2115.86</v>
      </c>
      <c r="C3129"/>
      <c r="D3129"/>
    </row>
    <row r="3130" spans="1:4" ht="16.149999999999999" customHeight="1" x14ac:dyDescent="0.25">
      <c r="A3130" s="561">
        <v>36690</v>
      </c>
      <c r="B3130" s="563">
        <v>2106.9699999999998</v>
      </c>
      <c r="C3130"/>
      <c r="D3130"/>
    </row>
    <row r="3131" spans="1:4" ht="16.149999999999999" customHeight="1" x14ac:dyDescent="0.25">
      <c r="A3131" s="561">
        <v>36691</v>
      </c>
      <c r="B3131" s="562">
        <v>2122.2399999999998</v>
      </c>
      <c r="C3131"/>
      <c r="D3131"/>
    </row>
    <row r="3132" spans="1:4" ht="16.149999999999999" customHeight="1" x14ac:dyDescent="0.25">
      <c r="A3132" s="561">
        <v>36692</v>
      </c>
      <c r="B3132" s="563">
        <v>2111.09</v>
      </c>
      <c r="C3132"/>
      <c r="D3132"/>
    </row>
    <row r="3133" spans="1:4" ht="16.149999999999999" customHeight="1" x14ac:dyDescent="0.25">
      <c r="A3133" s="561">
        <v>36693</v>
      </c>
      <c r="B3133" s="562">
        <v>2110.5700000000002</v>
      </c>
      <c r="C3133"/>
      <c r="D3133"/>
    </row>
    <row r="3134" spans="1:4" ht="16.149999999999999" customHeight="1" x14ac:dyDescent="0.25">
      <c r="A3134" s="561">
        <v>36694</v>
      </c>
      <c r="B3134" s="563">
        <v>2114.8000000000002</v>
      </c>
      <c r="C3134"/>
      <c r="D3134"/>
    </row>
    <row r="3135" spans="1:4" ht="16.149999999999999" customHeight="1" x14ac:dyDescent="0.25">
      <c r="A3135" s="561">
        <v>36695</v>
      </c>
      <c r="B3135" s="562">
        <v>2114.8000000000002</v>
      </c>
      <c r="C3135"/>
      <c r="D3135"/>
    </row>
    <row r="3136" spans="1:4" ht="16.149999999999999" customHeight="1" x14ac:dyDescent="0.25">
      <c r="A3136" s="561">
        <v>36696</v>
      </c>
      <c r="B3136" s="563">
        <v>2114.8000000000002</v>
      </c>
      <c r="C3136"/>
      <c r="D3136"/>
    </row>
    <row r="3137" spans="1:4" ht="16.149999999999999" customHeight="1" x14ac:dyDescent="0.25">
      <c r="A3137" s="561">
        <v>36697</v>
      </c>
      <c r="B3137" s="562">
        <v>2115.15</v>
      </c>
      <c r="C3137"/>
      <c r="D3137"/>
    </row>
    <row r="3138" spans="1:4" ht="16.149999999999999" customHeight="1" x14ac:dyDescent="0.25">
      <c r="A3138" s="561">
        <v>36698</v>
      </c>
      <c r="B3138" s="563">
        <v>2123.58</v>
      </c>
      <c r="C3138"/>
      <c r="D3138"/>
    </row>
    <row r="3139" spans="1:4" ht="16.149999999999999" customHeight="1" x14ac:dyDescent="0.25">
      <c r="A3139" s="561">
        <v>36699</v>
      </c>
      <c r="B3139" s="562">
        <v>2134.34</v>
      </c>
      <c r="C3139"/>
      <c r="D3139"/>
    </row>
    <row r="3140" spans="1:4" ht="16.149999999999999" customHeight="1" x14ac:dyDescent="0.25">
      <c r="A3140" s="561">
        <v>36700</v>
      </c>
      <c r="B3140" s="563">
        <v>2129.13</v>
      </c>
      <c r="C3140"/>
      <c r="D3140"/>
    </row>
    <row r="3141" spans="1:4" ht="16.149999999999999" customHeight="1" x14ac:dyDescent="0.25">
      <c r="A3141" s="561">
        <v>36701</v>
      </c>
      <c r="B3141" s="562">
        <v>2123.9899999999998</v>
      </c>
      <c r="C3141"/>
      <c r="D3141"/>
    </row>
    <row r="3142" spans="1:4" ht="16.149999999999999" customHeight="1" x14ac:dyDescent="0.25">
      <c r="A3142" s="561">
        <v>36702</v>
      </c>
      <c r="B3142" s="563">
        <v>2123.9899999999998</v>
      </c>
      <c r="C3142"/>
      <c r="D3142"/>
    </row>
    <row r="3143" spans="1:4" ht="16.149999999999999" customHeight="1" x14ac:dyDescent="0.25">
      <c r="A3143" s="561">
        <v>36703</v>
      </c>
      <c r="B3143" s="562">
        <v>2123.9899999999998</v>
      </c>
      <c r="C3143"/>
      <c r="D3143"/>
    </row>
    <row r="3144" spans="1:4" ht="16.149999999999999" customHeight="1" x14ac:dyDescent="0.25">
      <c r="A3144" s="561">
        <v>36704</v>
      </c>
      <c r="B3144" s="563">
        <v>2123.9899999999998</v>
      </c>
      <c r="C3144"/>
      <c r="D3144"/>
    </row>
    <row r="3145" spans="1:4" ht="16.149999999999999" customHeight="1" x14ac:dyDescent="0.25">
      <c r="A3145" s="561">
        <v>36705</v>
      </c>
      <c r="B3145" s="562">
        <v>2135.65</v>
      </c>
      <c r="C3145"/>
      <c r="D3145"/>
    </row>
    <row r="3146" spans="1:4" ht="16.149999999999999" customHeight="1" x14ac:dyDescent="0.25">
      <c r="A3146" s="561">
        <v>36706</v>
      </c>
      <c r="B3146" s="563">
        <v>2136.2199999999998</v>
      </c>
      <c r="C3146"/>
      <c r="D3146"/>
    </row>
    <row r="3147" spans="1:4" ht="16.149999999999999" customHeight="1" x14ac:dyDescent="0.25">
      <c r="A3147" s="561">
        <v>36707</v>
      </c>
      <c r="B3147" s="562">
        <v>2139.11</v>
      </c>
      <c r="C3147"/>
      <c r="D3147"/>
    </row>
    <row r="3148" spans="1:4" ht="16.149999999999999" customHeight="1" x14ac:dyDescent="0.25">
      <c r="A3148" s="561">
        <v>36708</v>
      </c>
      <c r="B3148" s="563">
        <v>2150.7600000000002</v>
      </c>
      <c r="C3148"/>
      <c r="D3148"/>
    </row>
    <row r="3149" spans="1:4" ht="16.149999999999999" customHeight="1" x14ac:dyDescent="0.25">
      <c r="A3149" s="561">
        <v>36709</v>
      </c>
      <c r="B3149" s="562">
        <v>2150.7600000000002</v>
      </c>
      <c r="C3149"/>
      <c r="D3149"/>
    </row>
    <row r="3150" spans="1:4" ht="16.149999999999999" customHeight="1" x14ac:dyDescent="0.25">
      <c r="A3150" s="561">
        <v>36710</v>
      </c>
      <c r="B3150" s="563">
        <v>2150.7600000000002</v>
      </c>
      <c r="C3150"/>
      <c r="D3150"/>
    </row>
    <row r="3151" spans="1:4" ht="16.149999999999999" customHeight="1" x14ac:dyDescent="0.25">
      <c r="A3151" s="561">
        <v>36711</v>
      </c>
      <c r="B3151" s="562">
        <v>2150.7600000000002</v>
      </c>
      <c r="C3151"/>
      <c r="D3151"/>
    </row>
    <row r="3152" spans="1:4" ht="16.149999999999999" customHeight="1" x14ac:dyDescent="0.25">
      <c r="A3152" s="561">
        <v>36712</v>
      </c>
      <c r="B3152" s="563">
        <v>2151.0500000000002</v>
      </c>
      <c r="C3152"/>
      <c r="D3152"/>
    </row>
    <row r="3153" spans="1:4" ht="16.149999999999999" customHeight="1" x14ac:dyDescent="0.25">
      <c r="A3153" s="561">
        <v>36713</v>
      </c>
      <c r="B3153" s="562">
        <v>2163.44</v>
      </c>
      <c r="C3153"/>
      <c r="D3153"/>
    </row>
    <row r="3154" spans="1:4" ht="16.149999999999999" customHeight="1" x14ac:dyDescent="0.25">
      <c r="A3154" s="561">
        <v>36714</v>
      </c>
      <c r="B3154" s="563">
        <v>2168.65</v>
      </c>
      <c r="C3154"/>
      <c r="D3154"/>
    </row>
    <row r="3155" spans="1:4" ht="16.149999999999999" customHeight="1" x14ac:dyDescent="0.25">
      <c r="A3155" s="561">
        <v>36715</v>
      </c>
      <c r="B3155" s="562">
        <v>2165.5100000000002</v>
      </c>
      <c r="C3155"/>
      <c r="D3155"/>
    </row>
    <row r="3156" spans="1:4" ht="16.149999999999999" customHeight="1" x14ac:dyDescent="0.25">
      <c r="A3156" s="561">
        <v>36716</v>
      </c>
      <c r="B3156" s="563">
        <v>2165.5100000000002</v>
      </c>
      <c r="C3156"/>
      <c r="D3156"/>
    </row>
    <row r="3157" spans="1:4" ht="16.149999999999999" customHeight="1" x14ac:dyDescent="0.25">
      <c r="A3157" s="561">
        <v>36717</v>
      </c>
      <c r="B3157" s="562">
        <v>2165.5100000000002</v>
      </c>
      <c r="C3157"/>
      <c r="D3157"/>
    </row>
    <row r="3158" spans="1:4" ht="16.149999999999999" customHeight="1" x14ac:dyDescent="0.25">
      <c r="A3158" s="561">
        <v>36718</v>
      </c>
      <c r="B3158" s="563">
        <v>2171.63</v>
      </c>
      <c r="C3158"/>
      <c r="D3158"/>
    </row>
    <row r="3159" spans="1:4" ht="16.149999999999999" customHeight="1" x14ac:dyDescent="0.25">
      <c r="A3159" s="561">
        <v>36719</v>
      </c>
      <c r="B3159" s="562">
        <v>2182.56</v>
      </c>
      <c r="C3159"/>
      <c r="D3159"/>
    </row>
    <row r="3160" spans="1:4" ht="16.149999999999999" customHeight="1" x14ac:dyDescent="0.25">
      <c r="A3160" s="561">
        <v>36720</v>
      </c>
      <c r="B3160" s="563">
        <v>2172.16</v>
      </c>
      <c r="C3160"/>
      <c r="D3160"/>
    </row>
    <row r="3161" spans="1:4" ht="16.149999999999999" customHeight="1" x14ac:dyDescent="0.25">
      <c r="A3161" s="561">
        <v>36721</v>
      </c>
      <c r="B3161" s="562">
        <v>2166.2199999999998</v>
      </c>
      <c r="C3161"/>
      <c r="D3161"/>
    </row>
    <row r="3162" spans="1:4" ht="16.149999999999999" customHeight="1" x14ac:dyDescent="0.25">
      <c r="A3162" s="561">
        <v>36722</v>
      </c>
      <c r="B3162" s="563">
        <v>2156.3200000000002</v>
      </c>
      <c r="C3162"/>
      <c r="D3162"/>
    </row>
    <row r="3163" spans="1:4" ht="16.149999999999999" customHeight="1" x14ac:dyDescent="0.25">
      <c r="A3163" s="561">
        <v>36723</v>
      </c>
      <c r="B3163" s="562">
        <v>2156.3200000000002</v>
      </c>
      <c r="C3163"/>
      <c r="D3163"/>
    </row>
    <row r="3164" spans="1:4" ht="16.149999999999999" customHeight="1" x14ac:dyDescent="0.25">
      <c r="A3164" s="561">
        <v>36724</v>
      </c>
      <c r="B3164" s="563">
        <v>2156.3200000000002</v>
      </c>
      <c r="C3164"/>
      <c r="D3164"/>
    </row>
    <row r="3165" spans="1:4" ht="16.149999999999999" customHeight="1" x14ac:dyDescent="0.25">
      <c r="A3165" s="561">
        <v>36725</v>
      </c>
      <c r="B3165" s="562">
        <v>2144.0100000000002</v>
      </c>
      <c r="C3165"/>
      <c r="D3165"/>
    </row>
    <row r="3166" spans="1:4" ht="16.149999999999999" customHeight="1" x14ac:dyDescent="0.25">
      <c r="A3166" s="561">
        <v>36726</v>
      </c>
      <c r="B3166" s="563">
        <v>2151.56</v>
      </c>
      <c r="C3166"/>
      <c r="D3166"/>
    </row>
    <row r="3167" spans="1:4" ht="16.149999999999999" customHeight="1" x14ac:dyDescent="0.25">
      <c r="A3167" s="561">
        <v>36727</v>
      </c>
      <c r="B3167" s="562">
        <v>2155.81</v>
      </c>
      <c r="C3167"/>
      <c r="D3167"/>
    </row>
    <row r="3168" spans="1:4" ht="16.149999999999999" customHeight="1" x14ac:dyDescent="0.25">
      <c r="A3168" s="561">
        <v>36728</v>
      </c>
      <c r="B3168" s="563">
        <v>2155.81</v>
      </c>
      <c r="C3168"/>
      <c r="D3168"/>
    </row>
    <row r="3169" spans="1:4" ht="16.149999999999999" customHeight="1" x14ac:dyDescent="0.25">
      <c r="A3169" s="561">
        <v>36729</v>
      </c>
      <c r="B3169" s="562">
        <v>2152.3000000000002</v>
      </c>
      <c r="C3169"/>
      <c r="D3169"/>
    </row>
    <row r="3170" spans="1:4" ht="16.149999999999999" customHeight="1" x14ac:dyDescent="0.25">
      <c r="A3170" s="561">
        <v>36730</v>
      </c>
      <c r="B3170" s="563">
        <v>2152.3000000000002</v>
      </c>
      <c r="C3170"/>
      <c r="D3170"/>
    </row>
    <row r="3171" spans="1:4" ht="16.149999999999999" customHeight="1" x14ac:dyDescent="0.25">
      <c r="A3171" s="561">
        <v>36731</v>
      </c>
      <c r="B3171" s="562">
        <v>2152.3000000000002</v>
      </c>
      <c r="C3171"/>
      <c r="D3171"/>
    </row>
    <row r="3172" spans="1:4" ht="16.149999999999999" customHeight="1" x14ac:dyDescent="0.25">
      <c r="A3172" s="561">
        <v>36732</v>
      </c>
      <c r="B3172" s="563">
        <v>2147.65</v>
      </c>
      <c r="C3172"/>
      <c r="D3172"/>
    </row>
    <row r="3173" spans="1:4" ht="16.149999999999999" customHeight="1" x14ac:dyDescent="0.25">
      <c r="A3173" s="561">
        <v>36733</v>
      </c>
      <c r="B3173" s="562">
        <v>2153.91</v>
      </c>
      <c r="C3173"/>
      <c r="D3173"/>
    </row>
    <row r="3174" spans="1:4" ht="16.149999999999999" customHeight="1" x14ac:dyDescent="0.25">
      <c r="A3174" s="561">
        <v>36734</v>
      </c>
      <c r="B3174" s="563">
        <v>2165.37</v>
      </c>
      <c r="C3174"/>
      <c r="D3174"/>
    </row>
    <row r="3175" spans="1:4" ht="16.149999999999999" customHeight="1" x14ac:dyDescent="0.25">
      <c r="A3175" s="561">
        <v>36735</v>
      </c>
      <c r="B3175" s="562">
        <v>2173.7800000000002</v>
      </c>
      <c r="C3175"/>
      <c r="D3175"/>
    </row>
    <row r="3176" spans="1:4" ht="16.149999999999999" customHeight="1" x14ac:dyDescent="0.25">
      <c r="A3176" s="561">
        <v>36736</v>
      </c>
      <c r="B3176" s="563">
        <v>2172.79</v>
      </c>
      <c r="C3176"/>
      <c r="D3176"/>
    </row>
    <row r="3177" spans="1:4" ht="16.149999999999999" customHeight="1" x14ac:dyDescent="0.25">
      <c r="A3177" s="561">
        <v>36737</v>
      </c>
      <c r="B3177" s="562">
        <v>2172.79</v>
      </c>
      <c r="C3177"/>
      <c r="D3177"/>
    </row>
    <row r="3178" spans="1:4" ht="16.149999999999999" customHeight="1" x14ac:dyDescent="0.25">
      <c r="A3178" s="561">
        <v>36738</v>
      </c>
      <c r="B3178" s="563">
        <v>2172.79</v>
      </c>
      <c r="C3178"/>
      <c r="D3178"/>
    </row>
    <row r="3179" spans="1:4" ht="16.149999999999999" customHeight="1" x14ac:dyDescent="0.25">
      <c r="A3179" s="561">
        <v>36739</v>
      </c>
      <c r="B3179" s="562">
        <v>2174.5500000000002</v>
      </c>
      <c r="C3179"/>
      <c r="D3179"/>
    </row>
    <row r="3180" spans="1:4" ht="16.149999999999999" customHeight="1" x14ac:dyDescent="0.25">
      <c r="A3180" s="561">
        <v>36740</v>
      </c>
      <c r="B3180" s="563">
        <v>2175.02</v>
      </c>
      <c r="C3180"/>
      <c r="D3180"/>
    </row>
    <row r="3181" spans="1:4" ht="16.149999999999999" customHeight="1" x14ac:dyDescent="0.25">
      <c r="A3181" s="561">
        <v>36741</v>
      </c>
      <c r="B3181" s="562">
        <v>2173.62</v>
      </c>
      <c r="C3181"/>
      <c r="D3181"/>
    </row>
    <row r="3182" spans="1:4" ht="16.149999999999999" customHeight="1" x14ac:dyDescent="0.25">
      <c r="A3182" s="561">
        <v>36742</v>
      </c>
      <c r="B3182" s="563">
        <v>2177.67</v>
      </c>
      <c r="C3182"/>
      <c r="D3182"/>
    </row>
    <row r="3183" spans="1:4" ht="16.149999999999999" customHeight="1" x14ac:dyDescent="0.25">
      <c r="A3183" s="561">
        <v>36743</v>
      </c>
      <c r="B3183" s="562">
        <v>2180.64</v>
      </c>
      <c r="C3183"/>
      <c r="D3183"/>
    </row>
    <row r="3184" spans="1:4" ht="16.149999999999999" customHeight="1" x14ac:dyDescent="0.25">
      <c r="A3184" s="561">
        <v>36744</v>
      </c>
      <c r="B3184" s="563">
        <v>2180.64</v>
      </c>
      <c r="C3184"/>
      <c r="D3184"/>
    </row>
    <row r="3185" spans="1:4" ht="16.149999999999999" customHeight="1" x14ac:dyDescent="0.25">
      <c r="A3185" s="561">
        <v>36745</v>
      </c>
      <c r="B3185" s="562">
        <v>2180.64</v>
      </c>
      <c r="C3185"/>
      <c r="D3185"/>
    </row>
    <row r="3186" spans="1:4" ht="16.149999999999999" customHeight="1" x14ac:dyDescent="0.25">
      <c r="A3186" s="561">
        <v>36746</v>
      </c>
      <c r="B3186" s="563">
        <v>2180.64</v>
      </c>
      <c r="C3186"/>
      <c r="D3186"/>
    </row>
    <row r="3187" spans="1:4" ht="16.149999999999999" customHeight="1" x14ac:dyDescent="0.25">
      <c r="A3187" s="561">
        <v>36747</v>
      </c>
      <c r="B3187" s="562">
        <v>2176.52</v>
      </c>
      <c r="C3187"/>
      <c r="D3187"/>
    </row>
    <row r="3188" spans="1:4" ht="16.149999999999999" customHeight="1" x14ac:dyDescent="0.25">
      <c r="A3188" s="561">
        <v>36748</v>
      </c>
      <c r="B3188" s="563">
        <v>2176.17</v>
      </c>
      <c r="C3188"/>
      <c r="D3188"/>
    </row>
    <row r="3189" spans="1:4" ht="16.149999999999999" customHeight="1" x14ac:dyDescent="0.25">
      <c r="A3189" s="561">
        <v>36749</v>
      </c>
      <c r="B3189" s="562">
        <v>2179.6</v>
      </c>
      <c r="C3189"/>
      <c r="D3189"/>
    </row>
    <row r="3190" spans="1:4" ht="16.149999999999999" customHeight="1" x14ac:dyDescent="0.25">
      <c r="A3190" s="561">
        <v>36750</v>
      </c>
      <c r="B3190" s="563">
        <v>2180.89</v>
      </c>
      <c r="C3190"/>
      <c r="D3190"/>
    </row>
    <row r="3191" spans="1:4" ht="16.149999999999999" customHeight="1" x14ac:dyDescent="0.25">
      <c r="A3191" s="561">
        <v>36751</v>
      </c>
      <c r="B3191" s="562">
        <v>2180.89</v>
      </c>
      <c r="C3191"/>
      <c r="D3191"/>
    </row>
    <row r="3192" spans="1:4" ht="16.149999999999999" customHeight="1" x14ac:dyDescent="0.25">
      <c r="A3192" s="561">
        <v>36752</v>
      </c>
      <c r="B3192" s="563">
        <v>2180.89</v>
      </c>
      <c r="C3192"/>
      <c r="D3192"/>
    </row>
    <row r="3193" spans="1:4" ht="16.149999999999999" customHeight="1" x14ac:dyDescent="0.25">
      <c r="A3193" s="561">
        <v>36753</v>
      </c>
      <c r="B3193" s="562">
        <v>2180.9899999999998</v>
      </c>
      <c r="C3193"/>
      <c r="D3193"/>
    </row>
    <row r="3194" spans="1:4" ht="16.149999999999999" customHeight="1" x14ac:dyDescent="0.25">
      <c r="A3194" s="561">
        <v>36754</v>
      </c>
      <c r="B3194" s="563">
        <v>2185.4499999999998</v>
      </c>
      <c r="C3194"/>
      <c r="D3194"/>
    </row>
    <row r="3195" spans="1:4" ht="16.149999999999999" customHeight="1" x14ac:dyDescent="0.25">
      <c r="A3195" s="561">
        <v>36755</v>
      </c>
      <c r="B3195" s="562">
        <v>2185.46</v>
      </c>
      <c r="C3195"/>
      <c r="D3195"/>
    </row>
    <row r="3196" spans="1:4" ht="16.149999999999999" customHeight="1" x14ac:dyDescent="0.25">
      <c r="A3196" s="561">
        <v>36756</v>
      </c>
      <c r="B3196" s="563">
        <v>2185.75</v>
      </c>
      <c r="C3196"/>
      <c r="D3196"/>
    </row>
    <row r="3197" spans="1:4" ht="16.149999999999999" customHeight="1" x14ac:dyDescent="0.25">
      <c r="A3197" s="561">
        <v>36757</v>
      </c>
      <c r="B3197" s="562">
        <v>2183.0100000000002</v>
      </c>
      <c r="C3197"/>
      <c r="D3197"/>
    </row>
    <row r="3198" spans="1:4" ht="16.149999999999999" customHeight="1" x14ac:dyDescent="0.25">
      <c r="A3198" s="561">
        <v>36758</v>
      </c>
      <c r="B3198" s="563">
        <v>2183.0100000000002</v>
      </c>
      <c r="C3198"/>
      <c r="D3198"/>
    </row>
    <row r="3199" spans="1:4" ht="16.149999999999999" customHeight="1" x14ac:dyDescent="0.25">
      <c r="A3199" s="561">
        <v>36759</v>
      </c>
      <c r="B3199" s="562">
        <v>2183.0100000000002</v>
      </c>
      <c r="C3199"/>
      <c r="D3199"/>
    </row>
    <row r="3200" spans="1:4" ht="16.149999999999999" customHeight="1" x14ac:dyDescent="0.25">
      <c r="A3200" s="561">
        <v>36760</v>
      </c>
      <c r="B3200" s="563">
        <v>2183.0100000000002</v>
      </c>
      <c r="C3200"/>
      <c r="D3200"/>
    </row>
    <row r="3201" spans="1:4" ht="16.149999999999999" customHeight="1" x14ac:dyDescent="0.25">
      <c r="A3201" s="561">
        <v>36761</v>
      </c>
      <c r="B3201" s="562">
        <v>2187.83</v>
      </c>
      <c r="C3201"/>
      <c r="D3201"/>
    </row>
    <row r="3202" spans="1:4" ht="16.149999999999999" customHeight="1" x14ac:dyDescent="0.25">
      <c r="A3202" s="561">
        <v>36762</v>
      </c>
      <c r="B3202" s="563">
        <v>2196.7199999999998</v>
      </c>
      <c r="C3202"/>
      <c r="D3202"/>
    </row>
    <row r="3203" spans="1:4" ht="16.149999999999999" customHeight="1" x14ac:dyDescent="0.25">
      <c r="A3203" s="561">
        <v>36763</v>
      </c>
      <c r="B3203" s="562">
        <v>2205.6</v>
      </c>
      <c r="C3203"/>
      <c r="D3203"/>
    </row>
    <row r="3204" spans="1:4" ht="16.149999999999999" customHeight="1" x14ac:dyDescent="0.25">
      <c r="A3204" s="561">
        <v>36764</v>
      </c>
      <c r="B3204" s="563">
        <v>2208.8200000000002</v>
      </c>
      <c r="C3204"/>
      <c r="D3204"/>
    </row>
    <row r="3205" spans="1:4" ht="16.149999999999999" customHeight="1" x14ac:dyDescent="0.25">
      <c r="A3205" s="561">
        <v>36765</v>
      </c>
      <c r="B3205" s="562">
        <v>2208.8200000000002</v>
      </c>
      <c r="C3205"/>
      <c r="D3205"/>
    </row>
    <row r="3206" spans="1:4" ht="16.149999999999999" customHeight="1" x14ac:dyDescent="0.25">
      <c r="A3206" s="561">
        <v>36766</v>
      </c>
      <c r="B3206" s="563">
        <v>2208.8200000000002</v>
      </c>
      <c r="C3206"/>
      <c r="D3206"/>
    </row>
    <row r="3207" spans="1:4" ht="16.149999999999999" customHeight="1" x14ac:dyDescent="0.25">
      <c r="A3207" s="561">
        <v>36767</v>
      </c>
      <c r="B3207" s="562">
        <v>2208.17</v>
      </c>
      <c r="C3207"/>
      <c r="D3207"/>
    </row>
    <row r="3208" spans="1:4" ht="16.149999999999999" customHeight="1" x14ac:dyDescent="0.25">
      <c r="A3208" s="561">
        <v>36768</v>
      </c>
      <c r="B3208" s="563">
        <v>2204.2199999999998</v>
      </c>
      <c r="C3208"/>
      <c r="D3208"/>
    </row>
    <row r="3209" spans="1:4" ht="16.149999999999999" customHeight="1" x14ac:dyDescent="0.25">
      <c r="A3209" s="561">
        <v>36769</v>
      </c>
      <c r="B3209" s="562">
        <v>2208.21</v>
      </c>
      <c r="C3209"/>
      <c r="D3209"/>
    </row>
    <row r="3210" spans="1:4" ht="16.149999999999999" customHeight="1" x14ac:dyDescent="0.25">
      <c r="A3210" s="561">
        <v>36770</v>
      </c>
      <c r="B3210" s="563">
        <v>2212.9699999999998</v>
      </c>
      <c r="C3210"/>
      <c r="D3210"/>
    </row>
    <row r="3211" spans="1:4" ht="16.149999999999999" customHeight="1" x14ac:dyDescent="0.25">
      <c r="A3211" s="561">
        <v>36771</v>
      </c>
      <c r="B3211" s="562">
        <v>2214</v>
      </c>
      <c r="C3211"/>
      <c r="D3211"/>
    </row>
    <row r="3212" spans="1:4" ht="16.149999999999999" customHeight="1" x14ac:dyDescent="0.25">
      <c r="A3212" s="561">
        <v>36772</v>
      </c>
      <c r="B3212" s="563">
        <v>2214</v>
      </c>
      <c r="C3212"/>
      <c r="D3212"/>
    </row>
    <row r="3213" spans="1:4" ht="16.149999999999999" customHeight="1" x14ac:dyDescent="0.25">
      <c r="A3213" s="561">
        <v>36773</v>
      </c>
      <c r="B3213" s="562">
        <v>2214</v>
      </c>
      <c r="C3213"/>
      <c r="D3213"/>
    </row>
    <row r="3214" spans="1:4" ht="16.149999999999999" customHeight="1" x14ac:dyDescent="0.25">
      <c r="A3214" s="561">
        <v>36774</v>
      </c>
      <c r="B3214" s="563">
        <v>2210.3200000000002</v>
      </c>
      <c r="C3214"/>
      <c r="D3214"/>
    </row>
    <row r="3215" spans="1:4" ht="16.149999999999999" customHeight="1" x14ac:dyDescent="0.25">
      <c r="A3215" s="561">
        <v>36775</v>
      </c>
      <c r="B3215" s="562">
        <v>2211.13</v>
      </c>
      <c r="C3215"/>
      <c r="D3215"/>
    </row>
    <row r="3216" spans="1:4" ht="16.149999999999999" customHeight="1" x14ac:dyDescent="0.25">
      <c r="A3216" s="561">
        <v>36776</v>
      </c>
      <c r="B3216" s="563">
        <v>2211.11</v>
      </c>
      <c r="C3216"/>
      <c r="D3216"/>
    </row>
    <row r="3217" spans="1:4" ht="16.149999999999999" customHeight="1" x14ac:dyDescent="0.25">
      <c r="A3217" s="561">
        <v>36777</v>
      </c>
      <c r="B3217" s="562">
        <v>2209.1799999999998</v>
      </c>
      <c r="C3217"/>
      <c r="D3217"/>
    </row>
    <row r="3218" spans="1:4" ht="16.149999999999999" customHeight="1" x14ac:dyDescent="0.25">
      <c r="A3218" s="561">
        <v>36778</v>
      </c>
      <c r="B3218" s="563">
        <v>2204.85</v>
      </c>
      <c r="C3218"/>
      <c r="D3218"/>
    </row>
    <row r="3219" spans="1:4" ht="16.149999999999999" customHeight="1" x14ac:dyDescent="0.25">
      <c r="A3219" s="561">
        <v>36779</v>
      </c>
      <c r="B3219" s="562">
        <v>2204.85</v>
      </c>
      <c r="C3219"/>
      <c r="D3219"/>
    </row>
    <row r="3220" spans="1:4" ht="16.149999999999999" customHeight="1" x14ac:dyDescent="0.25">
      <c r="A3220" s="561">
        <v>36780</v>
      </c>
      <c r="B3220" s="563">
        <v>2204.85</v>
      </c>
      <c r="C3220"/>
      <c r="D3220"/>
    </row>
    <row r="3221" spans="1:4" ht="16.149999999999999" customHeight="1" x14ac:dyDescent="0.25">
      <c r="A3221" s="561">
        <v>36781</v>
      </c>
      <c r="B3221" s="562">
        <v>2206.39</v>
      </c>
      <c r="C3221"/>
      <c r="D3221"/>
    </row>
    <row r="3222" spans="1:4" ht="16.149999999999999" customHeight="1" x14ac:dyDescent="0.25">
      <c r="A3222" s="561">
        <v>36782</v>
      </c>
      <c r="B3222" s="563">
        <v>2206.9299999999998</v>
      </c>
      <c r="C3222"/>
      <c r="D3222"/>
    </row>
    <row r="3223" spans="1:4" ht="16.149999999999999" customHeight="1" x14ac:dyDescent="0.25">
      <c r="A3223" s="561">
        <v>36783</v>
      </c>
      <c r="B3223" s="562">
        <v>2208.64</v>
      </c>
      <c r="C3223"/>
      <c r="D3223"/>
    </row>
    <row r="3224" spans="1:4" ht="16.149999999999999" customHeight="1" x14ac:dyDescent="0.25">
      <c r="A3224" s="561">
        <v>36784</v>
      </c>
      <c r="B3224" s="563">
        <v>2212.73</v>
      </c>
      <c r="C3224"/>
      <c r="D3224"/>
    </row>
    <row r="3225" spans="1:4" ht="16.149999999999999" customHeight="1" x14ac:dyDescent="0.25">
      <c r="A3225" s="561">
        <v>36785</v>
      </c>
      <c r="B3225" s="562">
        <v>2210.34</v>
      </c>
      <c r="C3225"/>
      <c r="D3225"/>
    </row>
    <row r="3226" spans="1:4" ht="16.149999999999999" customHeight="1" x14ac:dyDescent="0.25">
      <c r="A3226" s="561">
        <v>36786</v>
      </c>
      <c r="B3226" s="563">
        <v>2210.34</v>
      </c>
      <c r="C3226"/>
      <c r="D3226"/>
    </row>
    <row r="3227" spans="1:4" ht="16.149999999999999" customHeight="1" x14ac:dyDescent="0.25">
      <c r="A3227" s="561">
        <v>36787</v>
      </c>
      <c r="B3227" s="562">
        <v>2210.34</v>
      </c>
      <c r="C3227"/>
      <c r="D3227"/>
    </row>
    <row r="3228" spans="1:4" ht="16.149999999999999" customHeight="1" x14ac:dyDescent="0.25">
      <c r="A3228" s="561">
        <v>36788</v>
      </c>
      <c r="B3228" s="563">
        <v>2211.36</v>
      </c>
      <c r="C3228"/>
      <c r="D3228"/>
    </row>
    <row r="3229" spans="1:4" ht="16.149999999999999" customHeight="1" x14ac:dyDescent="0.25">
      <c r="A3229" s="561">
        <v>36789</v>
      </c>
      <c r="B3229" s="562">
        <v>2210.81</v>
      </c>
      <c r="C3229"/>
      <c r="D3229"/>
    </row>
    <row r="3230" spans="1:4" ht="16.149999999999999" customHeight="1" x14ac:dyDescent="0.25">
      <c r="A3230" s="561">
        <v>36790</v>
      </c>
      <c r="B3230" s="563">
        <v>2212.9299999999998</v>
      </c>
      <c r="C3230"/>
      <c r="D3230"/>
    </row>
    <row r="3231" spans="1:4" ht="16.149999999999999" customHeight="1" x14ac:dyDescent="0.25">
      <c r="A3231" s="561">
        <v>36791</v>
      </c>
      <c r="B3231" s="562">
        <v>2223.46</v>
      </c>
      <c r="C3231"/>
      <c r="D3231"/>
    </row>
    <row r="3232" spans="1:4" ht="16.149999999999999" customHeight="1" x14ac:dyDescent="0.25">
      <c r="A3232" s="561">
        <v>36792</v>
      </c>
      <c r="B3232" s="563">
        <v>2232.2399999999998</v>
      </c>
      <c r="C3232"/>
      <c r="D3232"/>
    </row>
    <row r="3233" spans="1:4" ht="16.149999999999999" customHeight="1" x14ac:dyDescent="0.25">
      <c r="A3233" s="561">
        <v>36793</v>
      </c>
      <c r="B3233" s="562">
        <v>2232.2399999999998</v>
      </c>
      <c r="C3233"/>
      <c r="D3233"/>
    </row>
    <row r="3234" spans="1:4" ht="16.149999999999999" customHeight="1" x14ac:dyDescent="0.25">
      <c r="A3234" s="561">
        <v>36794</v>
      </c>
      <c r="B3234" s="563">
        <v>2232.2399999999998</v>
      </c>
      <c r="C3234"/>
      <c r="D3234"/>
    </row>
    <row r="3235" spans="1:4" ht="16.149999999999999" customHeight="1" x14ac:dyDescent="0.25">
      <c r="A3235" s="561">
        <v>36795</v>
      </c>
      <c r="B3235" s="562">
        <v>2228.0500000000002</v>
      </c>
      <c r="C3235"/>
      <c r="D3235"/>
    </row>
    <row r="3236" spans="1:4" ht="16.149999999999999" customHeight="1" x14ac:dyDescent="0.25">
      <c r="A3236" s="561">
        <v>36796</v>
      </c>
      <c r="B3236" s="563">
        <v>2222.67</v>
      </c>
      <c r="C3236"/>
      <c r="D3236"/>
    </row>
    <row r="3237" spans="1:4" ht="16.149999999999999" customHeight="1" x14ac:dyDescent="0.25">
      <c r="A3237" s="561">
        <v>36797</v>
      </c>
      <c r="B3237" s="562">
        <v>2216.9299999999998</v>
      </c>
      <c r="C3237"/>
      <c r="D3237"/>
    </row>
    <row r="3238" spans="1:4" ht="16.149999999999999" customHeight="1" x14ac:dyDescent="0.25">
      <c r="A3238" s="561">
        <v>36798</v>
      </c>
      <c r="B3238" s="563">
        <v>2211.94</v>
      </c>
      <c r="C3238"/>
      <c r="D3238"/>
    </row>
    <row r="3239" spans="1:4" ht="16.149999999999999" customHeight="1" x14ac:dyDescent="0.25">
      <c r="A3239" s="561">
        <v>36799</v>
      </c>
      <c r="B3239" s="562">
        <v>2212.2600000000002</v>
      </c>
      <c r="C3239"/>
      <c r="D3239"/>
    </row>
    <row r="3240" spans="1:4" ht="16.149999999999999" customHeight="1" x14ac:dyDescent="0.25">
      <c r="A3240" s="561">
        <v>36800</v>
      </c>
      <c r="B3240" s="563">
        <v>2212.2600000000002</v>
      </c>
      <c r="C3240"/>
      <c r="D3240"/>
    </row>
    <row r="3241" spans="1:4" ht="16.149999999999999" customHeight="1" x14ac:dyDescent="0.25">
      <c r="A3241" s="561">
        <v>36801</v>
      </c>
      <c r="B3241" s="562">
        <v>2212.2600000000002</v>
      </c>
      <c r="C3241"/>
      <c r="D3241"/>
    </row>
    <row r="3242" spans="1:4" ht="16.149999999999999" customHeight="1" x14ac:dyDescent="0.25">
      <c r="A3242" s="561">
        <v>36802</v>
      </c>
      <c r="B3242" s="563">
        <v>2210.4</v>
      </c>
      <c r="C3242"/>
      <c r="D3242"/>
    </row>
    <row r="3243" spans="1:4" ht="16.149999999999999" customHeight="1" x14ac:dyDescent="0.25">
      <c r="A3243" s="561">
        <v>36803</v>
      </c>
      <c r="B3243" s="562">
        <v>2201.5100000000002</v>
      </c>
      <c r="C3243"/>
      <c r="D3243"/>
    </row>
    <row r="3244" spans="1:4" ht="16.149999999999999" customHeight="1" x14ac:dyDescent="0.25">
      <c r="A3244" s="561">
        <v>36804</v>
      </c>
      <c r="B3244" s="563">
        <v>2194.98</v>
      </c>
      <c r="C3244"/>
      <c r="D3244"/>
    </row>
    <row r="3245" spans="1:4" ht="16.149999999999999" customHeight="1" x14ac:dyDescent="0.25">
      <c r="A3245" s="561">
        <v>36805</v>
      </c>
      <c r="B3245" s="562">
        <v>2185.06</v>
      </c>
      <c r="C3245"/>
      <c r="D3245"/>
    </row>
    <row r="3246" spans="1:4" ht="16.149999999999999" customHeight="1" x14ac:dyDescent="0.25">
      <c r="A3246" s="561">
        <v>36806</v>
      </c>
      <c r="B3246" s="563">
        <v>2187.38</v>
      </c>
      <c r="C3246"/>
      <c r="D3246"/>
    </row>
    <row r="3247" spans="1:4" ht="16.149999999999999" customHeight="1" x14ac:dyDescent="0.25">
      <c r="A3247" s="561">
        <v>36807</v>
      </c>
      <c r="B3247" s="562">
        <v>2187.38</v>
      </c>
      <c r="C3247"/>
      <c r="D3247"/>
    </row>
    <row r="3248" spans="1:4" ht="16.149999999999999" customHeight="1" x14ac:dyDescent="0.25">
      <c r="A3248" s="561">
        <v>36808</v>
      </c>
      <c r="B3248" s="563">
        <v>2187.38</v>
      </c>
      <c r="C3248"/>
      <c r="D3248"/>
    </row>
    <row r="3249" spans="1:4" ht="16.149999999999999" customHeight="1" x14ac:dyDescent="0.25">
      <c r="A3249" s="561">
        <v>36809</v>
      </c>
      <c r="B3249" s="562">
        <v>2184.2600000000002</v>
      </c>
      <c r="C3249"/>
      <c r="D3249"/>
    </row>
    <row r="3250" spans="1:4" ht="16.149999999999999" customHeight="1" x14ac:dyDescent="0.25">
      <c r="A3250" s="561">
        <v>36810</v>
      </c>
      <c r="B3250" s="563">
        <v>2182.17</v>
      </c>
      <c r="C3250"/>
      <c r="D3250"/>
    </row>
    <row r="3251" spans="1:4" ht="16.149999999999999" customHeight="1" x14ac:dyDescent="0.25">
      <c r="A3251" s="561">
        <v>36811</v>
      </c>
      <c r="B3251" s="562">
        <v>2175.9699999999998</v>
      </c>
      <c r="C3251"/>
      <c r="D3251"/>
    </row>
    <row r="3252" spans="1:4" ht="16.149999999999999" customHeight="1" x14ac:dyDescent="0.25">
      <c r="A3252" s="561">
        <v>36812</v>
      </c>
      <c r="B3252" s="563">
        <v>2175.96</v>
      </c>
      <c r="C3252"/>
      <c r="D3252"/>
    </row>
    <row r="3253" spans="1:4" ht="16.149999999999999" customHeight="1" x14ac:dyDescent="0.25">
      <c r="A3253" s="561">
        <v>36813</v>
      </c>
      <c r="B3253" s="562">
        <v>2180.69</v>
      </c>
      <c r="C3253"/>
      <c r="D3253"/>
    </row>
    <row r="3254" spans="1:4" ht="16.149999999999999" customHeight="1" x14ac:dyDescent="0.25">
      <c r="A3254" s="561">
        <v>36814</v>
      </c>
      <c r="B3254" s="563">
        <v>2180.69</v>
      </c>
      <c r="C3254"/>
      <c r="D3254"/>
    </row>
    <row r="3255" spans="1:4" ht="16.149999999999999" customHeight="1" x14ac:dyDescent="0.25">
      <c r="A3255" s="561">
        <v>36815</v>
      </c>
      <c r="B3255" s="562">
        <v>2180.69</v>
      </c>
      <c r="C3255"/>
      <c r="D3255"/>
    </row>
    <row r="3256" spans="1:4" ht="16.149999999999999" customHeight="1" x14ac:dyDescent="0.25">
      <c r="A3256" s="561">
        <v>36816</v>
      </c>
      <c r="B3256" s="563">
        <v>2180.69</v>
      </c>
      <c r="C3256"/>
      <c r="D3256"/>
    </row>
    <row r="3257" spans="1:4" ht="16.149999999999999" customHeight="1" x14ac:dyDescent="0.25">
      <c r="A3257" s="561">
        <v>36817</v>
      </c>
      <c r="B3257" s="562">
        <v>2178.13</v>
      </c>
      <c r="C3257"/>
      <c r="D3257"/>
    </row>
    <row r="3258" spans="1:4" ht="16.149999999999999" customHeight="1" x14ac:dyDescent="0.25">
      <c r="A3258" s="561">
        <v>36818</v>
      </c>
      <c r="B3258" s="563">
        <v>2162.86</v>
      </c>
      <c r="C3258"/>
      <c r="D3258"/>
    </row>
    <row r="3259" spans="1:4" ht="16.149999999999999" customHeight="1" x14ac:dyDescent="0.25">
      <c r="A3259" s="561">
        <v>36819</v>
      </c>
      <c r="B3259" s="562">
        <v>2152.31</v>
      </c>
      <c r="C3259"/>
      <c r="D3259"/>
    </row>
    <row r="3260" spans="1:4" ht="16.149999999999999" customHeight="1" x14ac:dyDescent="0.25">
      <c r="A3260" s="561">
        <v>36820</v>
      </c>
      <c r="B3260" s="563">
        <v>2159.79</v>
      </c>
      <c r="C3260"/>
      <c r="D3260"/>
    </row>
    <row r="3261" spans="1:4" ht="16.149999999999999" customHeight="1" x14ac:dyDescent="0.25">
      <c r="A3261" s="561">
        <v>36821</v>
      </c>
      <c r="B3261" s="562">
        <v>2159.79</v>
      </c>
      <c r="C3261"/>
      <c r="D3261"/>
    </row>
    <row r="3262" spans="1:4" ht="16.149999999999999" customHeight="1" x14ac:dyDescent="0.25">
      <c r="A3262" s="561">
        <v>36822</v>
      </c>
      <c r="B3262" s="563">
        <v>2159.79</v>
      </c>
      <c r="C3262"/>
      <c r="D3262"/>
    </row>
    <row r="3263" spans="1:4" ht="16.149999999999999" customHeight="1" x14ac:dyDescent="0.25">
      <c r="A3263" s="561">
        <v>36823</v>
      </c>
      <c r="B3263" s="562">
        <v>2157.84</v>
      </c>
      <c r="C3263"/>
      <c r="D3263"/>
    </row>
    <row r="3264" spans="1:4" ht="16.149999999999999" customHeight="1" x14ac:dyDescent="0.25">
      <c r="A3264" s="561">
        <v>36824</v>
      </c>
      <c r="B3264" s="563">
        <v>2153.1799999999998</v>
      </c>
      <c r="C3264"/>
      <c r="D3264"/>
    </row>
    <row r="3265" spans="1:4" ht="16.149999999999999" customHeight="1" x14ac:dyDescent="0.25">
      <c r="A3265" s="561">
        <v>36825</v>
      </c>
      <c r="B3265" s="562">
        <v>2170.3200000000002</v>
      </c>
      <c r="C3265"/>
      <c r="D3265"/>
    </row>
    <row r="3266" spans="1:4" ht="16.149999999999999" customHeight="1" x14ac:dyDescent="0.25">
      <c r="A3266" s="561">
        <v>36826</v>
      </c>
      <c r="B3266" s="563">
        <v>2167.2600000000002</v>
      </c>
      <c r="C3266"/>
      <c r="D3266"/>
    </row>
    <row r="3267" spans="1:4" ht="16.149999999999999" customHeight="1" x14ac:dyDescent="0.25">
      <c r="A3267" s="561">
        <v>36827</v>
      </c>
      <c r="B3267" s="562">
        <v>2158.14</v>
      </c>
      <c r="C3267"/>
      <c r="D3267"/>
    </row>
    <row r="3268" spans="1:4" ht="16.149999999999999" customHeight="1" x14ac:dyDescent="0.25">
      <c r="A3268" s="561">
        <v>36828</v>
      </c>
      <c r="B3268" s="563">
        <v>2158.14</v>
      </c>
      <c r="C3268"/>
      <c r="D3268"/>
    </row>
    <row r="3269" spans="1:4" ht="16.149999999999999" customHeight="1" x14ac:dyDescent="0.25">
      <c r="A3269" s="561">
        <v>36829</v>
      </c>
      <c r="B3269" s="562">
        <v>2158.14</v>
      </c>
      <c r="C3269"/>
      <c r="D3269"/>
    </row>
    <row r="3270" spans="1:4" ht="16.149999999999999" customHeight="1" x14ac:dyDescent="0.25">
      <c r="A3270" s="561">
        <v>36830</v>
      </c>
      <c r="B3270" s="563">
        <v>2158.36</v>
      </c>
      <c r="C3270"/>
      <c r="D3270"/>
    </row>
    <row r="3271" spans="1:4" ht="16.149999999999999" customHeight="1" x14ac:dyDescent="0.25">
      <c r="A3271" s="561">
        <v>36831</v>
      </c>
      <c r="B3271" s="562">
        <v>2147.89</v>
      </c>
      <c r="C3271"/>
      <c r="D3271"/>
    </row>
    <row r="3272" spans="1:4" ht="16.149999999999999" customHeight="1" x14ac:dyDescent="0.25">
      <c r="A3272" s="561">
        <v>36832</v>
      </c>
      <c r="B3272" s="563">
        <v>2138.9499999999998</v>
      </c>
      <c r="C3272"/>
      <c r="D3272"/>
    </row>
    <row r="3273" spans="1:4" ht="16.149999999999999" customHeight="1" x14ac:dyDescent="0.25">
      <c r="A3273" s="561">
        <v>36833</v>
      </c>
      <c r="B3273" s="562">
        <v>2136.73</v>
      </c>
      <c r="C3273"/>
      <c r="D3273"/>
    </row>
    <row r="3274" spans="1:4" ht="16.149999999999999" customHeight="1" x14ac:dyDescent="0.25">
      <c r="A3274" s="561">
        <v>36834</v>
      </c>
      <c r="B3274" s="563">
        <v>2139.21</v>
      </c>
      <c r="C3274"/>
      <c r="D3274"/>
    </row>
    <row r="3275" spans="1:4" ht="16.149999999999999" customHeight="1" x14ac:dyDescent="0.25">
      <c r="A3275" s="561">
        <v>36835</v>
      </c>
      <c r="B3275" s="562">
        <v>2139.21</v>
      </c>
      <c r="C3275"/>
      <c r="D3275"/>
    </row>
    <row r="3276" spans="1:4" ht="16.149999999999999" customHeight="1" x14ac:dyDescent="0.25">
      <c r="A3276" s="561">
        <v>36836</v>
      </c>
      <c r="B3276" s="563">
        <v>2139.21</v>
      </c>
      <c r="C3276"/>
      <c r="D3276"/>
    </row>
    <row r="3277" spans="1:4" ht="16.149999999999999" customHeight="1" x14ac:dyDescent="0.25">
      <c r="A3277" s="561">
        <v>36837</v>
      </c>
      <c r="B3277" s="562">
        <v>2139.21</v>
      </c>
      <c r="C3277"/>
      <c r="D3277"/>
    </row>
    <row r="3278" spans="1:4" ht="16.149999999999999" customHeight="1" x14ac:dyDescent="0.25">
      <c r="A3278" s="561">
        <v>36838</v>
      </c>
      <c r="B3278" s="563">
        <v>2134.08</v>
      </c>
      <c r="C3278"/>
      <c r="D3278"/>
    </row>
    <row r="3279" spans="1:4" ht="16.149999999999999" customHeight="1" x14ac:dyDescent="0.25">
      <c r="A3279" s="561">
        <v>36839</v>
      </c>
      <c r="B3279" s="562">
        <v>2124.84</v>
      </c>
      <c r="C3279"/>
      <c r="D3279"/>
    </row>
    <row r="3280" spans="1:4" ht="16.149999999999999" customHeight="1" x14ac:dyDescent="0.25">
      <c r="A3280" s="561">
        <v>36840</v>
      </c>
      <c r="B3280" s="563">
        <v>2127.5100000000002</v>
      </c>
      <c r="C3280"/>
      <c r="D3280"/>
    </row>
    <row r="3281" spans="1:4" ht="16.149999999999999" customHeight="1" x14ac:dyDescent="0.25">
      <c r="A3281" s="561">
        <v>36841</v>
      </c>
      <c r="B3281" s="562">
        <v>2126.41</v>
      </c>
      <c r="C3281"/>
      <c r="D3281"/>
    </row>
    <row r="3282" spans="1:4" ht="16.149999999999999" customHeight="1" x14ac:dyDescent="0.25">
      <c r="A3282" s="561">
        <v>36842</v>
      </c>
      <c r="B3282" s="563">
        <v>2126.41</v>
      </c>
      <c r="C3282"/>
      <c r="D3282"/>
    </row>
    <row r="3283" spans="1:4" ht="16.149999999999999" customHeight="1" x14ac:dyDescent="0.25">
      <c r="A3283" s="561">
        <v>36843</v>
      </c>
      <c r="B3283" s="562">
        <v>2126.41</v>
      </c>
      <c r="C3283"/>
      <c r="D3283"/>
    </row>
    <row r="3284" spans="1:4" ht="16.149999999999999" customHeight="1" x14ac:dyDescent="0.25">
      <c r="A3284" s="561">
        <v>36844</v>
      </c>
      <c r="B3284" s="563">
        <v>2126.41</v>
      </c>
      <c r="C3284"/>
      <c r="D3284"/>
    </row>
    <row r="3285" spans="1:4" ht="16.149999999999999" customHeight="1" x14ac:dyDescent="0.25">
      <c r="A3285" s="561">
        <v>36845</v>
      </c>
      <c r="B3285" s="562">
        <v>2125.17</v>
      </c>
      <c r="C3285"/>
      <c r="D3285"/>
    </row>
    <row r="3286" spans="1:4" ht="16.149999999999999" customHeight="1" x14ac:dyDescent="0.25">
      <c r="A3286" s="561">
        <v>36846</v>
      </c>
      <c r="B3286" s="563">
        <v>2125.31</v>
      </c>
      <c r="C3286"/>
      <c r="D3286"/>
    </row>
    <row r="3287" spans="1:4" ht="16.149999999999999" customHeight="1" x14ac:dyDescent="0.25">
      <c r="A3287" s="561">
        <v>36847</v>
      </c>
      <c r="B3287" s="562">
        <v>2121.64</v>
      </c>
      <c r="C3287"/>
      <c r="D3287"/>
    </row>
    <row r="3288" spans="1:4" ht="16.149999999999999" customHeight="1" x14ac:dyDescent="0.25">
      <c r="A3288" s="561">
        <v>36848</v>
      </c>
      <c r="B3288" s="563">
        <v>2122.63</v>
      </c>
      <c r="C3288"/>
      <c r="D3288"/>
    </row>
    <row r="3289" spans="1:4" ht="16.149999999999999" customHeight="1" x14ac:dyDescent="0.25">
      <c r="A3289" s="561">
        <v>36849</v>
      </c>
      <c r="B3289" s="562">
        <v>2122.63</v>
      </c>
      <c r="C3289"/>
      <c r="D3289"/>
    </row>
    <row r="3290" spans="1:4" ht="16.149999999999999" customHeight="1" x14ac:dyDescent="0.25">
      <c r="A3290" s="561">
        <v>36850</v>
      </c>
      <c r="B3290" s="563">
        <v>2122.63</v>
      </c>
      <c r="C3290"/>
      <c r="D3290"/>
    </row>
    <row r="3291" spans="1:4" ht="16.149999999999999" customHeight="1" x14ac:dyDescent="0.25">
      <c r="A3291" s="561">
        <v>36851</v>
      </c>
      <c r="B3291" s="562">
        <v>2122.61</v>
      </c>
      <c r="C3291"/>
      <c r="D3291"/>
    </row>
    <row r="3292" spans="1:4" ht="16.149999999999999" customHeight="1" x14ac:dyDescent="0.25">
      <c r="A3292" s="561">
        <v>36852</v>
      </c>
      <c r="B3292" s="563">
        <v>2124.16</v>
      </c>
      <c r="C3292"/>
      <c r="D3292"/>
    </row>
    <row r="3293" spans="1:4" ht="16.149999999999999" customHeight="1" x14ac:dyDescent="0.25">
      <c r="A3293" s="561">
        <v>36853</v>
      </c>
      <c r="B3293" s="562">
        <v>2131.7600000000002</v>
      </c>
      <c r="C3293"/>
      <c r="D3293"/>
    </row>
    <row r="3294" spans="1:4" ht="16.149999999999999" customHeight="1" x14ac:dyDescent="0.25">
      <c r="A3294" s="561">
        <v>36854</v>
      </c>
      <c r="B3294" s="563">
        <v>2141.14</v>
      </c>
      <c r="C3294"/>
      <c r="D3294"/>
    </row>
    <row r="3295" spans="1:4" ht="16.149999999999999" customHeight="1" x14ac:dyDescent="0.25">
      <c r="A3295" s="561">
        <v>36855</v>
      </c>
      <c r="B3295" s="562">
        <v>2141.91</v>
      </c>
      <c r="C3295"/>
      <c r="D3295"/>
    </row>
    <row r="3296" spans="1:4" ht="16.149999999999999" customHeight="1" x14ac:dyDescent="0.25">
      <c r="A3296" s="561">
        <v>36856</v>
      </c>
      <c r="B3296" s="563">
        <v>2141.91</v>
      </c>
      <c r="C3296"/>
      <c r="D3296"/>
    </row>
    <row r="3297" spans="1:4" ht="16.149999999999999" customHeight="1" x14ac:dyDescent="0.25">
      <c r="A3297" s="561">
        <v>36857</v>
      </c>
      <c r="B3297" s="562">
        <v>2141.91</v>
      </c>
      <c r="C3297"/>
      <c r="D3297"/>
    </row>
    <row r="3298" spans="1:4" ht="16.149999999999999" customHeight="1" x14ac:dyDescent="0.25">
      <c r="A3298" s="561">
        <v>36858</v>
      </c>
      <c r="B3298" s="563">
        <v>2158.0500000000002</v>
      </c>
      <c r="C3298"/>
      <c r="D3298"/>
    </row>
    <row r="3299" spans="1:4" ht="16.149999999999999" customHeight="1" x14ac:dyDescent="0.25">
      <c r="A3299" s="561">
        <v>36859</v>
      </c>
      <c r="B3299" s="562">
        <v>2169.8200000000002</v>
      </c>
      <c r="C3299"/>
      <c r="D3299"/>
    </row>
    <row r="3300" spans="1:4" ht="16.149999999999999" customHeight="1" x14ac:dyDescent="0.25">
      <c r="A3300" s="561">
        <v>36860</v>
      </c>
      <c r="B3300" s="563">
        <v>2172.84</v>
      </c>
      <c r="C3300"/>
      <c r="D3300"/>
    </row>
    <row r="3301" spans="1:4" ht="16.149999999999999" customHeight="1" x14ac:dyDescent="0.25">
      <c r="A3301" s="561">
        <v>36861</v>
      </c>
      <c r="B3301" s="562">
        <v>2168.6</v>
      </c>
      <c r="C3301"/>
      <c r="D3301"/>
    </row>
    <row r="3302" spans="1:4" ht="16.149999999999999" customHeight="1" x14ac:dyDescent="0.25">
      <c r="A3302" s="561">
        <v>36862</v>
      </c>
      <c r="B3302" s="563">
        <v>2174.85</v>
      </c>
      <c r="C3302"/>
      <c r="D3302"/>
    </row>
    <row r="3303" spans="1:4" ht="16.149999999999999" customHeight="1" x14ac:dyDescent="0.25">
      <c r="A3303" s="561">
        <v>36863</v>
      </c>
      <c r="B3303" s="562">
        <v>2174.85</v>
      </c>
      <c r="C3303"/>
      <c r="D3303"/>
    </row>
    <row r="3304" spans="1:4" ht="16.149999999999999" customHeight="1" x14ac:dyDescent="0.25">
      <c r="A3304" s="561">
        <v>36864</v>
      </c>
      <c r="B3304" s="563">
        <v>2174.85</v>
      </c>
      <c r="C3304"/>
      <c r="D3304"/>
    </row>
    <row r="3305" spans="1:4" ht="16.149999999999999" customHeight="1" x14ac:dyDescent="0.25">
      <c r="A3305" s="561">
        <v>36865</v>
      </c>
      <c r="B3305" s="562">
        <v>2180.3000000000002</v>
      </c>
      <c r="C3305"/>
      <c r="D3305"/>
    </row>
    <row r="3306" spans="1:4" ht="16.149999999999999" customHeight="1" x14ac:dyDescent="0.25">
      <c r="A3306" s="561">
        <v>36866</v>
      </c>
      <c r="B3306" s="563">
        <v>2184.1799999999998</v>
      </c>
      <c r="C3306"/>
      <c r="D3306"/>
    </row>
    <row r="3307" spans="1:4" ht="16.149999999999999" customHeight="1" x14ac:dyDescent="0.25">
      <c r="A3307" s="561">
        <v>36867</v>
      </c>
      <c r="B3307" s="562">
        <v>2174.29</v>
      </c>
      <c r="C3307"/>
      <c r="D3307"/>
    </row>
    <row r="3308" spans="1:4" ht="16.149999999999999" customHeight="1" x14ac:dyDescent="0.25">
      <c r="A3308" s="561">
        <v>36868</v>
      </c>
      <c r="B3308" s="563">
        <v>2176.33</v>
      </c>
      <c r="C3308"/>
      <c r="D3308"/>
    </row>
    <row r="3309" spans="1:4" ht="16.149999999999999" customHeight="1" x14ac:dyDescent="0.25">
      <c r="A3309" s="561">
        <v>36869</v>
      </c>
      <c r="B3309" s="562">
        <v>2176.33</v>
      </c>
      <c r="C3309"/>
      <c r="D3309"/>
    </row>
    <row r="3310" spans="1:4" ht="16.149999999999999" customHeight="1" x14ac:dyDescent="0.25">
      <c r="A3310" s="561">
        <v>36870</v>
      </c>
      <c r="B3310" s="563">
        <v>2176.33</v>
      </c>
      <c r="C3310"/>
      <c r="D3310"/>
    </row>
    <row r="3311" spans="1:4" ht="16.149999999999999" customHeight="1" x14ac:dyDescent="0.25">
      <c r="A3311" s="561">
        <v>36871</v>
      </c>
      <c r="B3311" s="562">
        <v>2176.33</v>
      </c>
      <c r="C3311"/>
      <c r="D3311"/>
    </row>
    <row r="3312" spans="1:4" ht="16.149999999999999" customHeight="1" x14ac:dyDescent="0.25">
      <c r="A3312" s="561">
        <v>36872</v>
      </c>
      <c r="B3312" s="563">
        <v>2175.5700000000002</v>
      </c>
      <c r="C3312"/>
      <c r="D3312"/>
    </row>
    <row r="3313" spans="1:4" ht="16.149999999999999" customHeight="1" x14ac:dyDescent="0.25">
      <c r="A3313" s="561">
        <v>36873</v>
      </c>
      <c r="B3313" s="562">
        <v>2183.08</v>
      </c>
      <c r="C3313"/>
      <c r="D3313"/>
    </row>
    <row r="3314" spans="1:4" ht="16.149999999999999" customHeight="1" x14ac:dyDescent="0.25">
      <c r="A3314" s="561">
        <v>36874</v>
      </c>
      <c r="B3314" s="563">
        <v>2186.87</v>
      </c>
      <c r="C3314"/>
      <c r="D3314"/>
    </row>
    <row r="3315" spans="1:4" ht="16.149999999999999" customHeight="1" x14ac:dyDescent="0.25">
      <c r="A3315" s="561">
        <v>36875</v>
      </c>
      <c r="B3315" s="562">
        <v>2184.7600000000002</v>
      </c>
      <c r="C3315"/>
      <c r="D3315"/>
    </row>
    <row r="3316" spans="1:4" ht="16.149999999999999" customHeight="1" x14ac:dyDescent="0.25">
      <c r="A3316" s="561">
        <v>36876</v>
      </c>
      <c r="B3316" s="563">
        <v>2175.91</v>
      </c>
      <c r="C3316"/>
      <c r="D3316"/>
    </row>
    <row r="3317" spans="1:4" ht="16.149999999999999" customHeight="1" x14ac:dyDescent="0.25">
      <c r="A3317" s="561">
        <v>36877</v>
      </c>
      <c r="B3317" s="562">
        <v>2175.91</v>
      </c>
      <c r="C3317"/>
      <c r="D3317"/>
    </row>
    <row r="3318" spans="1:4" ht="16.149999999999999" customHeight="1" x14ac:dyDescent="0.25">
      <c r="A3318" s="561">
        <v>36878</v>
      </c>
      <c r="B3318" s="563">
        <v>2175.91</v>
      </c>
      <c r="C3318"/>
      <c r="D3318"/>
    </row>
    <row r="3319" spans="1:4" ht="16.149999999999999" customHeight="1" x14ac:dyDescent="0.25">
      <c r="A3319" s="561">
        <v>36879</v>
      </c>
      <c r="B3319" s="562">
        <v>2179.13</v>
      </c>
      <c r="C3319"/>
      <c r="D3319"/>
    </row>
    <row r="3320" spans="1:4" ht="16.149999999999999" customHeight="1" x14ac:dyDescent="0.25">
      <c r="A3320" s="561">
        <v>36880</v>
      </c>
      <c r="B3320" s="563">
        <v>2187.17</v>
      </c>
      <c r="C3320"/>
      <c r="D3320"/>
    </row>
    <row r="3321" spans="1:4" ht="16.149999999999999" customHeight="1" x14ac:dyDescent="0.25">
      <c r="A3321" s="561">
        <v>36881</v>
      </c>
      <c r="B3321" s="562">
        <v>2185.0500000000002</v>
      </c>
      <c r="C3321"/>
      <c r="D3321"/>
    </row>
    <row r="3322" spans="1:4" ht="16.149999999999999" customHeight="1" x14ac:dyDescent="0.25">
      <c r="A3322" s="561">
        <v>36882</v>
      </c>
      <c r="B3322" s="563">
        <v>2187.02</v>
      </c>
      <c r="C3322"/>
      <c r="D3322"/>
    </row>
    <row r="3323" spans="1:4" ht="16.149999999999999" customHeight="1" x14ac:dyDescent="0.25">
      <c r="A3323" s="561">
        <v>36883</v>
      </c>
      <c r="B3323" s="562">
        <v>2193.5700000000002</v>
      </c>
      <c r="C3323"/>
      <c r="D3323"/>
    </row>
    <row r="3324" spans="1:4" ht="16.149999999999999" customHeight="1" x14ac:dyDescent="0.25">
      <c r="A3324" s="561">
        <v>36884</v>
      </c>
      <c r="B3324" s="563">
        <v>2193.5700000000002</v>
      </c>
      <c r="C3324"/>
      <c r="D3324"/>
    </row>
    <row r="3325" spans="1:4" ht="16.149999999999999" customHeight="1" x14ac:dyDescent="0.25">
      <c r="A3325" s="561">
        <v>36885</v>
      </c>
      <c r="B3325" s="562">
        <v>2193.5700000000002</v>
      </c>
      <c r="C3325"/>
      <c r="D3325"/>
    </row>
    <row r="3326" spans="1:4" ht="16.149999999999999" customHeight="1" x14ac:dyDescent="0.25">
      <c r="A3326" s="561">
        <v>36886</v>
      </c>
      <c r="B3326" s="563">
        <v>2193.5700000000002</v>
      </c>
      <c r="C3326"/>
      <c r="D3326"/>
    </row>
    <row r="3327" spans="1:4" ht="16.149999999999999" customHeight="1" x14ac:dyDescent="0.25">
      <c r="A3327" s="561">
        <v>36887</v>
      </c>
      <c r="B3327" s="562">
        <v>2196.7600000000002</v>
      </c>
      <c r="C3327"/>
      <c r="D3327"/>
    </row>
    <row r="3328" spans="1:4" ht="16.149999999999999" customHeight="1" x14ac:dyDescent="0.25">
      <c r="A3328" s="561">
        <v>36888</v>
      </c>
      <c r="B3328" s="563">
        <v>2215.35</v>
      </c>
      <c r="C3328"/>
      <c r="D3328"/>
    </row>
    <row r="3329" spans="1:4" ht="16.149999999999999" customHeight="1" x14ac:dyDescent="0.25">
      <c r="A3329" s="561">
        <v>36889</v>
      </c>
      <c r="B3329" s="562">
        <v>2229.1799999999998</v>
      </c>
      <c r="C3329"/>
      <c r="D3329"/>
    </row>
    <row r="3330" spans="1:4" ht="16.149999999999999" customHeight="1" x14ac:dyDescent="0.25">
      <c r="A3330" s="561">
        <v>36890</v>
      </c>
      <c r="B3330" s="563">
        <v>2229.1799999999998</v>
      </c>
      <c r="C3330"/>
      <c r="D3330"/>
    </row>
    <row r="3331" spans="1:4" ht="16.149999999999999" customHeight="1" x14ac:dyDescent="0.25">
      <c r="A3331" s="561">
        <v>36891</v>
      </c>
      <c r="B3331" s="562">
        <v>2229.1799999999998</v>
      </c>
      <c r="C3331"/>
      <c r="D3331"/>
    </row>
    <row r="3332" spans="1:4" ht="16.149999999999999" customHeight="1" x14ac:dyDescent="0.25">
      <c r="A3332" s="561">
        <v>36892</v>
      </c>
      <c r="B3332" s="563">
        <v>2229.1799999999998</v>
      </c>
      <c r="C3332"/>
      <c r="D3332"/>
    </row>
    <row r="3333" spans="1:4" ht="16.149999999999999" customHeight="1" x14ac:dyDescent="0.25">
      <c r="A3333" s="561">
        <v>36893</v>
      </c>
      <c r="B3333" s="562">
        <v>2229.1799999999998</v>
      </c>
      <c r="C3333"/>
      <c r="D3333"/>
    </row>
    <row r="3334" spans="1:4" ht="16.149999999999999" customHeight="1" x14ac:dyDescent="0.25">
      <c r="A3334" s="561">
        <v>36894</v>
      </c>
      <c r="B3334" s="563">
        <v>2219.6</v>
      </c>
      <c r="C3334"/>
      <c r="D3334"/>
    </row>
    <row r="3335" spans="1:4" ht="16.149999999999999" customHeight="1" x14ac:dyDescent="0.25">
      <c r="A3335" s="561">
        <v>36895</v>
      </c>
      <c r="B3335" s="562">
        <v>2224.38</v>
      </c>
      <c r="C3335"/>
      <c r="D3335"/>
    </row>
    <row r="3336" spans="1:4" ht="16.149999999999999" customHeight="1" x14ac:dyDescent="0.25">
      <c r="A3336" s="561">
        <v>36896</v>
      </c>
      <c r="B3336" s="563">
        <v>2239.89</v>
      </c>
      <c r="C3336"/>
      <c r="D3336"/>
    </row>
    <row r="3337" spans="1:4" ht="16.149999999999999" customHeight="1" x14ac:dyDescent="0.25">
      <c r="A3337" s="561">
        <v>36897</v>
      </c>
      <c r="B3337" s="562">
        <v>2243.16</v>
      </c>
      <c r="C3337"/>
      <c r="D3337"/>
    </row>
    <row r="3338" spans="1:4" ht="16.149999999999999" customHeight="1" x14ac:dyDescent="0.25">
      <c r="A3338" s="561">
        <v>36898</v>
      </c>
      <c r="B3338" s="563">
        <v>2243.16</v>
      </c>
      <c r="C3338"/>
      <c r="D3338"/>
    </row>
    <row r="3339" spans="1:4" ht="16.149999999999999" customHeight="1" x14ac:dyDescent="0.25">
      <c r="A3339" s="561">
        <v>36899</v>
      </c>
      <c r="B3339" s="562">
        <v>2243.16</v>
      </c>
      <c r="C3339"/>
      <c r="D3339"/>
    </row>
    <row r="3340" spans="1:4" ht="16.149999999999999" customHeight="1" x14ac:dyDescent="0.25">
      <c r="A3340" s="561">
        <v>36900</v>
      </c>
      <c r="B3340" s="563">
        <v>2243.16</v>
      </c>
      <c r="C3340"/>
      <c r="D3340"/>
    </row>
    <row r="3341" spans="1:4" ht="16.149999999999999" customHeight="1" x14ac:dyDescent="0.25">
      <c r="A3341" s="561">
        <v>36901</v>
      </c>
      <c r="B3341" s="562">
        <v>2235.4299999999998</v>
      </c>
      <c r="C3341"/>
      <c r="D3341"/>
    </row>
    <row r="3342" spans="1:4" ht="16.149999999999999" customHeight="1" x14ac:dyDescent="0.25">
      <c r="A3342" s="561">
        <v>36902</v>
      </c>
      <c r="B3342" s="563">
        <v>2230.14</v>
      </c>
      <c r="C3342"/>
      <c r="D3342"/>
    </row>
    <row r="3343" spans="1:4" ht="16.149999999999999" customHeight="1" x14ac:dyDescent="0.25">
      <c r="A3343" s="561">
        <v>36903</v>
      </c>
      <c r="B3343" s="562">
        <v>2246.58</v>
      </c>
      <c r="C3343"/>
      <c r="D3343"/>
    </row>
    <row r="3344" spans="1:4" ht="16.149999999999999" customHeight="1" x14ac:dyDescent="0.25">
      <c r="A3344" s="561">
        <v>36904</v>
      </c>
      <c r="B3344" s="563">
        <v>2251.75</v>
      </c>
      <c r="C3344"/>
      <c r="D3344"/>
    </row>
    <row r="3345" spans="1:4" ht="16.149999999999999" customHeight="1" x14ac:dyDescent="0.25">
      <c r="A3345" s="561">
        <v>36905</v>
      </c>
      <c r="B3345" s="562">
        <v>2251.75</v>
      </c>
      <c r="C3345"/>
      <c r="D3345"/>
    </row>
    <row r="3346" spans="1:4" ht="16.149999999999999" customHeight="1" x14ac:dyDescent="0.25">
      <c r="A3346" s="561">
        <v>36906</v>
      </c>
      <c r="B3346" s="563">
        <v>2251.75</v>
      </c>
      <c r="C3346"/>
      <c r="D3346"/>
    </row>
    <row r="3347" spans="1:4" ht="16.149999999999999" customHeight="1" x14ac:dyDescent="0.25">
      <c r="A3347" s="561">
        <v>36907</v>
      </c>
      <c r="B3347" s="562">
        <v>2248.61</v>
      </c>
      <c r="C3347"/>
      <c r="D3347"/>
    </row>
    <row r="3348" spans="1:4" ht="16.149999999999999" customHeight="1" x14ac:dyDescent="0.25">
      <c r="A3348" s="561">
        <v>36908</v>
      </c>
      <c r="B3348" s="563">
        <v>2245.89</v>
      </c>
      <c r="C3348"/>
      <c r="D3348"/>
    </row>
    <row r="3349" spans="1:4" ht="16.149999999999999" customHeight="1" x14ac:dyDescent="0.25">
      <c r="A3349" s="561">
        <v>36909</v>
      </c>
      <c r="B3349" s="562">
        <v>2236.46</v>
      </c>
      <c r="C3349"/>
      <c r="D3349"/>
    </row>
    <row r="3350" spans="1:4" ht="16.149999999999999" customHeight="1" x14ac:dyDescent="0.25">
      <c r="A3350" s="561">
        <v>36910</v>
      </c>
      <c r="B3350" s="563">
        <v>2246.7399999999998</v>
      </c>
      <c r="C3350"/>
      <c r="D3350"/>
    </row>
    <row r="3351" spans="1:4" ht="16.149999999999999" customHeight="1" x14ac:dyDescent="0.25">
      <c r="A3351" s="561">
        <v>36911</v>
      </c>
      <c r="B3351" s="562">
        <v>2244.59</v>
      </c>
      <c r="C3351"/>
      <c r="D3351"/>
    </row>
    <row r="3352" spans="1:4" ht="16.149999999999999" customHeight="1" x14ac:dyDescent="0.25">
      <c r="A3352" s="561">
        <v>36912</v>
      </c>
      <c r="B3352" s="563">
        <v>2244.59</v>
      </c>
      <c r="C3352"/>
      <c r="D3352"/>
    </row>
    <row r="3353" spans="1:4" ht="16.149999999999999" customHeight="1" x14ac:dyDescent="0.25">
      <c r="A3353" s="561">
        <v>36913</v>
      </c>
      <c r="B3353" s="562">
        <v>2244.59</v>
      </c>
      <c r="C3353"/>
      <c r="D3353"/>
    </row>
    <row r="3354" spans="1:4" ht="16.149999999999999" customHeight="1" x14ac:dyDescent="0.25">
      <c r="A3354" s="561">
        <v>36914</v>
      </c>
      <c r="B3354" s="563">
        <v>2240.02</v>
      </c>
      <c r="C3354"/>
      <c r="D3354"/>
    </row>
    <row r="3355" spans="1:4" ht="16.149999999999999" customHeight="1" x14ac:dyDescent="0.25">
      <c r="A3355" s="561">
        <v>36915</v>
      </c>
      <c r="B3355" s="562">
        <v>2255.8200000000002</v>
      </c>
      <c r="C3355"/>
      <c r="D3355"/>
    </row>
    <row r="3356" spans="1:4" ht="16.149999999999999" customHeight="1" x14ac:dyDescent="0.25">
      <c r="A3356" s="561">
        <v>36916</v>
      </c>
      <c r="B3356" s="563">
        <v>2254.35</v>
      </c>
      <c r="C3356"/>
      <c r="D3356"/>
    </row>
    <row r="3357" spans="1:4" ht="16.149999999999999" customHeight="1" x14ac:dyDescent="0.25">
      <c r="A3357" s="561">
        <v>36917</v>
      </c>
      <c r="B3357" s="562">
        <v>2250.0300000000002</v>
      </c>
      <c r="C3357"/>
      <c r="D3357"/>
    </row>
    <row r="3358" spans="1:4" ht="16.149999999999999" customHeight="1" x14ac:dyDescent="0.25">
      <c r="A3358" s="561">
        <v>36918</v>
      </c>
      <c r="B3358" s="563">
        <v>2245.46</v>
      </c>
      <c r="C3358"/>
      <c r="D3358"/>
    </row>
    <row r="3359" spans="1:4" ht="16.149999999999999" customHeight="1" x14ac:dyDescent="0.25">
      <c r="A3359" s="561">
        <v>36919</v>
      </c>
      <c r="B3359" s="562">
        <v>2245.46</v>
      </c>
      <c r="C3359"/>
      <c r="D3359"/>
    </row>
    <row r="3360" spans="1:4" ht="16.149999999999999" customHeight="1" x14ac:dyDescent="0.25">
      <c r="A3360" s="561">
        <v>36920</v>
      </c>
      <c r="B3360" s="563">
        <v>2245.46</v>
      </c>
      <c r="C3360"/>
      <c r="D3360"/>
    </row>
    <row r="3361" spans="1:4" ht="16.149999999999999" customHeight="1" x14ac:dyDescent="0.25">
      <c r="A3361" s="561">
        <v>36921</v>
      </c>
      <c r="B3361" s="562">
        <v>2240.56</v>
      </c>
      <c r="C3361"/>
      <c r="D3361"/>
    </row>
    <row r="3362" spans="1:4" ht="16.149999999999999" customHeight="1" x14ac:dyDescent="0.25">
      <c r="A3362" s="561">
        <v>36922</v>
      </c>
      <c r="B3362" s="563">
        <v>2240.8000000000002</v>
      </c>
      <c r="C3362"/>
      <c r="D3362"/>
    </row>
    <row r="3363" spans="1:4" ht="16.149999999999999" customHeight="1" x14ac:dyDescent="0.25">
      <c r="A3363" s="561">
        <v>36923</v>
      </c>
      <c r="B3363" s="562">
        <v>2242.08</v>
      </c>
      <c r="C3363"/>
      <c r="D3363"/>
    </row>
    <row r="3364" spans="1:4" ht="16.149999999999999" customHeight="1" x14ac:dyDescent="0.25">
      <c r="A3364" s="561">
        <v>36924</v>
      </c>
      <c r="B3364" s="563">
        <v>2240.04</v>
      </c>
      <c r="C3364"/>
      <c r="D3364"/>
    </row>
    <row r="3365" spans="1:4" ht="16.149999999999999" customHeight="1" x14ac:dyDescent="0.25">
      <c r="A3365" s="561">
        <v>36925</v>
      </c>
      <c r="B3365" s="562">
        <v>2242.1999999999998</v>
      </c>
      <c r="C3365"/>
      <c r="D3365"/>
    </row>
    <row r="3366" spans="1:4" ht="16.149999999999999" customHeight="1" x14ac:dyDescent="0.25">
      <c r="A3366" s="561">
        <v>36926</v>
      </c>
      <c r="B3366" s="563">
        <v>2242.1999999999998</v>
      </c>
      <c r="C3366"/>
      <c r="D3366"/>
    </row>
    <row r="3367" spans="1:4" ht="16.149999999999999" customHeight="1" x14ac:dyDescent="0.25">
      <c r="A3367" s="561">
        <v>36927</v>
      </c>
      <c r="B3367" s="562">
        <v>2242.1999999999998</v>
      </c>
      <c r="C3367"/>
      <c r="D3367"/>
    </row>
    <row r="3368" spans="1:4" ht="16.149999999999999" customHeight="1" x14ac:dyDescent="0.25">
      <c r="A3368" s="561">
        <v>36928</v>
      </c>
      <c r="B3368" s="563">
        <v>2238.35</v>
      </c>
      <c r="C3368"/>
      <c r="D3368"/>
    </row>
    <row r="3369" spans="1:4" ht="16.149999999999999" customHeight="1" x14ac:dyDescent="0.25">
      <c r="A3369" s="561">
        <v>36929</v>
      </c>
      <c r="B3369" s="562">
        <v>2235.0300000000002</v>
      </c>
      <c r="C3369"/>
      <c r="D3369"/>
    </row>
    <row r="3370" spans="1:4" ht="16.149999999999999" customHeight="1" x14ac:dyDescent="0.25">
      <c r="A3370" s="561">
        <v>36930</v>
      </c>
      <c r="B3370" s="563">
        <v>2238.09</v>
      </c>
      <c r="C3370"/>
      <c r="D3370"/>
    </row>
    <row r="3371" spans="1:4" ht="16.149999999999999" customHeight="1" x14ac:dyDescent="0.25">
      <c r="A3371" s="561">
        <v>36931</v>
      </c>
      <c r="B3371" s="562">
        <v>2242.6799999999998</v>
      </c>
      <c r="C3371"/>
      <c r="D3371"/>
    </row>
    <row r="3372" spans="1:4" ht="16.149999999999999" customHeight="1" x14ac:dyDescent="0.25">
      <c r="A3372" s="561">
        <v>36932</v>
      </c>
      <c r="B3372" s="563">
        <v>2237.58</v>
      </c>
      <c r="C3372"/>
      <c r="D3372"/>
    </row>
    <row r="3373" spans="1:4" ht="16.149999999999999" customHeight="1" x14ac:dyDescent="0.25">
      <c r="A3373" s="561">
        <v>36933</v>
      </c>
      <c r="B3373" s="562">
        <v>2237.58</v>
      </c>
      <c r="C3373"/>
      <c r="D3373"/>
    </row>
    <row r="3374" spans="1:4" ht="16.149999999999999" customHeight="1" x14ac:dyDescent="0.25">
      <c r="A3374" s="561">
        <v>36934</v>
      </c>
      <c r="B3374" s="563">
        <v>2237.58</v>
      </c>
      <c r="C3374"/>
      <c r="D3374"/>
    </row>
    <row r="3375" spans="1:4" ht="16.149999999999999" customHeight="1" x14ac:dyDescent="0.25">
      <c r="A3375" s="561">
        <v>36935</v>
      </c>
      <c r="B3375" s="562">
        <v>2229.59</v>
      </c>
      <c r="C3375"/>
      <c r="D3375"/>
    </row>
    <row r="3376" spans="1:4" ht="16.149999999999999" customHeight="1" x14ac:dyDescent="0.25">
      <c r="A3376" s="561">
        <v>36936</v>
      </c>
      <c r="B3376" s="563">
        <v>2237.37</v>
      </c>
      <c r="C3376"/>
      <c r="D3376"/>
    </row>
    <row r="3377" spans="1:4" ht="16.149999999999999" customHeight="1" x14ac:dyDescent="0.25">
      <c r="A3377" s="561">
        <v>36937</v>
      </c>
      <c r="B3377" s="562">
        <v>2239.0300000000002</v>
      </c>
      <c r="C3377"/>
      <c r="D3377"/>
    </row>
    <row r="3378" spans="1:4" ht="16.149999999999999" customHeight="1" x14ac:dyDescent="0.25">
      <c r="A3378" s="561">
        <v>36938</v>
      </c>
      <c r="B3378" s="563">
        <v>2238.61</v>
      </c>
      <c r="C3378"/>
      <c r="D3378"/>
    </row>
    <row r="3379" spans="1:4" ht="16.149999999999999" customHeight="1" x14ac:dyDescent="0.25">
      <c r="A3379" s="561">
        <v>36939</v>
      </c>
      <c r="B3379" s="562">
        <v>2238.5100000000002</v>
      </c>
      <c r="C3379"/>
      <c r="D3379"/>
    </row>
    <row r="3380" spans="1:4" ht="16.149999999999999" customHeight="1" x14ac:dyDescent="0.25">
      <c r="A3380" s="561">
        <v>36940</v>
      </c>
      <c r="B3380" s="563">
        <v>2238.5100000000002</v>
      </c>
      <c r="C3380"/>
      <c r="D3380"/>
    </row>
    <row r="3381" spans="1:4" ht="16.149999999999999" customHeight="1" x14ac:dyDescent="0.25">
      <c r="A3381" s="561">
        <v>36941</v>
      </c>
      <c r="B3381" s="562">
        <v>2238.5100000000002</v>
      </c>
      <c r="C3381"/>
      <c r="D3381"/>
    </row>
    <row r="3382" spans="1:4" ht="16.149999999999999" customHeight="1" x14ac:dyDescent="0.25">
      <c r="A3382" s="561">
        <v>36942</v>
      </c>
      <c r="B3382" s="563">
        <v>2245.16</v>
      </c>
      <c r="C3382"/>
      <c r="D3382"/>
    </row>
    <row r="3383" spans="1:4" ht="16.149999999999999" customHeight="1" x14ac:dyDescent="0.25">
      <c r="A3383" s="561">
        <v>36943</v>
      </c>
      <c r="B3383" s="562">
        <v>2247.09</v>
      </c>
      <c r="C3383"/>
      <c r="D3383"/>
    </row>
    <row r="3384" spans="1:4" ht="16.149999999999999" customHeight="1" x14ac:dyDescent="0.25">
      <c r="A3384" s="561">
        <v>36944</v>
      </c>
      <c r="B3384" s="563">
        <v>2252.65</v>
      </c>
      <c r="C3384"/>
      <c r="D3384"/>
    </row>
    <row r="3385" spans="1:4" ht="16.149999999999999" customHeight="1" x14ac:dyDescent="0.25">
      <c r="A3385" s="561">
        <v>36945</v>
      </c>
      <c r="B3385" s="562">
        <v>2252.86</v>
      </c>
      <c r="C3385"/>
      <c r="D3385"/>
    </row>
    <row r="3386" spans="1:4" ht="16.149999999999999" customHeight="1" x14ac:dyDescent="0.25">
      <c r="A3386" s="561">
        <v>36946</v>
      </c>
      <c r="B3386" s="563">
        <v>2257.6999999999998</v>
      </c>
      <c r="C3386"/>
      <c r="D3386"/>
    </row>
    <row r="3387" spans="1:4" ht="16.149999999999999" customHeight="1" x14ac:dyDescent="0.25">
      <c r="A3387" s="561">
        <v>36947</v>
      </c>
      <c r="B3387" s="562">
        <v>2257.6999999999998</v>
      </c>
      <c r="C3387"/>
      <c r="D3387"/>
    </row>
    <row r="3388" spans="1:4" ht="16.149999999999999" customHeight="1" x14ac:dyDescent="0.25">
      <c r="A3388" s="561">
        <v>36948</v>
      </c>
      <c r="B3388" s="563">
        <v>2257.6999999999998</v>
      </c>
      <c r="C3388"/>
      <c r="D3388"/>
    </row>
    <row r="3389" spans="1:4" ht="16.149999999999999" customHeight="1" x14ac:dyDescent="0.25">
      <c r="A3389" s="561">
        <v>36949</v>
      </c>
      <c r="B3389" s="562">
        <v>2256.42</v>
      </c>
      <c r="C3389"/>
      <c r="D3389"/>
    </row>
    <row r="3390" spans="1:4" ht="16.149999999999999" customHeight="1" x14ac:dyDescent="0.25">
      <c r="A3390" s="561">
        <v>36950</v>
      </c>
      <c r="B3390" s="563">
        <v>2257.4499999999998</v>
      </c>
      <c r="C3390"/>
      <c r="D3390"/>
    </row>
    <row r="3391" spans="1:4" ht="16.149999999999999" customHeight="1" x14ac:dyDescent="0.25">
      <c r="A3391" s="561">
        <v>36951</v>
      </c>
      <c r="B3391" s="562">
        <v>2259.64</v>
      </c>
      <c r="C3391"/>
      <c r="D3391"/>
    </row>
    <row r="3392" spans="1:4" ht="16.149999999999999" customHeight="1" x14ac:dyDescent="0.25">
      <c r="A3392" s="561">
        <v>36952</v>
      </c>
      <c r="B3392" s="563">
        <v>2265.44</v>
      </c>
      <c r="C3392"/>
      <c r="D3392"/>
    </row>
    <row r="3393" spans="1:4" ht="16.149999999999999" customHeight="1" x14ac:dyDescent="0.25">
      <c r="A3393" s="561">
        <v>36953</v>
      </c>
      <c r="B3393" s="562">
        <v>2264.09</v>
      </c>
      <c r="C3393"/>
      <c r="D3393"/>
    </row>
    <row r="3394" spans="1:4" ht="16.149999999999999" customHeight="1" x14ac:dyDescent="0.25">
      <c r="A3394" s="561">
        <v>36954</v>
      </c>
      <c r="B3394" s="563">
        <v>2264.09</v>
      </c>
      <c r="C3394"/>
      <c r="D3394"/>
    </row>
    <row r="3395" spans="1:4" ht="16.149999999999999" customHeight="1" x14ac:dyDescent="0.25">
      <c r="A3395" s="561">
        <v>36955</v>
      </c>
      <c r="B3395" s="562">
        <v>2264.09</v>
      </c>
      <c r="C3395"/>
      <c r="D3395"/>
    </row>
    <row r="3396" spans="1:4" ht="16.149999999999999" customHeight="1" x14ac:dyDescent="0.25">
      <c r="A3396" s="561">
        <v>36956</v>
      </c>
      <c r="B3396" s="563">
        <v>2259.0700000000002</v>
      </c>
      <c r="C3396"/>
      <c r="D3396"/>
    </row>
    <row r="3397" spans="1:4" ht="16.149999999999999" customHeight="1" x14ac:dyDescent="0.25">
      <c r="A3397" s="561">
        <v>36957</v>
      </c>
      <c r="B3397" s="562">
        <v>2260.33</v>
      </c>
      <c r="C3397"/>
      <c r="D3397"/>
    </row>
    <row r="3398" spans="1:4" ht="16.149999999999999" customHeight="1" x14ac:dyDescent="0.25">
      <c r="A3398" s="561">
        <v>36958</v>
      </c>
      <c r="B3398" s="563">
        <v>2262.06</v>
      </c>
      <c r="C3398"/>
      <c r="D3398"/>
    </row>
    <row r="3399" spans="1:4" ht="16.149999999999999" customHeight="1" x14ac:dyDescent="0.25">
      <c r="A3399" s="561">
        <v>36959</v>
      </c>
      <c r="B3399" s="562">
        <v>2262.5500000000002</v>
      </c>
      <c r="C3399"/>
      <c r="D3399"/>
    </row>
    <row r="3400" spans="1:4" ht="16.149999999999999" customHeight="1" x14ac:dyDescent="0.25">
      <c r="A3400" s="561">
        <v>36960</v>
      </c>
      <c r="B3400" s="563">
        <v>2264.0100000000002</v>
      </c>
      <c r="C3400"/>
      <c r="D3400"/>
    </row>
    <row r="3401" spans="1:4" ht="16.149999999999999" customHeight="1" x14ac:dyDescent="0.25">
      <c r="A3401" s="561">
        <v>36961</v>
      </c>
      <c r="B3401" s="562">
        <v>2264.0100000000002</v>
      </c>
      <c r="C3401"/>
      <c r="D3401"/>
    </row>
    <row r="3402" spans="1:4" ht="16.149999999999999" customHeight="1" x14ac:dyDescent="0.25">
      <c r="A3402" s="561">
        <v>36962</v>
      </c>
      <c r="B3402" s="563">
        <v>2264.0100000000002</v>
      </c>
      <c r="C3402"/>
      <c r="D3402"/>
    </row>
    <row r="3403" spans="1:4" ht="16.149999999999999" customHeight="1" x14ac:dyDescent="0.25">
      <c r="A3403" s="561">
        <v>36963</v>
      </c>
      <c r="B3403" s="562">
        <v>2275.98</v>
      </c>
      <c r="C3403"/>
      <c r="D3403"/>
    </row>
    <row r="3404" spans="1:4" ht="16.149999999999999" customHeight="1" x14ac:dyDescent="0.25">
      <c r="A3404" s="561">
        <v>36964</v>
      </c>
      <c r="B3404" s="563">
        <v>2275.92</v>
      </c>
      <c r="C3404"/>
      <c r="D3404"/>
    </row>
    <row r="3405" spans="1:4" ht="16.149999999999999" customHeight="1" x14ac:dyDescent="0.25">
      <c r="A3405" s="561">
        <v>36965</v>
      </c>
      <c r="B3405" s="562">
        <v>2282.0100000000002</v>
      </c>
      <c r="C3405"/>
      <c r="D3405"/>
    </row>
    <row r="3406" spans="1:4" ht="16.149999999999999" customHeight="1" x14ac:dyDescent="0.25">
      <c r="A3406" s="561">
        <v>36966</v>
      </c>
      <c r="B3406" s="563">
        <v>2281.02</v>
      </c>
      <c r="C3406"/>
      <c r="D3406"/>
    </row>
    <row r="3407" spans="1:4" ht="16.149999999999999" customHeight="1" x14ac:dyDescent="0.25">
      <c r="A3407" s="561">
        <v>36967</v>
      </c>
      <c r="B3407" s="562">
        <v>2282.96</v>
      </c>
      <c r="C3407"/>
      <c r="D3407"/>
    </row>
    <row r="3408" spans="1:4" ht="16.149999999999999" customHeight="1" x14ac:dyDescent="0.25">
      <c r="A3408" s="561">
        <v>36968</v>
      </c>
      <c r="B3408" s="563">
        <v>2282.96</v>
      </c>
      <c r="C3408"/>
      <c r="D3408"/>
    </row>
    <row r="3409" spans="1:4" ht="16.149999999999999" customHeight="1" x14ac:dyDescent="0.25">
      <c r="A3409" s="561">
        <v>36969</v>
      </c>
      <c r="B3409" s="562">
        <v>2282.96</v>
      </c>
      <c r="C3409"/>
      <c r="D3409"/>
    </row>
    <row r="3410" spans="1:4" ht="16.149999999999999" customHeight="1" x14ac:dyDescent="0.25">
      <c r="A3410" s="561">
        <v>36970</v>
      </c>
      <c r="B3410" s="563">
        <v>2282.96</v>
      </c>
      <c r="C3410"/>
      <c r="D3410"/>
    </row>
    <row r="3411" spans="1:4" ht="16.149999999999999" customHeight="1" x14ac:dyDescent="0.25">
      <c r="A3411" s="561">
        <v>36971</v>
      </c>
      <c r="B3411" s="562">
        <v>2282.17</v>
      </c>
      <c r="C3411"/>
      <c r="D3411"/>
    </row>
    <row r="3412" spans="1:4" ht="16.149999999999999" customHeight="1" x14ac:dyDescent="0.25">
      <c r="A3412" s="561">
        <v>36972</v>
      </c>
      <c r="B3412" s="563">
        <v>2284.04</v>
      </c>
      <c r="C3412"/>
      <c r="D3412"/>
    </row>
    <row r="3413" spans="1:4" ht="16.149999999999999" customHeight="1" x14ac:dyDescent="0.25">
      <c r="A3413" s="561">
        <v>36973</v>
      </c>
      <c r="B3413" s="562">
        <v>2290.02</v>
      </c>
      <c r="C3413"/>
      <c r="D3413"/>
    </row>
    <row r="3414" spans="1:4" ht="16.149999999999999" customHeight="1" x14ac:dyDescent="0.25">
      <c r="A3414" s="561">
        <v>36974</v>
      </c>
      <c r="B3414" s="563">
        <v>2295.7399999999998</v>
      </c>
      <c r="C3414"/>
      <c r="D3414"/>
    </row>
    <row r="3415" spans="1:4" ht="16.149999999999999" customHeight="1" x14ac:dyDescent="0.25">
      <c r="A3415" s="561">
        <v>36975</v>
      </c>
      <c r="B3415" s="562">
        <v>2295.7399999999998</v>
      </c>
      <c r="C3415"/>
      <c r="D3415"/>
    </row>
    <row r="3416" spans="1:4" ht="16.149999999999999" customHeight="1" x14ac:dyDescent="0.25">
      <c r="A3416" s="561">
        <v>36976</v>
      </c>
      <c r="B3416" s="563">
        <v>2295.7399999999998</v>
      </c>
      <c r="C3416"/>
      <c r="D3416"/>
    </row>
    <row r="3417" spans="1:4" ht="16.149999999999999" customHeight="1" x14ac:dyDescent="0.25">
      <c r="A3417" s="561">
        <v>36977</v>
      </c>
      <c r="B3417" s="562">
        <v>2293.9899999999998</v>
      </c>
      <c r="C3417"/>
      <c r="D3417"/>
    </row>
    <row r="3418" spans="1:4" ht="16.149999999999999" customHeight="1" x14ac:dyDescent="0.25">
      <c r="A3418" s="561">
        <v>36978</v>
      </c>
      <c r="B3418" s="563">
        <v>2299.6799999999998</v>
      </c>
      <c r="C3418"/>
      <c r="D3418"/>
    </row>
    <row r="3419" spans="1:4" ht="16.149999999999999" customHeight="1" x14ac:dyDescent="0.25">
      <c r="A3419" s="561">
        <v>36979</v>
      </c>
      <c r="B3419" s="562">
        <v>2303.86</v>
      </c>
      <c r="C3419"/>
      <c r="D3419"/>
    </row>
    <row r="3420" spans="1:4" ht="16.149999999999999" customHeight="1" x14ac:dyDescent="0.25">
      <c r="A3420" s="561">
        <v>36980</v>
      </c>
      <c r="B3420" s="563">
        <v>2309.83</v>
      </c>
      <c r="C3420"/>
      <c r="D3420"/>
    </row>
    <row r="3421" spans="1:4" ht="16.149999999999999" customHeight="1" x14ac:dyDescent="0.25">
      <c r="A3421" s="561">
        <v>36981</v>
      </c>
      <c r="B3421" s="562">
        <v>2310.5700000000002</v>
      </c>
      <c r="C3421"/>
      <c r="D3421"/>
    </row>
    <row r="3422" spans="1:4" ht="16.149999999999999" customHeight="1" x14ac:dyDescent="0.25">
      <c r="A3422" s="561">
        <v>36982</v>
      </c>
      <c r="B3422" s="563">
        <v>2310.5700000000002</v>
      </c>
      <c r="C3422"/>
      <c r="D3422"/>
    </row>
    <row r="3423" spans="1:4" ht="16.149999999999999" customHeight="1" x14ac:dyDescent="0.25">
      <c r="A3423" s="561">
        <v>36983</v>
      </c>
      <c r="B3423" s="562">
        <v>2310.5700000000002</v>
      </c>
      <c r="C3423"/>
      <c r="D3423"/>
    </row>
    <row r="3424" spans="1:4" ht="16.149999999999999" customHeight="1" x14ac:dyDescent="0.25">
      <c r="A3424" s="561">
        <v>36984</v>
      </c>
      <c r="B3424" s="563">
        <v>2304.19</v>
      </c>
      <c r="C3424"/>
      <c r="D3424"/>
    </row>
    <row r="3425" spans="1:4" ht="16.149999999999999" customHeight="1" x14ac:dyDescent="0.25">
      <c r="A3425" s="561">
        <v>36985</v>
      </c>
      <c r="B3425" s="562">
        <v>2308.64</v>
      </c>
      <c r="C3425"/>
      <c r="D3425"/>
    </row>
    <row r="3426" spans="1:4" ht="16.149999999999999" customHeight="1" x14ac:dyDescent="0.25">
      <c r="A3426" s="561">
        <v>36986</v>
      </c>
      <c r="B3426" s="563">
        <v>2315.81</v>
      </c>
      <c r="C3426"/>
      <c r="D3426"/>
    </row>
    <row r="3427" spans="1:4" ht="16.149999999999999" customHeight="1" x14ac:dyDescent="0.25">
      <c r="A3427" s="561">
        <v>36987</v>
      </c>
      <c r="B3427" s="562">
        <v>2317.46</v>
      </c>
      <c r="C3427"/>
      <c r="D3427"/>
    </row>
    <row r="3428" spans="1:4" ht="16.149999999999999" customHeight="1" x14ac:dyDescent="0.25">
      <c r="A3428" s="561">
        <v>36988</v>
      </c>
      <c r="B3428" s="563">
        <v>2318.58</v>
      </c>
      <c r="C3428"/>
      <c r="D3428"/>
    </row>
    <row r="3429" spans="1:4" ht="16.149999999999999" customHeight="1" x14ac:dyDescent="0.25">
      <c r="A3429" s="561">
        <v>36989</v>
      </c>
      <c r="B3429" s="562">
        <v>2318.58</v>
      </c>
      <c r="C3429"/>
      <c r="D3429"/>
    </row>
    <row r="3430" spans="1:4" ht="16.149999999999999" customHeight="1" x14ac:dyDescent="0.25">
      <c r="A3430" s="561">
        <v>36990</v>
      </c>
      <c r="B3430" s="563">
        <v>2318.58</v>
      </c>
      <c r="C3430"/>
      <c r="D3430"/>
    </row>
    <row r="3431" spans="1:4" ht="16.149999999999999" customHeight="1" x14ac:dyDescent="0.25">
      <c r="A3431" s="561">
        <v>36991</v>
      </c>
      <c r="B3431" s="562">
        <v>2315.21</v>
      </c>
      <c r="C3431"/>
      <c r="D3431"/>
    </row>
    <row r="3432" spans="1:4" ht="16.149999999999999" customHeight="1" x14ac:dyDescent="0.25">
      <c r="A3432" s="561">
        <v>36992</v>
      </c>
      <c r="B3432" s="563">
        <v>2309.84</v>
      </c>
      <c r="C3432"/>
      <c r="D3432"/>
    </row>
    <row r="3433" spans="1:4" ht="16.149999999999999" customHeight="1" x14ac:dyDescent="0.25">
      <c r="A3433" s="561">
        <v>36993</v>
      </c>
      <c r="B3433" s="562">
        <v>2314.0700000000002</v>
      </c>
      <c r="C3433"/>
      <c r="D3433"/>
    </row>
    <row r="3434" spans="1:4" ht="16.149999999999999" customHeight="1" x14ac:dyDescent="0.25">
      <c r="A3434" s="561">
        <v>36994</v>
      </c>
      <c r="B3434" s="563">
        <v>2314.0700000000002</v>
      </c>
      <c r="C3434"/>
      <c r="D3434"/>
    </row>
    <row r="3435" spans="1:4" ht="16.149999999999999" customHeight="1" x14ac:dyDescent="0.25">
      <c r="A3435" s="561">
        <v>36995</v>
      </c>
      <c r="B3435" s="562">
        <v>2314.0700000000002</v>
      </c>
      <c r="C3435"/>
      <c r="D3435"/>
    </row>
    <row r="3436" spans="1:4" ht="16.149999999999999" customHeight="1" x14ac:dyDescent="0.25">
      <c r="A3436" s="561">
        <v>36996</v>
      </c>
      <c r="B3436" s="563">
        <v>2314.0700000000002</v>
      </c>
      <c r="C3436"/>
      <c r="D3436"/>
    </row>
    <row r="3437" spans="1:4" ht="16.149999999999999" customHeight="1" x14ac:dyDescent="0.25">
      <c r="A3437" s="561">
        <v>36997</v>
      </c>
      <c r="B3437" s="562">
        <v>2314.0700000000002</v>
      </c>
      <c r="C3437"/>
      <c r="D3437"/>
    </row>
    <row r="3438" spans="1:4" ht="16.149999999999999" customHeight="1" x14ac:dyDescent="0.25">
      <c r="A3438" s="561">
        <v>36998</v>
      </c>
      <c r="B3438" s="563">
        <v>2320.1799999999998</v>
      </c>
      <c r="C3438"/>
      <c r="D3438"/>
    </row>
    <row r="3439" spans="1:4" ht="16.149999999999999" customHeight="1" x14ac:dyDescent="0.25">
      <c r="A3439" s="561">
        <v>36999</v>
      </c>
      <c r="B3439" s="562">
        <v>2319.5700000000002</v>
      </c>
      <c r="C3439"/>
      <c r="D3439"/>
    </row>
    <row r="3440" spans="1:4" ht="16.149999999999999" customHeight="1" x14ac:dyDescent="0.25">
      <c r="A3440" s="561">
        <v>37000</v>
      </c>
      <c r="B3440" s="563">
        <v>2316.91</v>
      </c>
      <c r="C3440"/>
      <c r="D3440"/>
    </row>
    <row r="3441" spans="1:4" ht="16.149999999999999" customHeight="1" x14ac:dyDescent="0.25">
      <c r="A3441" s="561">
        <v>37001</v>
      </c>
      <c r="B3441" s="562">
        <v>2327.08</v>
      </c>
      <c r="C3441"/>
      <c r="D3441"/>
    </row>
    <row r="3442" spans="1:4" ht="16.149999999999999" customHeight="1" x14ac:dyDescent="0.25">
      <c r="A3442" s="561">
        <v>37002</v>
      </c>
      <c r="B3442" s="563">
        <v>2329.73</v>
      </c>
      <c r="C3442"/>
      <c r="D3442"/>
    </row>
    <row r="3443" spans="1:4" ht="16.149999999999999" customHeight="1" x14ac:dyDescent="0.25">
      <c r="A3443" s="561">
        <v>37003</v>
      </c>
      <c r="B3443" s="562">
        <v>2329.73</v>
      </c>
      <c r="C3443"/>
      <c r="D3443"/>
    </row>
    <row r="3444" spans="1:4" ht="16.149999999999999" customHeight="1" x14ac:dyDescent="0.25">
      <c r="A3444" s="561">
        <v>37004</v>
      </c>
      <c r="B3444" s="563">
        <v>2329.73</v>
      </c>
      <c r="C3444"/>
      <c r="D3444"/>
    </row>
    <row r="3445" spans="1:4" ht="16.149999999999999" customHeight="1" x14ac:dyDescent="0.25">
      <c r="A3445" s="561">
        <v>37005</v>
      </c>
      <c r="B3445" s="562">
        <v>2334.38</v>
      </c>
      <c r="C3445"/>
      <c r="D3445"/>
    </row>
    <row r="3446" spans="1:4" ht="16.149999999999999" customHeight="1" x14ac:dyDescent="0.25">
      <c r="A3446" s="561">
        <v>37006</v>
      </c>
      <c r="B3446" s="563">
        <v>2339.16</v>
      </c>
      <c r="C3446"/>
      <c r="D3446"/>
    </row>
    <row r="3447" spans="1:4" ht="16.149999999999999" customHeight="1" x14ac:dyDescent="0.25">
      <c r="A3447" s="561">
        <v>37007</v>
      </c>
      <c r="B3447" s="562">
        <v>2345.21</v>
      </c>
      <c r="C3447"/>
      <c r="D3447"/>
    </row>
    <row r="3448" spans="1:4" ht="16.149999999999999" customHeight="1" x14ac:dyDescent="0.25">
      <c r="A3448" s="561">
        <v>37008</v>
      </c>
      <c r="B3448" s="563">
        <v>2345.5700000000002</v>
      </c>
      <c r="C3448"/>
      <c r="D3448"/>
    </row>
    <row r="3449" spans="1:4" ht="16.149999999999999" customHeight="1" x14ac:dyDescent="0.25">
      <c r="A3449" s="561">
        <v>37009</v>
      </c>
      <c r="B3449" s="562">
        <v>2346.73</v>
      </c>
      <c r="C3449"/>
      <c r="D3449"/>
    </row>
    <row r="3450" spans="1:4" ht="16.149999999999999" customHeight="1" x14ac:dyDescent="0.25">
      <c r="A3450" s="561">
        <v>37010</v>
      </c>
      <c r="B3450" s="563">
        <v>2346.73</v>
      </c>
      <c r="C3450"/>
      <c r="D3450"/>
    </row>
    <row r="3451" spans="1:4" ht="16.149999999999999" customHeight="1" x14ac:dyDescent="0.25">
      <c r="A3451" s="561">
        <v>37011</v>
      </c>
      <c r="B3451" s="562">
        <v>2346.73</v>
      </c>
      <c r="C3451"/>
      <c r="D3451"/>
    </row>
    <row r="3452" spans="1:4" ht="16.149999999999999" customHeight="1" x14ac:dyDescent="0.25">
      <c r="A3452" s="561">
        <v>37012</v>
      </c>
      <c r="B3452" s="563">
        <v>2341.09</v>
      </c>
      <c r="C3452"/>
      <c r="D3452"/>
    </row>
    <row r="3453" spans="1:4" ht="16.149999999999999" customHeight="1" x14ac:dyDescent="0.25">
      <c r="A3453" s="561">
        <v>37013</v>
      </c>
      <c r="B3453" s="562">
        <v>2341.09</v>
      </c>
      <c r="C3453"/>
      <c r="D3453"/>
    </row>
    <row r="3454" spans="1:4" ht="16.149999999999999" customHeight="1" x14ac:dyDescent="0.25">
      <c r="A3454" s="561">
        <v>37014</v>
      </c>
      <c r="B3454" s="563">
        <v>2345.96</v>
      </c>
      <c r="C3454"/>
      <c r="D3454"/>
    </row>
    <row r="3455" spans="1:4" ht="16.149999999999999" customHeight="1" x14ac:dyDescent="0.25">
      <c r="A3455" s="561">
        <v>37015</v>
      </c>
      <c r="B3455" s="562">
        <v>2349.9499999999998</v>
      </c>
      <c r="C3455"/>
      <c r="D3455"/>
    </row>
    <row r="3456" spans="1:4" ht="16.149999999999999" customHeight="1" x14ac:dyDescent="0.25">
      <c r="A3456" s="561">
        <v>37016</v>
      </c>
      <c r="B3456" s="563">
        <v>2354.4699999999998</v>
      </c>
      <c r="C3456"/>
      <c r="D3456"/>
    </row>
    <row r="3457" spans="1:4" ht="16.149999999999999" customHeight="1" x14ac:dyDescent="0.25">
      <c r="A3457" s="561">
        <v>37017</v>
      </c>
      <c r="B3457" s="562">
        <v>2354.4699999999998</v>
      </c>
      <c r="C3457"/>
      <c r="D3457"/>
    </row>
    <row r="3458" spans="1:4" ht="16.149999999999999" customHeight="1" x14ac:dyDescent="0.25">
      <c r="A3458" s="561">
        <v>37018</v>
      </c>
      <c r="B3458" s="563">
        <v>2354.4699999999998</v>
      </c>
      <c r="C3458"/>
      <c r="D3458"/>
    </row>
    <row r="3459" spans="1:4" ht="16.149999999999999" customHeight="1" x14ac:dyDescent="0.25">
      <c r="A3459" s="561">
        <v>37019</v>
      </c>
      <c r="B3459" s="562">
        <v>2359.54</v>
      </c>
      <c r="C3459"/>
      <c r="D3459"/>
    </row>
    <row r="3460" spans="1:4" ht="16.149999999999999" customHeight="1" x14ac:dyDescent="0.25">
      <c r="A3460" s="561">
        <v>37020</v>
      </c>
      <c r="B3460" s="563">
        <v>2359.2199999999998</v>
      </c>
      <c r="C3460"/>
      <c r="D3460"/>
    </row>
    <row r="3461" spans="1:4" ht="16.149999999999999" customHeight="1" x14ac:dyDescent="0.25">
      <c r="A3461" s="561">
        <v>37021</v>
      </c>
      <c r="B3461" s="562">
        <v>2359.98</v>
      </c>
      <c r="C3461"/>
      <c r="D3461"/>
    </row>
    <row r="3462" spans="1:4" ht="16.149999999999999" customHeight="1" x14ac:dyDescent="0.25">
      <c r="A3462" s="561">
        <v>37022</v>
      </c>
      <c r="B3462" s="563">
        <v>2359.79</v>
      </c>
      <c r="C3462"/>
      <c r="D3462"/>
    </row>
    <row r="3463" spans="1:4" ht="16.149999999999999" customHeight="1" x14ac:dyDescent="0.25">
      <c r="A3463" s="561">
        <v>37023</v>
      </c>
      <c r="B3463" s="562">
        <v>2367.3000000000002</v>
      </c>
      <c r="C3463"/>
      <c r="D3463"/>
    </row>
    <row r="3464" spans="1:4" ht="16.149999999999999" customHeight="1" x14ac:dyDescent="0.25">
      <c r="A3464" s="561">
        <v>37024</v>
      </c>
      <c r="B3464" s="563">
        <v>2367.3000000000002</v>
      </c>
      <c r="C3464"/>
      <c r="D3464"/>
    </row>
    <row r="3465" spans="1:4" ht="16.149999999999999" customHeight="1" x14ac:dyDescent="0.25">
      <c r="A3465" s="561">
        <v>37025</v>
      </c>
      <c r="B3465" s="562">
        <v>2367.3000000000002</v>
      </c>
      <c r="C3465"/>
      <c r="D3465"/>
    </row>
    <row r="3466" spans="1:4" ht="16.149999999999999" customHeight="1" x14ac:dyDescent="0.25">
      <c r="A3466" s="561">
        <v>37026</v>
      </c>
      <c r="B3466" s="563">
        <v>2371.58</v>
      </c>
      <c r="C3466"/>
      <c r="D3466"/>
    </row>
    <row r="3467" spans="1:4" ht="16.149999999999999" customHeight="1" x14ac:dyDescent="0.25">
      <c r="A3467" s="561">
        <v>37027</v>
      </c>
      <c r="B3467" s="562">
        <v>2376.9299999999998</v>
      </c>
      <c r="C3467"/>
      <c r="D3467"/>
    </row>
    <row r="3468" spans="1:4" ht="16.149999999999999" customHeight="1" x14ac:dyDescent="0.25">
      <c r="A3468" s="561">
        <v>37028</v>
      </c>
      <c r="B3468" s="563">
        <v>2378.21</v>
      </c>
      <c r="C3468"/>
      <c r="D3468"/>
    </row>
    <row r="3469" spans="1:4" ht="16.149999999999999" customHeight="1" x14ac:dyDescent="0.25">
      <c r="A3469" s="561">
        <v>37029</v>
      </c>
      <c r="B3469" s="562">
        <v>2378.41</v>
      </c>
      <c r="C3469"/>
      <c r="D3469"/>
    </row>
    <row r="3470" spans="1:4" ht="16.149999999999999" customHeight="1" x14ac:dyDescent="0.25">
      <c r="A3470" s="561">
        <v>37030</v>
      </c>
      <c r="B3470" s="563">
        <v>2348.88</v>
      </c>
      <c r="C3470"/>
      <c r="D3470"/>
    </row>
    <row r="3471" spans="1:4" ht="16.149999999999999" customHeight="1" x14ac:dyDescent="0.25">
      <c r="A3471" s="561">
        <v>37031</v>
      </c>
      <c r="B3471" s="562">
        <v>2348.88</v>
      </c>
      <c r="C3471"/>
      <c r="D3471"/>
    </row>
    <row r="3472" spans="1:4" ht="16.149999999999999" customHeight="1" x14ac:dyDescent="0.25">
      <c r="A3472" s="561">
        <v>37032</v>
      </c>
      <c r="B3472" s="563">
        <v>2348.88</v>
      </c>
      <c r="C3472"/>
      <c r="D3472"/>
    </row>
    <row r="3473" spans="1:4" ht="16.149999999999999" customHeight="1" x14ac:dyDescent="0.25">
      <c r="A3473" s="561">
        <v>37033</v>
      </c>
      <c r="B3473" s="562">
        <v>2314.75</v>
      </c>
      <c r="C3473"/>
      <c r="D3473"/>
    </row>
    <row r="3474" spans="1:4" ht="16.149999999999999" customHeight="1" x14ac:dyDescent="0.25">
      <c r="A3474" s="561">
        <v>37034</v>
      </c>
      <c r="B3474" s="563">
        <v>2316.7199999999998</v>
      </c>
      <c r="C3474"/>
      <c r="D3474"/>
    </row>
    <row r="3475" spans="1:4" ht="16.149999999999999" customHeight="1" x14ac:dyDescent="0.25">
      <c r="A3475" s="561">
        <v>37035</v>
      </c>
      <c r="B3475" s="562">
        <v>2295.23</v>
      </c>
      <c r="C3475"/>
      <c r="D3475"/>
    </row>
    <row r="3476" spans="1:4" ht="16.149999999999999" customHeight="1" x14ac:dyDescent="0.25">
      <c r="A3476" s="561">
        <v>37036</v>
      </c>
      <c r="B3476" s="563">
        <v>2310.64</v>
      </c>
      <c r="C3476"/>
      <c r="D3476"/>
    </row>
    <row r="3477" spans="1:4" ht="16.149999999999999" customHeight="1" x14ac:dyDescent="0.25">
      <c r="A3477" s="561">
        <v>37037</v>
      </c>
      <c r="B3477" s="562">
        <v>2339.98</v>
      </c>
      <c r="C3477"/>
      <c r="D3477"/>
    </row>
    <row r="3478" spans="1:4" ht="16.149999999999999" customHeight="1" x14ac:dyDescent="0.25">
      <c r="A3478" s="561">
        <v>37038</v>
      </c>
      <c r="B3478" s="563">
        <v>2339.98</v>
      </c>
      <c r="C3478"/>
      <c r="D3478"/>
    </row>
    <row r="3479" spans="1:4" ht="16.149999999999999" customHeight="1" x14ac:dyDescent="0.25">
      <c r="A3479" s="561">
        <v>37039</v>
      </c>
      <c r="B3479" s="562">
        <v>2339.98</v>
      </c>
      <c r="C3479"/>
      <c r="D3479"/>
    </row>
    <row r="3480" spans="1:4" ht="16.149999999999999" customHeight="1" x14ac:dyDescent="0.25">
      <c r="A3480" s="561">
        <v>37040</v>
      </c>
      <c r="B3480" s="563">
        <v>2339.98</v>
      </c>
      <c r="C3480"/>
      <c r="D3480"/>
    </row>
    <row r="3481" spans="1:4" ht="16.149999999999999" customHeight="1" x14ac:dyDescent="0.25">
      <c r="A3481" s="561">
        <v>37041</v>
      </c>
      <c r="B3481" s="562">
        <v>2331.91</v>
      </c>
      <c r="C3481"/>
      <c r="D3481"/>
    </row>
    <row r="3482" spans="1:4" ht="16.149999999999999" customHeight="1" x14ac:dyDescent="0.25">
      <c r="A3482" s="561">
        <v>37042</v>
      </c>
      <c r="B3482" s="563">
        <v>2324.98</v>
      </c>
      <c r="C3482"/>
      <c r="D3482"/>
    </row>
    <row r="3483" spans="1:4" ht="16.149999999999999" customHeight="1" x14ac:dyDescent="0.25">
      <c r="A3483" s="561">
        <v>37043</v>
      </c>
      <c r="B3483" s="562">
        <v>2327.25</v>
      </c>
      <c r="C3483"/>
      <c r="D3483"/>
    </row>
    <row r="3484" spans="1:4" ht="16.149999999999999" customHeight="1" x14ac:dyDescent="0.25">
      <c r="A3484" s="561">
        <v>37044</v>
      </c>
      <c r="B3484" s="563">
        <v>2319.16</v>
      </c>
      <c r="C3484"/>
      <c r="D3484"/>
    </row>
    <row r="3485" spans="1:4" ht="16.149999999999999" customHeight="1" x14ac:dyDescent="0.25">
      <c r="A3485" s="561">
        <v>37045</v>
      </c>
      <c r="B3485" s="562">
        <v>2319.16</v>
      </c>
      <c r="C3485"/>
      <c r="D3485"/>
    </row>
    <row r="3486" spans="1:4" ht="16.149999999999999" customHeight="1" x14ac:dyDescent="0.25">
      <c r="A3486" s="561">
        <v>37046</v>
      </c>
      <c r="B3486" s="563">
        <v>2319.16</v>
      </c>
      <c r="C3486"/>
      <c r="D3486"/>
    </row>
    <row r="3487" spans="1:4" ht="16.149999999999999" customHeight="1" x14ac:dyDescent="0.25">
      <c r="A3487" s="561">
        <v>37047</v>
      </c>
      <c r="B3487" s="562">
        <v>2296.88</v>
      </c>
      <c r="C3487"/>
      <c r="D3487"/>
    </row>
    <row r="3488" spans="1:4" ht="16.149999999999999" customHeight="1" x14ac:dyDescent="0.25">
      <c r="A3488" s="561">
        <v>37048</v>
      </c>
      <c r="B3488" s="563">
        <v>2303.37</v>
      </c>
      <c r="C3488"/>
      <c r="D3488"/>
    </row>
    <row r="3489" spans="1:4" ht="16.149999999999999" customHeight="1" x14ac:dyDescent="0.25">
      <c r="A3489" s="561">
        <v>37049</v>
      </c>
      <c r="B3489" s="562">
        <v>2303.38</v>
      </c>
      <c r="C3489"/>
      <c r="D3489"/>
    </row>
    <row r="3490" spans="1:4" ht="16.149999999999999" customHeight="1" x14ac:dyDescent="0.25">
      <c r="A3490" s="561">
        <v>37050</v>
      </c>
      <c r="B3490" s="563">
        <v>2303.41</v>
      </c>
      <c r="C3490"/>
      <c r="D3490"/>
    </row>
    <row r="3491" spans="1:4" ht="16.149999999999999" customHeight="1" x14ac:dyDescent="0.25">
      <c r="A3491" s="561">
        <v>37051</v>
      </c>
      <c r="B3491" s="562">
        <v>2296.31</v>
      </c>
      <c r="C3491"/>
      <c r="D3491"/>
    </row>
    <row r="3492" spans="1:4" ht="16.149999999999999" customHeight="1" x14ac:dyDescent="0.25">
      <c r="A3492" s="561">
        <v>37052</v>
      </c>
      <c r="B3492" s="563">
        <v>2296.31</v>
      </c>
      <c r="C3492"/>
      <c r="D3492"/>
    </row>
    <row r="3493" spans="1:4" ht="16.149999999999999" customHeight="1" x14ac:dyDescent="0.25">
      <c r="A3493" s="561">
        <v>37053</v>
      </c>
      <c r="B3493" s="562">
        <v>2296.31</v>
      </c>
      <c r="C3493"/>
      <c r="D3493"/>
    </row>
    <row r="3494" spans="1:4" ht="16.149999999999999" customHeight="1" x14ac:dyDescent="0.25">
      <c r="A3494" s="561">
        <v>37054</v>
      </c>
      <c r="B3494" s="563">
        <v>2309.06</v>
      </c>
      <c r="C3494"/>
      <c r="D3494"/>
    </row>
    <row r="3495" spans="1:4" ht="16.149999999999999" customHeight="1" x14ac:dyDescent="0.25">
      <c r="A3495" s="561">
        <v>37055</v>
      </c>
      <c r="B3495" s="562">
        <v>2313.7399999999998</v>
      </c>
      <c r="C3495"/>
      <c r="D3495"/>
    </row>
    <row r="3496" spans="1:4" ht="16.149999999999999" customHeight="1" x14ac:dyDescent="0.25">
      <c r="A3496" s="561">
        <v>37056</v>
      </c>
      <c r="B3496" s="563">
        <v>2302.16</v>
      </c>
      <c r="C3496"/>
      <c r="D3496"/>
    </row>
    <row r="3497" spans="1:4" ht="16.149999999999999" customHeight="1" x14ac:dyDescent="0.25">
      <c r="A3497" s="561">
        <v>37057</v>
      </c>
      <c r="B3497" s="562">
        <v>2300.1799999999998</v>
      </c>
      <c r="C3497"/>
      <c r="D3497"/>
    </row>
    <row r="3498" spans="1:4" ht="16.149999999999999" customHeight="1" x14ac:dyDescent="0.25">
      <c r="A3498" s="561">
        <v>37058</v>
      </c>
      <c r="B3498" s="563">
        <v>2303.13</v>
      </c>
      <c r="C3498"/>
      <c r="D3498"/>
    </row>
    <row r="3499" spans="1:4" ht="16.149999999999999" customHeight="1" x14ac:dyDescent="0.25">
      <c r="A3499" s="561">
        <v>37059</v>
      </c>
      <c r="B3499" s="562">
        <v>2303.13</v>
      </c>
      <c r="C3499"/>
      <c r="D3499"/>
    </row>
    <row r="3500" spans="1:4" ht="16.149999999999999" customHeight="1" x14ac:dyDescent="0.25">
      <c r="A3500" s="561">
        <v>37060</v>
      </c>
      <c r="B3500" s="563">
        <v>2303.13</v>
      </c>
      <c r="C3500"/>
      <c r="D3500"/>
    </row>
    <row r="3501" spans="1:4" ht="16.149999999999999" customHeight="1" x14ac:dyDescent="0.25">
      <c r="A3501" s="561">
        <v>37061</v>
      </c>
      <c r="B3501" s="562">
        <v>2303.13</v>
      </c>
      <c r="C3501"/>
      <c r="D3501"/>
    </row>
    <row r="3502" spans="1:4" ht="16.149999999999999" customHeight="1" x14ac:dyDescent="0.25">
      <c r="A3502" s="561">
        <v>37062</v>
      </c>
      <c r="B3502" s="563">
        <v>2307.7800000000002</v>
      </c>
      <c r="C3502"/>
      <c r="D3502"/>
    </row>
    <row r="3503" spans="1:4" ht="16.149999999999999" customHeight="1" x14ac:dyDescent="0.25">
      <c r="A3503" s="561">
        <v>37063</v>
      </c>
      <c r="B3503" s="562">
        <v>2305.35</v>
      </c>
      <c r="C3503"/>
      <c r="D3503"/>
    </row>
    <row r="3504" spans="1:4" ht="16.149999999999999" customHeight="1" x14ac:dyDescent="0.25">
      <c r="A3504" s="561">
        <v>37064</v>
      </c>
      <c r="B3504" s="563">
        <v>2300.46</v>
      </c>
      <c r="C3504"/>
      <c r="D3504"/>
    </row>
    <row r="3505" spans="1:4" ht="16.149999999999999" customHeight="1" x14ac:dyDescent="0.25">
      <c r="A3505" s="561">
        <v>37065</v>
      </c>
      <c r="B3505" s="562">
        <v>2298.88</v>
      </c>
      <c r="C3505"/>
      <c r="D3505"/>
    </row>
    <row r="3506" spans="1:4" ht="16.149999999999999" customHeight="1" x14ac:dyDescent="0.25">
      <c r="A3506" s="561">
        <v>37066</v>
      </c>
      <c r="B3506" s="563">
        <v>2298.88</v>
      </c>
      <c r="C3506"/>
      <c r="D3506"/>
    </row>
    <row r="3507" spans="1:4" ht="16.149999999999999" customHeight="1" x14ac:dyDescent="0.25">
      <c r="A3507" s="561">
        <v>37067</v>
      </c>
      <c r="B3507" s="562">
        <v>2298.88</v>
      </c>
      <c r="C3507"/>
      <c r="D3507"/>
    </row>
    <row r="3508" spans="1:4" ht="16.149999999999999" customHeight="1" x14ac:dyDescent="0.25">
      <c r="A3508" s="561">
        <v>37068</v>
      </c>
      <c r="B3508" s="563">
        <v>2298.88</v>
      </c>
      <c r="C3508"/>
      <c r="D3508"/>
    </row>
    <row r="3509" spans="1:4" ht="16.149999999999999" customHeight="1" x14ac:dyDescent="0.25">
      <c r="A3509" s="561">
        <v>37069</v>
      </c>
      <c r="B3509" s="562">
        <v>2304.6799999999998</v>
      </c>
      <c r="C3509"/>
      <c r="D3509"/>
    </row>
    <row r="3510" spans="1:4" ht="16.149999999999999" customHeight="1" x14ac:dyDescent="0.25">
      <c r="A3510" s="561">
        <v>37070</v>
      </c>
      <c r="B3510" s="563">
        <v>2307.0300000000002</v>
      </c>
      <c r="C3510"/>
      <c r="D3510"/>
    </row>
    <row r="3511" spans="1:4" ht="16.149999999999999" customHeight="1" x14ac:dyDescent="0.25">
      <c r="A3511" s="561">
        <v>37071</v>
      </c>
      <c r="B3511" s="562">
        <v>2305.33</v>
      </c>
      <c r="C3511"/>
      <c r="D3511"/>
    </row>
    <row r="3512" spans="1:4" ht="16.149999999999999" customHeight="1" x14ac:dyDescent="0.25">
      <c r="A3512" s="561">
        <v>37072</v>
      </c>
      <c r="B3512" s="563">
        <v>2298.85</v>
      </c>
      <c r="C3512"/>
      <c r="D3512"/>
    </row>
    <row r="3513" spans="1:4" ht="16.149999999999999" customHeight="1" x14ac:dyDescent="0.25">
      <c r="A3513" s="561">
        <v>37073</v>
      </c>
      <c r="B3513" s="562">
        <v>2298.85</v>
      </c>
      <c r="C3513"/>
      <c r="D3513"/>
    </row>
    <row r="3514" spans="1:4" ht="16.149999999999999" customHeight="1" x14ac:dyDescent="0.25">
      <c r="A3514" s="561">
        <v>37074</v>
      </c>
      <c r="B3514" s="563">
        <v>2298.85</v>
      </c>
      <c r="C3514"/>
      <c r="D3514"/>
    </row>
    <row r="3515" spans="1:4" ht="16.149999999999999" customHeight="1" x14ac:dyDescent="0.25">
      <c r="A3515" s="561">
        <v>37075</v>
      </c>
      <c r="B3515" s="562">
        <v>2298.85</v>
      </c>
      <c r="C3515"/>
      <c r="D3515"/>
    </row>
    <row r="3516" spans="1:4" ht="16.149999999999999" customHeight="1" x14ac:dyDescent="0.25">
      <c r="A3516" s="561">
        <v>37076</v>
      </c>
      <c r="B3516" s="563">
        <v>2300.02</v>
      </c>
      <c r="C3516"/>
      <c r="D3516"/>
    </row>
    <row r="3517" spans="1:4" ht="16.149999999999999" customHeight="1" x14ac:dyDescent="0.25">
      <c r="A3517" s="561">
        <v>37077</v>
      </c>
      <c r="B3517" s="562">
        <v>2303.2600000000002</v>
      </c>
      <c r="C3517"/>
      <c r="D3517"/>
    </row>
    <row r="3518" spans="1:4" ht="16.149999999999999" customHeight="1" x14ac:dyDescent="0.25">
      <c r="A3518" s="561">
        <v>37078</v>
      </c>
      <c r="B3518" s="563">
        <v>2303.36</v>
      </c>
      <c r="C3518"/>
      <c r="D3518"/>
    </row>
    <row r="3519" spans="1:4" ht="16.149999999999999" customHeight="1" x14ac:dyDescent="0.25">
      <c r="A3519" s="561">
        <v>37079</v>
      </c>
      <c r="B3519" s="562">
        <v>2304.75</v>
      </c>
      <c r="C3519"/>
      <c r="D3519"/>
    </row>
    <row r="3520" spans="1:4" ht="16.149999999999999" customHeight="1" x14ac:dyDescent="0.25">
      <c r="A3520" s="561">
        <v>37080</v>
      </c>
      <c r="B3520" s="563">
        <v>2304.75</v>
      </c>
      <c r="C3520"/>
      <c r="D3520"/>
    </row>
    <row r="3521" spans="1:4" ht="16.149999999999999" customHeight="1" x14ac:dyDescent="0.25">
      <c r="A3521" s="561">
        <v>37081</v>
      </c>
      <c r="B3521" s="562">
        <v>2304.75</v>
      </c>
      <c r="C3521"/>
      <c r="D3521"/>
    </row>
    <row r="3522" spans="1:4" ht="16.149999999999999" customHeight="1" x14ac:dyDescent="0.25">
      <c r="A3522" s="561">
        <v>37082</v>
      </c>
      <c r="B3522" s="563">
        <v>2305.37</v>
      </c>
      <c r="C3522"/>
      <c r="D3522"/>
    </row>
    <row r="3523" spans="1:4" ht="16.149999999999999" customHeight="1" x14ac:dyDescent="0.25">
      <c r="A3523" s="561">
        <v>37083</v>
      </c>
      <c r="B3523" s="562">
        <v>2306.16</v>
      </c>
      <c r="C3523"/>
      <c r="D3523"/>
    </row>
    <row r="3524" spans="1:4" ht="16.149999999999999" customHeight="1" x14ac:dyDescent="0.25">
      <c r="A3524" s="561">
        <v>37084</v>
      </c>
      <c r="B3524" s="563">
        <v>2312.21</v>
      </c>
      <c r="C3524"/>
      <c r="D3524"/>
    </row>
    <row r="3525" spans="1:4" ht="16.149999999999999" customHeight="1" x14ac:dyDescent="0.25">
      <c r="A3525" s="561">
        <v>37085</v>
      </c>
      <c r="B3525" s="562">
        <v>2323.9899999999998</v>
      </c>
      <c r="C3525"/>
      <c r="D3525"/>
    </row>
    <row r="3526" spans="1:4" ht="16.149999999999999" customHeight="1" x14ac:dyDescent="0.25">
      <c r="A3526" s="561">
        <v>37086</v>
      </c>
      <c r="B3526" s="563">
        <v>2317.92</v>
      </c>
      <c r="C3526"/>
      <c r="D3526"/>
    </row>
    <row r="3527" spans="1:4" ht="16.149999999999999" customHeight="1" x14ac:dyDescent="0.25">
      <c r="A3527" s="561">
        <v>37087</v>
      </c>
      <c r="B3527" s="562">
        <v>2317.92</v>
      </c>
      <c r="C3527"/>
      <c r="D3527"/>
    </row>
    <row r="3528" spans="1:4" ht="16.149999999999999" customHeight="1" x14ac:dyDescent="0.25">
      <c r="A3528" s="561">
        <v>37088</v>
      </c>
      <c r="B3528" s="563">
        <v>2317.92</v>
      </c>
      <c r="C3528"/>
      <c r="D3528"/>
    </row>
    <row r="3529" spans="1:4" ht="16.149999999999999" customHeight="1" x14ac:dyDescent="0.25">
      <c r="A3529" s="561">
        <v>37089</v>
      </c>
      <c r="B3529" s="562">
        <v>2302.56</v>
      </c>
      <c r="C3529"/>
      <c r="D3529"/>
    </row>
    <row r="3530" spans="1:4" ht="16.149999999999999" customHeight="1" x14ac:dyDescent="0.25">
      <c r="A3530" s="561">
        <v>37090</v>
      </c>
      <c r="B3530" s="563">
        <v>2298.7600000000002</v>
      </c>
      <c r="C3530"/>
      <c r="D3530"/>
    </row>
    <row r="3531" spans="1:4" ht="16.149999999999999" customHeight="1" x14ac:dyDescent="0.25">
      <c r="A3531" s="561">
        <v>37091</v>
      </c>
      <c r="B3531" s="562">
        <v>2298.63</v>
      </c>
      <c r="C3531"/>
      <c r="D3531"/>
    </row>
    <row r="3532" spans="1:4" ht="16.149999999999999" customHeight="1" x14ac:dyDescent="0.25">
      <c r="A3532" s="561">
        <v>37092</v>
      </c>
      <c r="B3532" s="563">
        <v>2301.67</v>
      </c>
      <c r="C3532"/>
      <c r="D3532"/>
    </row>
    <row r="3533" spans="1:4" ht="16.149999999999999" customHeight="1" x14ac:dyDescent="0.25">
      <c r="A3533" s="561">
        <v>37093</v>
      </c>
      <c r="B3533" s="562">
        <v>2301.67</v>
      </c>
      <c r="C3533"/>
      <c r="D3533"/>
    </row>
    <row r="3534" spans="1:4" ht="16.149999999999999" customHeight="1" x14ac:dyDescent="0.25">
      <c r="A3534" s="561">
        <v>37094</v>
      </c>
      <c r="B3534" s="563">
        <v>2301.67</v>
      </c>
      <c r="C3534"/>
      <c r="D3534"/>
    </row>
    <row r="3535" spans="1:4" ht="16.149999999999999" customHeight="1" x14ac:dyDescent="0.25">
      <c r="A3535" s="561">
        <v>37095</v>
      </c>
      <c r="B3535" s="562">
        <v>2301.67</v>
      </c>
      <c r="C3535"/>
      <c r="D3535"/>
    </row>
    <row r="3536" spans="1:4" ht="16.149999999999999" customHeight="1" x14ac:dyDescent="0.25">
      <c r="A3536" s="561">
        <v>37096</v>
      </c>
      <c r="B3536" s="563">
        <v>2302.2600000000002</v>
      </c>
      <c r="C3536"/>
      <c r="D3536"/>
    </row>
    <row r="3537" spans="1:4" ht="16.149999999999999" customHeight="1" x14ac:dyDescent="0.25">
      <c r="A3537" s="561">
        <v>37097</v>
      </c>
      <c r="B3537" s="562">
        <v>2301.56</v>
      </c>
      <c r="C3537"/>
      <c r="D3537"/>
    </row>
    <row r="3538" spans="1:4" ht="16.149999999999999" customHeight="1" x14ac:dyDescent="0.25">
      <c r="A3538" s="561">
        <v>37098</v>
      </c>
      <c r="B3538" s="563">
        <v>2302.6999999999998</v>
      </c>
      <c r="C3538"/>
      <c r="D3538"/>
    </row>
    <row r="3539" spans="1:4" ht="16.149999999999999" customHeight="1" x14ac:dyDescent="0.25">
      <c r="A3539" s="561">
        <v>37099</v>
      </c>
      <c r="B3539" s="562">
        <v>2301.5300000000002</v>
      </c>
      <c r="C3539"/>
      <c r="D3539"/>
    </row>
    <row r="3540" spans="1:4" ht="16.149999999999999" customHeight="1" x14ac:dyDescent="0.25">
      <c r="A3540" s="561">
        <v>37100</v>
      </c>
      <c r="B3540" s="563">
        <v>2301.6999999999998</v>
      </c>
      <c r="C3540"/>
      <c r="D3540"/>
    </row>
    <row r="3541" spans="1:4" ht="16.149999999999999" customHeight="1" x14ac:dyDescent="0.25">
      <c r="A3541" s="561">
        <v>37101</v>
      </c>
      <c r="B3541" s="562">
        <v>2301.6999999999998</v>
      </c>
      <c r="C3541"/>
      <c r="D3541"/>
    </row>
    <row r="3542" spans="1:4" ht="16.149999999999999" customHeight="1" x14ac:dyDescent="0.25">
      <c r="A3542" s="561">
        <v>37102</v>
      </c>
      <c r="B3542" s="563">
        <v>2301.6999999999998</v>
      </c>
      <c r="C3542"/>
      <c r="D3542"/>
    </row>
    <row r="3543" spans="1:4" ht="16.149999999999999" customHeight="1" x14ac:dyDescent="0.25">
      <c r="A3543" s="561">
        <v>37103</v>
      </c>
      <c r="B3543" s="562">
        <v>2298.27</v>
      </c>
      <c r="C3543"/>
      <c r="D3543"/>
    </row>
    <row r="3544" spans="1:4" ht="16.149999999999999" customHeight="1" x14ac:dyDescent="0.25">
      <c r="A3544" s="561">
        <v>37104</v>
      </c>
      <c r="B3544" s="563">
        <v>2293.25</v>
      </c>
      <c r="C3544"/>
      <c r="D3544"/>
    </row>
    <row r="3545" spans="1:4" ht="16.149999999999999" customHeight="1" x14ac:dyDescent="0.25">
      <c r="A3545" s="561">
        <v>37105</v>
      </c>
      <c r="B3545" s="562">
        <v>2295.19</v>
      </c>
      <c r="C3545"/>
      <c r="D3545"/>
    </row>
    <row r="3546" spans="1:4" ht="16.149999999999999" customHeight="1" x14ac:dyDescent="0.25">
      <c r="A3546" s="561">
        <v>37106</v>
      </c>
      <c r="B3546" s="563">
        <v>2298.91</v>
      </c>
      <c r="C3546"/>
      <c r="D3546"/>
    </row>
    <row r="3547" spans="1:4" ht="16.149999999999999" customHeight="1" x14ac:dyDescent="0.25">
      <c r="A3547" s="561">
        <v>37107</v>
      </c>
      <c r="B3547" s="562">
        <v>2295.7199999999998</v>
      </c>
      <c r="C3547"/>
      <c r="D3547"/>
    </row>
    <row r="3548" spans="1:4" ht="16.149999999999999" customHeight="1" x14ac:dyDescent="0.25">
      <c r="A3548" s="561">
        <v>37108</v>
      </c>
      <c r="B3548" s="563">
        <v>2295.7199999999998</v>
      </c>
      <c r="C3548"/>
      <c r="D3548"/>
    </row>
    <row r="3549" spans="1:4" ht="16.149999999999999" customHeight="1" x14ac:dyDescent="0.25">
      <c r="A3549" s="561">
        <v>37109</v>
      </c>
      <c r="B3549" s="562">
        <v>2295.7199999999998</v>
      </c>
      <c r="C3549"/>
      <c r="D3549"/>
    </row>
    <row r="3550" spans="1:4" ht="16.149999999999999" customHeight="1" x14ac:dyDescent="0.25">
      <c r="A3550" s="561">
        <v>37110</v>
      </c>
      <c r="B3550" s="563">
        <v>2291.46</v>
      </c>
      <c r="C3550"/>
      <c r="D3550"/>
    </row>
    <row r="3551" spans="1:4" ht="16.149999999999999" customHeight="1" x14ac:dyDescent="0.25">
      <c r="A3551" s="561">
        <v>37111</v>
      </c>
      <c r="B3551" s="562">
        <v>2291.46</v>
      </c>
      <c r="C3551"/>
      <c r="D3551"/>
    </row>
    <row r="3552" spans="1:4" ht="16.149999999999999" customHeight="1" x14ac:dyDescent="0.25">
      <c r="A3552" s="561">
        <v>37112</v>
      </c>
      <c r="B3552" s="563">
        <v>2295.0500000000002</v>
      </c>
      <c r="C3552"/>
      <c r="D3552"/>
    </row>
    <row r="3553" spans="1:4" ht="16.149999999999999" customHeight="1" x14ac:dyDescent="0.25">
      <c r="A3553" s="561">
        <v>37113</v>
      </c>
      <c r="B3553" s="562">
        <v>2291.5</v>
      </c>
      <c r="C3553"/>
      <c r="D3553"/>
    </row>
    <row r="3554" spans="1:4" ht="16.149999999999999" customHeight="1" x14ac:dyDescent="0.25">
      <c r="A3554" s="561">
        <v>37114</v>
      </c>
      <c r="B3554" s="563">
        <v>2288.0300000000002</v>
      </c>
      <c r="C3554"/>
      <c r="D3554"/>
    </row>
    <row r="3555" spans="1:4" ht="16.149999999999999" customHeight="1" x14ac:dyDescent="0.25">
      <c r="A3555" s="561">
        <v>37115</v>
      </c>
      <c r="B3555" s="562">
        <v>2288.0300000000002</v>
      </c>
      <c r="C3555"/>
      <c r="D3555"/>
    </row>
    <row r="3556" spans="1:4" ht="16.149999999999999" customHeight="1" x14ac:dyDescent="0.25">
      <c r="A3556" s="561">
        <v>37116</v>
      </c>
      <c r="B3556" s="563">
        <v>2288.0300000000002</v>
      </c>
      <c r="C3556"/>
      <c r="D3556"/>
    </row>
    <row r="3557" spans="1:4" ht="16.149999999999999" customHeight="1" x14ac:dyDescent="0.25">
      <c r="A3557" s="561">
        <v>37117</v>
      </c>
      <c r="B3557" s="562">
        <v>2284.9</v>
      </c>
      <c r="C3557"/>
      <c r="D3557"/>
    </row>
    <row r="3558" spans="1:4" ht="16.149999999999999" customHeight="1" x14ac:dyDescent="0.25">
      <c r="A3558" s="561">
        <v>37118</v>
      </c>
      <c r="B3558" s="563">
        <v>2284.98</v>
      </c>
      <c r="C3558"/>
      <c r="D3558"/>
    </row>
    <row r="3559" spans="1:4" ht="16.149999999999999" customHeight="1" x14ac:dyDescent="0.25">
      <c r="A3559" s="561">
        <v>37119</v>
      </c>
      <c r="B3559" s="562">
        <v>2291.41</v>
      </c>
      <c r="C3559"/>
      <c r="D3559"/>
    </row>
    <row r="3560" spans="1:4" ht="16.149999999999999" customHeight="1" x14ac:dyDescent="0.25">
      <c r="A3560" s="561">
        <v>37120</v>
      </c>
      <c r="B3560" s="563">
        <v>2288.1799999999998</v>
      </c>
      <c r="C3560"/>
      <c r="D3560"/>
    </row>
    <row r="3561" spans="1:4" ht="16.149999999999999" customHeight="1" x14ac:dyDescent="0.25">
      <c r="A3561" s="561">
        <v>37121</v>
      </c>
      <c r="B3561" s="562">
        <v>2285.06</v>
      </c>
      <c r="C3561"/>
      <c r="D3561"/>
    </row>
    <row r="3562" spans="1:4" ht="16.149999999999999" customHeight="1" x14ac:dyDescent="0.25">
      <c r="A3562" s="561">
        <v>37122</v>
      </c>
      <c r="B3562" s="563">
        <v>2285.06</v>
      </c>
      <c r="C3562"/>
      <c r="D3562"/>
    </row>
    <row r="3563" spans="1:4" ht="16.149999999999999" customHeight="1" x14ac:dyDescent="0.25">
      <c r="A3563" s="561">
        <v>37123</v>
      </c>
      <c r="B3563" s="562">
        <v>2285.06</v>
      </c>
      <c r="C3563"/>
      <c r="D3563"/>
    </row>
    <row r="3564" spans="1:4" ht="16.149999999999999" customHeight="1" x14ac:dyDescent="0.25">
      <c r="A3564" s="561">
        <v>37124</v>
      </c>
      <c r="B3564" s="563">
        <v>2285.06</v>
      </c>
      <c r="C3564"/>
      <c r="D3564"/>
    </row>
    <row r="3565" spans="1:4" ht="16.149999999999999" customHeight="1" x14ac:dyDescent="0.25">
      <c r="A3565" s="561">
        <v>37125</v>
      </c>
      <c r="B3565" s="562">
        <v>2283.86</v>
      </c>
      <c r="C3565"/>
      <c r="D3565"/>
    </row>
    <row r="3566" spans="1:4" ht="16.149999999999999" customHeight="1" x14ac:dyDescent="0.25">
      <c r="A3566" s="561">
        <v>37126</v>
      </c>
      <c r="B3566" s="563">
        <v>2279.25</v>
      </c>
      <c r="C3566"/>
      <c r="D3566"/>
    </row>
    <row r="3567" spans="1:4" ht="16.149999999999999" customHeight="1" x14ac:dyDescent="0.25">
      <c r="A3567" s="561">
        <v>37127</v>
      </c>
      <c r="B3567" s="562">
        <v>2275.0700000000002</v>
      </c>
      <c r="C3567"/>
      <c r="D3567"/>
    </row>
    <row r="3568" spans="1:4" ht="16.149999999999999" customHeight="1" x14ac:dyDescent="0.25">
      <c r="A3568" s="561">
        <v>37128</v>
      </c>
      <c r="B3568" s="563">
        <v>2273.5</v>
      </c>
      <c r="C3568"/>
      <c r="D3568"/>
    </row>
    <row r="3569" spans="1:4" ht="16.149999999999999" customHeight="1" x14ac:dyDescent="0.25">
      <c r="A3569" s="561">
        <v>37129</v>
      </c>
      <c r="B3569" s="562">
        <v>2273.5</v>
      </c>
      <c r="C3569"/>
      <c r="D3569"/>
    </row>
    <row r="3570" spans="1:4" ht="16.149999999999999" customHeight="1" x14ac:dyDescent="0.25">
      <c r="A3570" s="561">
        <v>37130</v>
      </c>
      <c r="B3570" s="563">
        <v>2273.5</v>
      </c>
      <c r="C3570"/>
      <c r="D3570"/>
    </row>
    <row r="3571" spans="1:4" ht="16.149999999999999" customHeight="1" x14ac:dyDescent="0.25">
      <c r="A3571" s="561">
        <v>37131</v>
      </c>
      <c r="B3571" s="562">
        <v>2282.56</v>
      </c>
      <c r="C3571"/>
      <c r="D3571"/>
    </row>
    <row r="3572" spans="1:4" ht="16.149999999999999" customHeight="1" x14ac:dyDescent="0.25">
      <c r="A3572" s="561">
        <v>37132</v>
      </c>
      <c r="B3572" s="563">
        <v>2290.5700000000002</v>
      </c>
      <c r="C3572"/>
      <c r="D3572"/>
    </row>
    <row r="3573" spans="1:4" ht="16.149999999999999" customHeight="1" x14ac:dyDescent="0.25">
      <c r="A3573" s="561">
        <v>37133</v>
      </c>
      <c r="B3573" s="562">
        <v>2297.2399999999998</v>
      </c>
      <c r="C3573"/>
      <c r="D3573"/>
    </row>
    <row r="3574" spans="1:4" ht="16.149999999999999" customHeight="1" x14ac:dyDescent="0.25">
      <c r="A3574" s="561">
        <v>37134</v>
      </c>
      <c r="B3574" s="563">
        <v>2301.23</v>
      </c>
      <c r="C3574"/>
      <c r="D3574"/>
    </row>
    <row r="3575" spans="1:4" ht="16.149999999999999" customHeight="1" x14ac:dyDescent="0.25">
      <c r="A3575" s="561">
        <v>37135</v>
      </c>
      <c r="B3575" s="562">
        <v>2296.85</v>
      </c>
      <c r="C3575"/>
      <c r="D3575"/>
    </row>
    <row r="3576" spans="1:4" ht="16.149999999999999" customHeight="1" x14ac:dyDescent="0.25">
      <c r="A3576" s="561">
        <v>37136</v>
      </c>
      <c r="B3576" s="563">
        <v>2296.85</v>
      </c>
      <c r="C3576"/>
      <c r="D3576"/>
    </row>
    <row r="3577" spans="1:4" ht="16.149999999999999" customHeight="1" x14ac:dyDescent="0.25">
      <c r="A3577" s="561">
        <v>37137</v>
      </c>
      <c r="B3577" s="562">
        <v>2296.85</v>
      </c>
      <c r="C3577"/>
      <c r="D3577"/>
    </row>
    <row r="3578" spans="1:4" ht="16.149999999999999" customHeight="1" x14ac:dyDescent="0.25">
      <c r="A3578" s="561">
        <v>37138</v>
      </c>
      <c r="B3578" s="563">
        <v>2305.15</v>
      </c>
      <c r="C3578"/>
      <c r="D3578"/>
    </row>
    <row r="3579" spans="1:4" ht="16.149999999999999" customHeight="1" x14ac:dyDescent="0.25">
      <c r="A3579" s="561">
        <v>37139</v>
      </c>
      <c r="B3579" s="562">
        <v>2305.2800000000002</v>
      </c>
      <c r="C3579"/>
      <c r="D3579"/>
    </row>
    <row r="3580" spans="1:4" ht="16.149999999999999" customHeight="1" x14ac:dyDescent="0.25">
      <c r="A3580" s="561">
        <v>37140</v>
      </c>
      <c r="B3580" s="563">
        <v>2312.87</v>
      </c>
      <c r="C3580"/>
      <c r="D3580"/>
    </row>
    <row r="3581" spans="1:4" ht="16.149999999999999" customHeight="1" x14ac:dyDescent="0.25">
      <c r="A3581" s="561">
        <v>37141</v>
      </c>
      <c r="B3581" s="562">
        <v>2317.02</v>
      </c>
      <c r="C3581"/>
      <c r="D3581"/>
    </row>
    <row r="3582" spans="1:4" ht="16.149999999999999" customHeight="1" x14ac:dyDescent="0.25">
      <c r="A3582" s="561">
        <v>37142</v>
      </c>
      <c r="B3582" s="563">
        <v>2320.09</v>
      </c>
      <c r="C3582"/>
      <c r="D3582"/>
    </row>
    <row r="3583" spans="1:4" ht="16.149999999999999" customHeight="1" x14ac:dyDescent="0.25">
      <c r="A3583" s="561">
        <v>37143</v>
      </c>
      <c r="B3583" s="562">
        <v>2320.09</v>
      </c>
      <c r="C3583"/>
      <c r="D3583"/>
    </row>
    <row r="3584" spans="1:4" ht="16.149999999999999" customHeight="1" x14ac:dyDescent="0.25">
      <c r="A3584" s="561">
        <v>37144</v>
      </c>
      <c r="B3584" s="563">
        <v>2320.09</v>
      </c>
      <c r="C3584"/>
      <c r="D3584"/>
    </row>
    <row r="3585" spans="1:4" ht="16.149999999999999" customHeight="1" x14ac:dyDescent="0.25">
      <c r="A3585" s="561">
        <v>37145</v>
      </c>
      <c r="B3585" s="562">
        <v>2324.7800000000002</v>
      </c>
      <c r="C3585"/>
      <c r="D3585"/>
    </row>
    <row r="3586" spans="1:4" ht="16.149999999999999" customHeight="1" x14ac:dyDescent="0.25">
      <c r="A3586" s="561">
        <v>37146</v>
      </c>
      <c r="B3586" s="563">
        <v>2341.2800000000002</v>
      </c>
      <c r="C3586"/>
      <c r="D3586"/>
    </row>
    <row r="3587" spans="1:4" ht="16.149999999999999" customHeight="1" x14ac:dyDescent="0.25">
      <c r="A3587" s="561">
        <v>37147</v>
      </c>
      <c r="B3587" s="562">
        <v>2341.14</v>
      </c>
      <c r="C3587"/>
      <c r="D3587"/>
    </row>
    <row r="3588" spans="1:4" ht="16.149999999999999" customHeight="1" x14ac:dyDescent="0.25">
      <c r="A3588" s="561">
        <v>37148</v>
      </c>
      <c r="B3588" s="563">
        <v>2337.25</v>
      </c>
      <c r="C3588"/>
      <c r="D3588"/>
    </row>
    <row r="3589" spans="1:4" ht="16.149999999999999" customHeight="1" x14ac:dyDescent="0.25">
      <c r="A3589" s="561">
        <v>37149</v>
      </c>
      <c r="B3589" s="562">
        <v>2342.44</v>
      </c>
      <c r="C3589"/>
      <c r="D3589"/>
    </row>
    <row r="3590" spans="1:4" ht="16.149999999999999" customHeight="1" x14ac:dyDescent="0.25">
      <c r="A3590" s="561">
        <v>37150</v>
      </c>
      <c r="B3590" s="563">
        <v>2342.44</v>
      </c>
      <c r="C3590"/>
      <c r="D3590"/>
    </row>
    <row r="3591" spans="1:4" ht="16.149999999999999" customHeight="1" x14ac:dyDescent="0.25">
      <c r="A3591" s="561">
        <v>37151</v>
      </c>
      <c r="B3591" s="562">
        <v>2342.44</v>
      </c>
      <c r="C3591"/>
      <c r="D3591"/>
    </row>
    <row r="3592" spans="1:4" ht="16.149999999999999" customHeight="1" x14ac:dyDescent="0.25">
      <c r="A3592" s="561">
        <v>37152</v>
      </c>
      <c r="B3592" s="563">
        <v>2342.1799999999998</v>
      </c>
      <c r="C3592"/>
      <c r="D3592"/>
    </row>
    <row r="3593" spans="1:4" ht="16.149999999999999" customHeight="1" x14ac:dyDescent="0.25">
      <c r="A3593" s="561">
        <v>37153</v>
      </c>
      <c r="B3593" s="562">
        <v>2338.39</v>
      </c>
      <c r="C3593"/>
      <c r="D3593"/>
    </row>
    <row r="3594" spans="1:4" ht="16.149999999999999" customHeight="1" x14ac:dyDescent="0.25">
      <c r="A3594" s="561">
        <v>37154</v>
      </c>
      <c r="B3594" s="563">
        <v>2342.04</v>
      </c>
      <c r="C3594"/>
      <c r="D3594"/>
    </row>
    <row r="3595" spans="1:4" ht="16.149999999999999" customHeight="1" x14ac:dyDescent="0.25">
      <c r="A3595" s="561">
        <v>37155</v>
      </c>
      <c r="B3595" s="562">
        <v>2341.6799999999998</v>
      </c>
      <c r="C3595"/>
      <c r="D3595"/>
    </row>
    <row r="3596" spans="1:4" ht="16.149999999999999" customHeight="1" x14ac:dyDescent="0.25">
      <c r="A3596" s="561">
        <v>37156</v>
      </c>
      <c r="B3596" s="563">
        <v>2342.1799999999998</v>
      </c>
      <c r="C3596"/>
      <c r="D3596"/>
    </row>
    <row r="3597" spans="1:4" ht="16.149999999999999" customHeight="1" x14ac:dyDescent="0.25">
      <c r="A3597" s="561">
        <v>37157</v>
      </c>
      <c r="B3597" s="562">
        <v>2342.1799999999998</v>
      </c>
      <c r="C3597"/>
      <c r="D3597"/>
    </row>
    <row r="3598" spans="1:4" ht="16.149999999999999" customHeight="1" x14ac:dyDescent="0.25">
      <c r="A3598" s="561">
        <v>37158</v>
      </c>
      <c r="B3598" s="563">
        <v>2342.1799999999998</v>
      </c>
      <c r="C3598"/>
      <c r="D3598"/>
    </row>
    <row r="3599" spans="1:4" ht="16.149999999999999" customHeight="1" x14ac:dyDescent="0.25">
      <c r="A3599" s="561">
        <v>37159</v>
      </c>
      <c r="B3599" s="562">
        <v>2329.6999999999998</v>
      </c>
      <c r="C3599"/>
      <c r="D3599"/>
    </row>
    <row r="3600" spans="1:4" ht="16.149999999999999" customHeight="1" x14ac:dyDescent="0.25">
      <c r="A3600" s="561">
        <v>37160</v>
      </c>
      <c r="B3600" s="563">
        <v>2327.09</v>
      </c>
      <c r="C3600"/>
      <c r="D3600"/>
    </row>
    <row r="3601" spans="1:4" ht="16.149999999999999" customHeight="1" x14ac:dyDescent="0.25">
      <c r="A3601" s="561">
        <v>37161</v>
      </c>
      <c r="B3601" s="562">
        <v>2328.4899999999998</v>
      </c>
      <c r="C3601"/>
      <c r="D3601"/>
    </row>
    <row r="3602" spans="1:4" ht="16.149999999999999" customHeight="1" x14ac:dyDescent="0.25">
      <c r="A3602" s="561">
        <v>37162</v>
      </c>
      <c r="B3602" s="563">
        <v>2328.75</v>
      </c>
      <c r="C3602"/>
      <c r="D3602"/>
    </row>
    <row r="3603" spans="1:4" ht="16.149999999999999" customHeight="1" x14ac:dyDescent="0.25">
      <c r="A3603" s="561">
        <v>37163</v>
      </c>
      <c r="B3603" s="562">
        <v>2332.19</v>
      </c>
      <c r="C3603"/>
      <c r="D3603"/>
    </row>
    <row r="3604" spans="1:4" ht="16.149999999999999" customHeight="1" x14ac:dyDescent="0.25">
      <c r="A3604" s="561">
        <v>37164</v>
      </c>
      <c r="B3604" s="563">
        <v>2332.19</v>
      </c>
      <c r="C3604"/>
      <c r="D3604"/>
    </row>
    <row r="3605" spans="1:4" ht="16.149999999999999" customHeight="1" x14ac:dyDescent="0.25">
      <c r="A3605" s="561">
        <v>37165</v>
      </c>
      <c r="B3605" s="562">
        <v>2332.19</v>
      </c>
      <c r="C3605"/>
      <c r="D3605"/>
    </row>
    <row r="3606" spans="1:4" ht="16.149999999999999" customHeight="1" x14ac:dyDescent="0.25">
      <c r="A3606" s="561">
        <v>37166</v>
      </c>
      <c r="B3606" s="563">
        <v>2338.4499999999998</v>
      </c>
      <c r="C3606"/>
      <c r="D3606"/>
    </row>
    <row r="3607" spans="1:4" ht="16.149999999999999" customHeight="1" x14ac:dyDescent="0.25">
      <c r="A3607" s="561">
        <v>37167</v>
      </c>
      <c r="B3607" s="562">
        <v>2334.2399999999998</v>
      </c>
      <c r="C3607"/>
      <c r="D3607"/>
    </row>
    <row r="3608" spans="1:4" ht="16.149999999999999" customHeight="1" x14ac:dyDescent="0.25">
      <c r="A3608" s="561">
        <v>37168</v>
      </c>
      <c r="B3608" s="563">
        <v>2336.1799999999998</v>
      </c>
      <c r="C3608"/>
      <c r="D3608"/>
    </row>
    <row r="3609" spans="1:4" ht="16.149999999999999" customHeight="1" x14ac:dyDescent="0.25">
      <c r="A3609" s="561">
        <v>37169</v>
      </c>
      <c r="B3609" s="562">
        <v>2336.2800000000002</v>
      </c>
      <c r="C3609"/>
      <c r="D3609"/>
    </row>
    <row r="3610" spans="1:4" ht="16.149999999999999" customHeight="1" x14ac:dyDescent="0.25">
      <c r="A3610" s="561">
        <v>37170</v>
      </c>
      <c r="B3610" s="563">
        <v>2331.0300000000002</v>
      </c>
      <c r="C3610"/>
      <c r="D3610"/>
    </row>
    <row r="3611" spans="1:4" ht="16.149999999999999" customHeight="1" x14ac:dyDescent="0.25">
      <c r="A3611" s="561">
        <v>37171</v>
      </c>
      <c r="B3611" s="562">
        <v>2331.0300000000002</v>
      </c>
      <c r="C3611"/>
      <c r="D3611"/>
    </row>
    <row r="3612" spans="1:4" ht="16.149999999999999" customHeight="1" x14ac:dyDescent="0.25">
      <c r="A3612" s="561">
        <v>37172</v>
      </c>
      <c r="B3612" s="563">
        <v>2331.0300000000002</v>
      </c>
      <c r="C3612"/>
      <c r="D3612"/>
    </row>
    <row r="3613" spans="1:4" ht="16.149999999999999" customHeight="1" x14ac:dyDescent="0.25">
      <c r="A3613" s="561">
        <v>37173</v>
      </c>
      <c r="B3613" s="562">
        <v>2331.02</v>
      </c>
      <c r="C3613"/>
      <c r="D3613"/>
    </row>
    <row r="3614" spans="1:4" ht="16.149999999999999" customHeight="1" x14ac:dyDescent="0.25">
      <c r="A3614" s="561">
        <v>37174</v>
      </c>
      <c r="B3614" s="563">
        <v>2328.91</v>
      </c>
      <c r="C3614"/>
      <c r="D3614"/>
    </row>
    <row r="3615" spans="1:4" ht="16.149999999999999" customHeight="1" x14ac:dyDescent="0.25">
      <c r="A3615" s="561">
        <v>37175</v>
      </c>
      <c r="B3615" s="562">
        <v>2320.41</v>
      </c>
      <c r="C3615"/>
      <c r="D3615"/>
    </row>
    <row r="3616" spans="1:4" ht="16.149999999999999" customHeight="1" x14ac:dyDescent="0.25">
      <c r="A3616" s="561">
        <v>37176</v>
      </c>
      <c r="B3616" s="563">
        <v>2312.33</v>
      </c>
      <c r="C3616"/>
      <c r="D3616"/>
    </row>
    <row r="3617" spans="1:4" ht="16.149999999999999" customHeight="1" x14ac:dyDescent="0.25">
      <c r="A3617" s="561">
        <v>37177</v>
      </c>
      <c r="B3617" s="562">
        <v>2314.7399999999998</v>
      </c>
      <c r="C3617"/>
      <c r="D3617"/>
    </row>
    <row r="3618" spans="1:4" ht="16.149999999999999" customHeight="1" x14ac:dyDescent="0.25">
      <c r="A3618" s="561">
        <v>37178</v>
      </c>
      <c r="B3618" s="563">
        <v>2314.7399999999998</v>
      </c>
      <c r="C3618"/>
      <c r="D3618"/>
    </row>
    <row r="3619" spans="1:4" ht="16.149999999999999" customHeight="1" x14ac:dyDescent="0.25">
      <c r="A3619" s="561">
        <v>37179</v>
      </c>
      <c r="B3619" s="562">
        <v>2314.7399999999998</v>
      </c>
      <c r="C3619"/>
      <c r="D3619"/>
    </row>
    <row r="3620" spans="1:4" ht="16.149999999999999" customHeight="1" x14ac:dyDescent="0.25">
      <c r="A3620" s="561">
        <v>37180</v>
      </c>
      <c r="B3620" s="563">
        <v>2314.7399999999998</v>
      </c>
      <c r="C3620"/>
      <c r="D3620"/>
    </row>
    <row r="3621" spans="1:4" ht="16.149999999999999" customHeight="1" x14ac:dyDescent="0.25">
      <c r="A3621" s="561">
        <v>37181</v>
      </c>
      <c r="B3621" s="562">
        <v>2303.3000000000002</v>
      </c>
      <c r="C3621"/>
      <c r="D3621"/>
    </row>
    <row r="3622" spans="1:4" ht="16.149999999999999" customHeight="1" x14ac:dyDescent="0.25">
      <c r="A3622" s="561">
        <v>37182</v>
      </c>
      <c r="B3622" s="563">
        <v>2300.0100000000002</v>
      </c>
      <c r="C3622"/>
      <c r="D3622"/>
    </row>
    <row r="3623" spans="1:4" ht="16.149999999999999" customHeight="1" x14ac:dyDescent="0.25">
      <c r="A3623" s="561">
        <v>37183</v>
      </c>
      <c r="B3623" s="562">
        <v>2313.2399999999998</v>
      </c>
      <c r="C3623"/>
      <c r="D3623"/>
    </row>
    <row r="3624" spans="1:4" ht="16.149999999999999" customHeight="1" x14ac:dyDescent="0.25">
      <c r="A3624" s="561">
        <v>37184</v>
      </c>
      <c r="B3624" s="563">
        <v>2315.2600000000002</v>
      </c>
      <c r="C3624"/>
      <c r="D3624"/>
    </row>
    <row r="3625" spans="1:4" ht="16.149999999999999" customHeight="1" x14ac:dyDescent="0.25">
      <c r="A3625" s="561">
        <v>37185</v>
      </c>
      <c r="B3625" s="562">
        <v>2315.2600000000002</v>
      </c>
      <c r="C3625"/>
      <c r="D3625"/>
    </row>
    <row r="3626" spans="1:4" ht="16.149999999999999" customHeight="1" x14ac:dyDescent="0.25">
      <c r="A3626" s="561">
        <v>37186</v>
      </c>
      <c r="B3626" s="563">
        <v>2315.2600000000002</v>
      </c>
      <c r="C3626"/>
      <c r="D3626"/>
    </row>
    <row r="3627" spans="1:4" ht="16.149999999999999" customHeight="1" x14ac:dyDescent="0.25">
      <c r="A3627" s="561">
        <v>37187</v>
      </c>
      <c r="B3627" s="562">
        <v>2318.4699999999998</v>
      </c>
      <c r="C3627"/>
      <c r="D3627"/>
    </row>
    <row r="3628" spans="1:4" ht="16.149999999999999" customHeight="1" x14ac:dyDescent="0.25">
      <c r="A3628" s="561">
        <v>37188</v>
      </c>
      <c r="B3628" s="563">
        <v>2316.14</v>
      </c>
      <c r="C3628"/>
      <c r="D3628"/>
    </row>
    <row r="3629" spans="1:4" ht="16.149999999999999" customHeight="1" x14ac:dyDescent="0.25">
      <c r="A3629" s="561">
        <v>37189</v>
      </c>
      <c r="B3629" s="562">
        <v>2319.5300000000002</v>
      </c>
      <c r="C3629"/>
      <c r="D3629"/>
    </row>
    <row r="3630" spans="1:4" ht="16.149999999999999" customHeight="1" x14ac:dyDescent="0.25">
      <c r="A3630" s="561">
        <v>37190</v>
      </c>
      <c r="B3630" s="563">
        <v>2316.6799999999998</v>
      </c>
      <c r="C3630"/>
      <c r="D3630"/>
    </row>
    <row r="3631" spans="1:4" ht="16.149999999999999" customHeight="1" x14ac:dyDescent="0.25">
      <c r="A3631" s="561">
        <v>37191</v>
      </c>
      <c r="B3631" s="562">
        <v>2314.5</v>
      </c>
      <c r="C3631"/>
      <c r="D3631"/>
    </row>
    <row r="3632" spans="1:4" ht="16.149999999999999" customHeight="1" x14ac:dyDescent="0.25">
      <c r="A3632" s="561">
        <v>37192</v>
      </c>
      <c r="B3632" s="563">
        <v>2314.5</v>
      </c>
      <c r="C3632"/>
      <c r="D3632"/>
    </row>
    <row r="3633" spans="1:4" ht="16.149999999999999" customHeight="1" x14ac:dyDescent="0.25">
      <c r="A3633" s="561">
        <v>37193</v>
      </c>
      <c r="B3633" s="562">
        <v>2314.5</v>
      </c>
      <c r="C3633"/>
      <c r="D3633"/>
    </row>
    <row r="3634" spans="1:4" ht="16.149999999999999" customHeight="1" x14ac:dyDescent="0.25">
      <c r="A3634" s="561">
        <v>37194</v>
      </c>
      <c r="B3634" s="563">
        <v>2311.42</v>
      </c>
      <c r="C3634"/>
      <c r="D3634"/>
    </row>
    <row r="3635" spans="1:4" ht="16.149999999999999" customHeight="1" x14ac:dyDescent="0.25">
      <c r="A3635" s="561">
        <v>37195</v>
      </c>
      <c r="B3635" s="562">
        <v>2310.02</v>
      </c>
      <c r="C3635"/>
      <c r="D3635"/>
    </row>
    <row r="3636" spans="1:4" ht="16.149999999999999" customHeight="1" x14ac:dyDescent="0.25">
      <c r="A3636" s="561">
        <v>37196</v>
      </c>
      <c r="B3636" s="563">
        <v>2309.12</v>
      </c>
      <c r="C3636"/>
      <c r="D3636"/>
    </row>
    <row r="3637" spans="1:4" ht="16.149999999999999" customHeight="1" x14ac:dyDescent="0.25">
      <c r="A3637" s="561">
        <v>37197</v>
      </c>
      <c r="B3637" s="562">
        <v>2309.89</v>
      </c>
      <c r="C3637"/>
      <c r="D3637"/>
    </row>
    <row r="3638" spans="1:4" ht="16.149999999999999" customHeight="1" x14ac:dyDescent="0.25">
      <c r="A3638" s="561">
        <v>37198</v>
      </c>
      <c r="B3638" s="563">
        <v>2309.42</v>
      </c>
      <c r="C3638"/>
      <c r="D3638"/>
    </row>
    <row r="3639" spans="1:4" ht="16.149999999999999" customHeight="1" x14ac:dyDescent="0.25">
      <c r="A3639" s="561">
        <v>37199</v>
      </c>
      <c r="B3639" s="562">
        <v>2309.42</v>
      </c>
      <c r="C3639"/>
      <c r="D3639"/>
    </row>
    <row r="3640" spans="1:4" ht="16.149999999999999" customHeight="1" x14ac:dyDescent="0.25">
      <c r="A3640" s="561">
        <v>37200</v>
      </c>
      <c r="B3640" s="563">
        <v>2309.42</v>
      </c>
      <c r="C3640"/>
      <c r="D3640"/>
    </row>
    <row r="3641" spans="1:4" ht="16.149999999999999" customHeight="1" x14ac:dyDescent="0.25">
      <c r="A3641" s="561">
        <v>37201</v>
      </c>
      <c r="B3641" s="562">
        <v>2309.42</v>
      </c>
      <c r="C3641"/>
      <c r="D3641"/>
    </row>
    <row r="3642" spans="1:4" ht="16.149999999999999" customHeight="1" x14ac:dyDescent="0.25">
      <c r="A3642" s="561">
        <v>37202</v>
      </c>
      <c r="B3642" s="563">
        <v>2309.2199999999998</v>
      </c>
      <c r="C3642"/>
      <c r="D3642"/>
    </row>
    <row r="3643" spans="1:4" ht="16.149999999999999" customHeight="1" x14ac:dyDescent="0.25">
      <c r="A3643" s="561">
        <v>37203</v>
      </c>
      <c r="B3643" s="562">
        <v>2306.5700000000002</v>
      </c>
      <c r="C3643"/>
      <c r="D3643"/>
    </row>
    <row r="3644" spans="1:4" ht="16.149999999999999" customHeight="1" x14ac:dyDescent="0.25">
      <c r="A3644" s="561">
        <v>37204</v>
      </c>
      <c r="B3644" s="563">
        <v>2307.2399999999998</v>
      </c>
      <c r="C3644"/>
      <c r="D3644"/>
    </row>
    <row r="3645" spans="1:4" ht="16.149999999999999" customHeight="1" x14ac:dyDescent="0.25">
      <c r="A3645" s="561">
        <v>37205</v>
      </c>
      <c r="B3645" s="562">
        <v>2303.6799999999998</v>
      </c>
      <c r="C3645"/>
      <c r="D3645"/>
    </row>
    <row r="3646" spans="1:4" ht="16.149999999999999" customHeight="1" x14ac:dyDescent="0.25">
      <c r="A3646" s="561">
        <v>37206</v>
      </c>
      <c r="B3646" s="563">
        <v>2303.6799999999998</v>
      </c>
      <c r="C3646"/>
      <c r="D3646"/>
    </row>
    <row r="3647" spans="1:4" ht="16.149999999999999" customHeight="1" x14ac:dyDescent="0.25">
      <c r="A3647" s="561">
        <v>37207</v>
      </c>
      <c r="B3647" s="562">
        <v>2303.6799999999998</v>
      </c>
      <c r="C3647"/>
      <c r="D3647"/>
    </row>
    <row r="3648" spans="1:4" ht="16.149999999999999" customHeight="1" x14ac:dyDescent="0.25">
      <c r="A3648" s="561">
        <v>37208</v>
      </c>
      <c r="B3648" s="563">
        <v>2303.6799999999998</v>
      </c>
      <c r="C3648"/>
      <c r="D3648"/>
    </row>
    <row r="3649" spans="1:4" ht="16.149999999999999" customHeight="1" x14ac:dyDescent="0.25">
      <c r="A3649" s="561">
        <v>37209</v>
      </c>
      <c r="B3649" s="562">
        <v>2300.69</v>
      </c>
      <c r="C3649"/>
      <c r="D3649"/>
    </row>
    <row r="3650" spans="1:4" ht="16.149999999999999" customHeight="1" x14ac:dyDescent="0.25">
      <c r="A3650" s="561">
        <v>37210</v>
      </c>
      <c r="B3650" s="563">
        <v>2302.81</v>
      </c>
      <c r="C3650"/>
      <c r="D3650"/>
    </row>
    <row r="3651" spans="1:4" ht="16.149999999999999" customHeight="1" x14ac:dyDescent="0.25">
      <c r="A3651" s="561">
        <v>37211</v>
      </c>
      <c r="B3651" s="562">
        <v>2311.5700000000002</v>
      </c>
      <c r="C3651"/>
      <c r="D3651"/>
    </row>
    <row r="3652" spans="1:4" ht="16.149999999999999" customHeight="1" x14ac:dyDescent="0.25">
      <c r="A3652" s="561">
        <v>37212</v>
      </c>
      <c r="B3652" s="563">
        <v>2314.33</v>
      </c>
      <c r="C3652"/>
      <c r="D3652"/>
    </row>
    <row r="3653" spans="1:4" ht="16.149999999999999" customHeight="1" x14ac:dyDescent="0.25">
      <c r="A3653" s="561">
        <v>37213</v>
      </c>
      <c r="B3653" s="562">
        <v>2314.33</v>
      </c>
      <c r="C3653"/>
      <c r="D3653"/>
    </row>
    <row r="3654" spans="1:4" ht="16.149999999999999" customHeight="1" x14ac:dyDescent="0.25">
      <c r="A3654" s="561">
        <v>37214</v>
      </c>
      <c r="B3654" s="563">
        <v>2314.33</v>
      </c>
      <c r="C3654"/>
      <c r="D3654"/>
    </row>
    <row r="3655" spans="1:4" ht="16.149999999999999" customHeight="1" x14ac:dyDescent="0.25">
      <c r="A3655" s="561">
        <v>37215</v>
      </c>
      <c r="B3655" s="562">
        <v>2310.9</v>
      </c>
      <c r="C3655"/>
      <c r="D3655"/>
    </row>
    <row r="3656" spans="1:4" ht="16.149999999999999" customHeight="1" x14ac:dyDescent="0.25">
      <c r="A3656" s="561">
        <v>37216</v>
      </c>
      <c r="B3656" s="563">
        <v>2314.86</v>
      </c>
      <c r="C3656"/>
      <c r="D3656"/>
    </row>
    <row r="3657" spans="1:4" ht="16.149999999999999" customHeight="1" x14ac:dyDescent="0.25">
      <c r="A3657" s="561">
        <v>37217</v>
      </c>
      <c r="B3657" s="562">
        <v>2319.34</v>
      </c>
      <c r="C3657"/>
      <c r="D3657"/>
    </row>
    <row r="3658" spans="1:4" ht="16.149999999999999" customHeight="1" x14ac:dyDescent="0.25">
      <c r="A3658" s="561">
        <v>37218</v>
      </c>
      <c r="B3658" s="563">
        <v>2317.5700000000002</v>
      </c>
      <c r="C3658"/>
      <c r="D3658"/>
    </row>
    <row r="3659" spans="1:4" ht="16.149999999999999" customHeight="1" x14ac:dyDescent="0.25">
      <c r="A3659" s="561">
        <v>37219</v>
      </c>
      <c r="B3659" s="562">
        <v>2316.4</v>
      </c>
      <c r="C3659"/>
      <c r="D3659"/>
    </row>
    <row r="3660" spans="1:4" ht="16.149999999999999" customHeight="1" x14ac:dyDescent="0.25">
      <c r="A3660" s="561">
        <v>37220</v>
      </c>
      <c r="B3660" s="563">
        <v>2316.4</v>
      </c>
      <c r="C3660"/>
      <c r="D3660"/>
    </row>
    <row r="3661" spans="1:4" ht="16.149999999999999" customHeight="1" x14ac:dyDescent="0.25">
      <c r="A3661" s="561">
        <v>37221</v>
      </c>
      <c r="B3661" s="562">
        <v>2316.4</v>
      </c>
      <c r="C3661"/>
      <c r="D3661"/>
    </row>
    <row r="3662" spans="1:4" ht="16.149999999999999" customHeight="1" x14ac:dyDescent="0.25">
      <c r="A3662" s="561">
        <v>37222</v>
      </c>
      <c r="B3662" s="563">
        <v>2313.2600000000002</v>
      </c>
      <c r="C3662"/>
      <c r="D3662"/>
    </row>
    <row r="3663" spans="1:4" ht="16.149999999999999" customHeight="1" x14ac:dyDescent="0.25">
      <c r="A3663" s="561">
        <v>37223</v>
      </c>
      <c r="B3663" s="562">
        <v>2312.9</v>
      </c>
      <c r="C3663"/>
      <c r="D3663"/>
    </row>
    <row r="3664" spans="1:4" ht="16.149999999999999" customHeight="1" x14ac:dyDescent="0.25">
      <c r="A3664" s="561">
        <v>37224</v>
      </c>
      <c r="B3664" s="563">
        <v>2310.9699999999998</v>
      </c>
      <c r="C3664"/>
      <c r="D3664"/>
    </row>
    <row r="3665" spans="1:4" ht="16.149999999999999" customHeight="1" x14ac:dyDescent="0.25">
      <c r="A3665" s="561">
        <v>37225</v>
      </c>
      <c r="B3665" s="562">
        <v>2308.59</v>
      </c>
      <c r="C3665"/>
      <c r="D3665"/>
    </row>
    <row r="3666" spans="1:4" ht="16.149999999999999" customHeight="1" x14ac:dyDescent="0.25">
      <c r="A3666" s="561">
        <v>37226</v>
      </c>
      <c r="B3666" s="563">
        <v>2303.35</v>
      </c>
      <c r="C3666"/>
      <c r="D3666"/>
    </row>
    <row r="3667" spans="1:4" ht="16.149999999999999" customHeight="1" x14ac:dyDescent="0.25">
      <c r="A3667" s="561">
        <v>37227</v>
      </c>
      <c r="B3667" s="562">
        <v>2303.35</v>
      </c>
      <c r="C3667"/>
      <c r="D3667"/>
    </row>
    <row r="3668" spans="1:4" ht="16.149999999999999" customHeight="1" x14ac:dyDescent="0.25">
      <c r="A3668" s="561">
        <v>37228</v>
      </c>
      <c r="B3668" s="563">
        <v>2303.35</v>
      </c>
      <c r="C3668"/>
      <c r="D3668"/>
    </row>
    <row r="3669" spans="1:4" ht="16.149999999999999" customHeight="1" x14ac:dyDescent="0.25">
      <c r="A3669" s="561">
        <v>37229</v>
      </c>
      <c r="B3669" s="562">
        <v>2304.13</v>
      </c>
      <c r="C3669"/>
      <c r="D3669"/>
    </row>
    <row r="3670" spans="1:4" ht="16.149999999999999" customHeight="1" x14ac:dyDescent="0.25">
      <c r="A3670" s="561">
        <v>37230</v>
      </c>
      <c r="B3670" s="563">
        <v>2314.7600000000002</v>
      </c>
      <c r="C3670"/>
      <c r="D3670"/>
    </row>
    <row r="3671" spans="1:4" ht="16.149999999999999" customHeight="1" x14ac:dyDescent="0.25">
      <c r="A3671" s="561">
        <v>37231</v>
      </c>
      <c r="B3671" s="562">
        <v>2315.36</v>
      </c>
      <c r="C3671"/>
      <c r="D3671"/>
    </row>
    <row r="3672" spans="1:4" ht="16.149999999999999" customHeight="1" x14ac:dyDescent="0.25">
      <c r="A3672" s="561">
        <v>37232</v>
      </c>
      <c r="B3672" s="563">
        <v>2314.89</v>
      </c>
      <c r="C3672"/>
      <c r="D3672"/>
    </row>
    <row r="3673" spans="1:4" ht="16.149999999999999" customHeight="1" x14ac:dyDescent="0.25">
      <c r="A3673" s="561">
        <v>37233</v>
      </c>
      <c r="B3673" s="562">
        <v>2310.9</v>
      </c>
      <c r="C3673"/>
      <c r="D3673"/>
    </row>
    <row r="3674" spans="1:4" ht="16.149999999999999" customHeight="1" x14ac:dyDescent="0.25">
      <c r="A3674" s="561">
        <v>37234</v>
      </c>
      <c r="B3674" s="563">
        <v>2310.9</v>
      </c>
      <c r="C3674"/>
      <c r="D3674"/>
    </row>
    <row r="3675" spans="1:4" ht="16.149999999999999" customHeight="1" x14ac:dyDescent="0.25">
      <c r="A3675" s="561">
        <v>37235</v>
      </c>
      <c r="B3675" s="562">
        <v>2310.9</v>
      </c>
      <c r="C3675"/>
      <c r="D3675"/>
    </row>
    <row r="3676" spans="1:4" ht="16.149999999999999" customHeight="1" x14ac:dyDescent="0.25">
      <c r="A3676" s="561">
        <v>37236</v>
      </c>
      <c r="B3676" s="563">
        <v>2308.41</v>
      </c>
      <c r="C3676"/>
      <c r="D3676"/>
    </row>
    <row r="3677" spans="1:4" ht="16.149999999999999" customHeight="1" x14ac:dyDescent="0.25">
      <c r="A3677" s="561">
        <v>37237</v>
      </c>
      <c r="B3677" s="562">
        <v>2306.56</v>
      </c>
      <c r="C3677"/>
      <c r="D3677"/>
    </row>
    <row r="3678" spans="1:4" ht="16.149999999999999" customHeight="1" x14ac:dyDescent="0.25">
      <c r="A3678" s="561">
        <v>37238</v>
      </c>
      <c r="B3678" s="563">
        <v>2307.12</v>
      </c>
      <c r="C3678"/>
      <c r="D3678"/>
    </row>
    <row r="3679" spans="1:4" ht="16.149999999999999" customHeight="1" x14ac:dyDescent="0.25">
      <c r="A3679" s="561">
        <v>37239</v>
      </c>
      <c r="B3679" s="562">
        <v>2312</v>
      </c>
      <c r="C3679"/>
      <c r="D3679"/>
    </row>
    <row r="3680" spans="1:4" ht="16.149999999999999" customHeight="1" x14ac:dyDescent="0.25">
      <c r="A3680" s="561">
        <v>37240</v>
      </c>
      <c r="B3680" s="563">
        <v>2318.67</v>
      </c>
      <c r="C3680"/>
      <c r="D3680"/>
    </row>
    <row r="3681" spans="1:4" ht="16.149999999999999" customHeight="1" x14ac:dyDescent="0.25">
      <c r="A3681" s="561">
        <v>37241</v>
      </c>
      <c r="B3681" s="562">
        <v>2318.67</v>
      </c>
      <c r="C3681"/>
      <c r="D3681"/>
    </row>
    <row r="3682" spans="1:4" ht="16.149999999999999" customHeight="1" x14ac:dyDescent="0.25">
      <c r="A3682" s="561">
        <v>37242</v>
      </c>
      <c r="B3682" s="563">
        <v>2318.67</v>
      </c>
      <c r="C3682"/>
      <c r="D3682"/>
    </row>
    <row r="3683" spans="1:4" ht="16.149999999999999" customHeight="1" x14ac:dyDescent="0.25">
      <c r="A3683" s="561">
        <v>37243</v>
      </c>
      <c r="B3683" s="562">
        <v>2310.58</v>
      </c>
      <c r="C3683"/>
      <c r="D3683"/>
    </row>
    <row r="3684" spans="1:4" ht="16.149999999999999" customHeight="1" x14ac:dyDescent="0.25">
      <c r="A3684" s="561">
        <v>37244</v>
      </c>
      <c r="B3684" s="563">
        <v>2306.8200000000002</v>
      </c>
      <c r="C3684"/>
      <c r="D3684"/>
    </row>
    <row r="3685" spans="1:4" ht="16.149999999999999" customHeight="1" x14ac:dyDescent="0.25">
      <c r="A3685" s="561">
        <v>37245</v>
      </c>
      <c r="B3685" s="562">
        <v>2307.1</v>
      </c>
      <c r="C3685"/>
      <c r="D3685"/>
    </row>
    <row r="3686" spans="1:4" ht="16.149999999999999" customHeight="1" x14ac:dyDescent="0.25">
      <c r="A3686" s="561">
        <v>37246</v>
      </c>
      <c r="B3686" s="563">
        <v>2306.88</v>
      </c>
      <c r="C3686"/>
      <c r="D3686"/>
    </row>
    <row r="3687" spans="1:4" ht="16.149999999999999" customHeight="1" x14ac:dyDescent="0.25">
      <c r="A3687" s="561">
        <v>37247</v>
      </c>
      <c r="B3687" s="562">
        <v>2303.15</v>
      </c>
      <c r="C3687"/>
      <c r="D3687"/>
    </row>
    <row r="3688" spans="1:4" ht="16.149999999999999" customHeight="1" x14ac:dyDescent="0.25">
      <c r="A3688" s="561">
        <v>37248</v>
      </c>
      <c r="B3688" s="563">
        <v>2303.15</v>
      </c>
      <c r="C3688"/>
      <c r="D3688"/>
    </row>
    <row r="3689" spans="1:4" ht="16.149999999999999" customHeight="1" x14ac:dyDescent="0.25">
      <c r="A3689" s="561">
        <v>37249</v>
      </c>
      <c r="B3689" s="562">
        <v>2303.15</v>
      </c>
      <c r="C3689"/>
      <c r="D3689"/>
    </row>
    <row r="3690" spans="1:4" ht="16.149999999999999" customHeight="1" x14ac:dyDescent="0.25">
      <c r="A3690" s="561">
        <v>37250</v>
      </c>
      <c r="B3690" s="563">
        <v>2297.59</v>
      </c>
      <c r="C3690"/>
      <c r="D3690"/>
    </row>
    <row r="3691" spans="1:4" ht="16.149999999999999" customHeight="1" x14ac:dyDescent="0.25">
      <c r="A3691" s="561">
        <v>37251</v>
      </c>
      <c r="B3691" s="562">
        <v>2297.59</v>
      </c>
      <c r="C3691"/>
      <c r="D3691"/>
    </row>
    <row r="3692" spans="1:4" ht="16.149999999999999" customHeight="1" x14ac:dyDescent="0.25">
      <c r="A3692" s="561">
        <v>37252</v>
      </c>
      <c r="B3692" s="563">
        <v>2297.17</v>
      </c>
      <c r="C3692"/>
      <c r="D3692"/>
    </row>
    <row r="3693" spans="1:4" ht="16.149999999999999" customHeight="1" x14ac:dyDescent="0.25">
      <c r="A3693" s="561">
        <v>37253</v>
      </c>
      <c r="B3693" s="562">
        <v>2301.33</v>
      </c>
      <c r="C3693"/>
      <c r="D3693"/>
    </row>
    <row r="3694" spans="1:4" ht="16.149999999999999" customHeight="1" x14ac:dyDescent="0.25">
      <c r="A3694" s="561">
        <v>37254</v>
      </c>
      <c r="B3694" s="563">
        <v>2291.1799999999998</v>
      </c>
      <c r="C3694"/>
      <c r="D3694"/>
    </row>
    <row r="3695" spans="1:4" ht="16.149999999999999" customHeight="1" x14ac:dyDescent="0.25">
      <c r="A3695" s="561">
        <v>37255</v>
      </c>
      <c r="B3695" s="562">
        <v>2291.1799999999998</v>
      </c>
      <c r="C3695"/>
      <c r="D3695"/>
    </row>
    <row r="3696" spans="1:4" ht="16.149999999999999" customHeight="1" x14ac:dyDescent="0.25">
      <c r="A3696" s="561">
        <v>37256</v>
      </c>
      <c r="B3696" s="563">
        <v>2291.1799999999998</v>
      </c>
      <c r="C3696"/>
      <c r="D3696"/>
    </row>
    <row r="3697" spans="1:4" ht="16.149999999999999" customHeight="1" x14ac:dyDescent="0.25">
      <c r="A3697" s="561">
        <v>37257</v>
      </c>
      <c r="B3697" s="562">
        <v>2291.1799999999998</v>
      </c>
      <c r="C3697"/>
      <c r="D3697"/>
    </row>
    <row r="3698" spans="1:4" ht="16.149999999999999" customHeight="1" x14ac:dyDescent="0.25">
      <c r="A3698" s="561">
        <v>37258</v>
      </c>
      <c r="B3698" s="563">
        <v>2291.1799999999998</v>
      </c>
      <c r="C3698"/>
      <c r="D3698"/>
    </row>
    <row r="3699" spans="1:4" ht="16.149999999999999" customHeight="1" x14ac:dyDescent="0.25">
      <c r="A3699" s="561">
        <v>37259</v>
      </c>
      <c r="B3699" s="562">
        <v>2289.42</v>
      </c>
      <c r="C3699"/>
      <c r="D3699"/>
    </row>
    <row r="3700" spans="1:4" ht="16.149999999999999" customHeight="1" x14ac:dyDescent="0.25">
      <c r="A3700" s="561">
        <v>37260</v>
      </c>
      <c r="B3700" s="563">
        <v>2289.91</v>
      </c>
      <c r="C3700"/>
      <c r="D3700"/>
    </row>
    <row r="3701" spans="1:4" ht="16.149999999999999" customHeight="1" x14ac:dyDescent="0.25">
      <c r="A3701" s="561">
        <v>37261</v>
      </c>
      <c r="B3701" s="562">
        <v>2295.59</v>
      </c>
      <c r="C3701"/>
      <c r="D3701"/>
    </row>
    <row r="3702" spans="1:4" ht="16.149999999999999" customHeight="1" x14ac:dyDescent="0.25">
      <c r="A3702" s="561">
        <v>37262</v>
      </c>
      <c r="B3702" s="563">
        <v>2295.59</v>
      </c>
      <c r="C3702"/>
      <c r="D3702"/>
    </row>
    <row r="3703" spans="1:4" ht="16.149999999999999" customHeight="1" x14ac:dyDescent="0.25">
      <c r="A3703" s="561">
        <v>37263</v>
      </c>
      <c r="B3703" s="562">
        <v>2295.59</v>
      </c>
      <c r="C3703"/>
      <c r="D3703"/>
    </row>
    <row r="3704" spans="1:4" ht="16.149999999999999" customHeight="1" x14ac:dyDescent="0.25">
      <c r="A3704" s="561">
        <v>37264</v>
      </c>
      <c r="B3704" s="563">
        <v>2295.59</v>
      </c>
      <c r="C3704"/>
      <c r="D3704"/>
    </row>
    <row r="3705" spans="1:4" ht="16.149999999999999" customHeight="1" x14ac:dyDescent="0.25">
      <c r="A3705" s="561">
        <v>37265</v>
      </c>
      <c r="B3705" s="562">
        <v>2306.31</v>
      </c>
      <c r="C3705"/>
      <c r="D3705"/>
    </row>
    <row r="3706" spans="1:4" ht="16.149999999999999" customHeight="1" x14ac:dyDescent="0.25">
      <c r="A3706" s="561">
        <v>37266</v>
      </c>
      <c r="B3706" s="563">
        <v>2306.35</v>
      </c>
      <c r="C3706"/>
      <c r="D3706"/>
    </row>
    <row r="3707" spans="1:4" ht="16.149999999999999" customHeight="1" x14ac:dyDescent="0.25">
      <c r="A3707" s="561">
        <v>37267</v>
      </c>
      <c r="B3707" s="562">
        <v>2311.5700000000002</v>
      </c>
      <c r="C3707"/>
      <c r="D3707"/>
    </row>
    <row r="3708" spans="1:4" ht="16.149999999999999" customHeight="1" x14ac:dyDescent="0.25">
      <c r="A3708" s="561">
        <v>37268</v>
      </c>
      <c r="B3708" s="563">
        <v>2304.54</v>
      </c>
      <c r="C3708"/>
      <c r="D3708"/>
    </row>
    <row r="3709" spans="1:4" ht="16.149999999999999" customHeight="1" x14ac:dyDescent="0.25">
      <c r="A3709" s="561">
        <v>37269</v>
      </c>
      <c r="B3709" s="562">
        <v>2304.54</v>
      </c>
      <c r="C3709"/>
      <c r="D3709"/>
    </row>
    <row r="3710" spans="1:4" ht="16.149999999999999" customHeight="1" x14ac:dyDescent="0.25">
      <c r="A3710" s="561">
        <v>37270</v>
      </c>
      <c r="B3710" s="563">
        <v>2304.54</v>
      </c>
      <c r="C3710"/>
      <c r="D3710"/>
    </row>
    <row r="3711" spans="1:4" ht="16.149999999999999" customHeight="1" x14ac:dyDescent="0.25">
      <c r="A3711" s="561">
        <v>37271</v>
      </c>
      <c r="B3711" s="562">
        <v>2297.31</v>
      </c>
      <c r="C3711"/>
      <c r="D3711"/>
    </row>
    <row r="3712" spans="1:4" ht="16.149999999999999" customHeight="1" x14ac:dyDescent="0.25">
      <c r="A3712" s="561">
        <v>37272</v>
      </c>
      <c r="B3712" s="563">
        <v>2280.73</v>
      </c>
      <c r="C3712"/>
      <c r="D3712"/>
    </row>
    <row r="3713" spans="1:4" ht="16.149999999999999" customHeight="1" x14ac:dyDescent="0.25">
      <c r="A3713" s="561">
        <v>37273</v>
      </c>
      <c r="B3713" s="562">
        <v>2265.66</v>
      </c>
      <c r="C3713"/>
      <c r="D3713"/>
    </row>
    <row r="3714" spans="1:4" ht="16.149999999999999" customHeight="1" x14ac:dyDescent="0.25">
      <c r="A3714" s="561">
        <v>37274</v>
      </c>
      <c r="B3714" s="563">
        <v>2265.0100000000002</v>
      </c>
      <c r="C3714"/>
      <c r="D3714"/>
    </row>
    <row r="3715" spans="1:4" ht="16.149999999999999" customHeight="1" x14ac:dyDescent="0.25">
      <c r="A3715" s="561">
        <v>37275</v>
      </c>
      <c r="B3715" s="562">
        <v>2269.7600000000002</v>
      </c>
      <c r="C3715"/>
      <c r="D3715"/>
    </row>
    <row r="3716" spans="1:4" ht="16.149999999999999" customHeight="1" x14ac:dyDescent="0.25">
      <c r="A3716" s="561">
        <v>37276</v>
      </c>
      <c r="B3716" s="563">
        <v>2269.7600000000002</v>
      </c>
      <c r="C3716"/>
      <c r="D3716"/>
    </row>
    <row r="3717" spans="1:4" ht="16.149999999999999" customHeight="1" x14ac:dyDescent="0.25">
      <c r="A3717" s="561">
        <v>37277</v>
      </c>
      <c r="B3717" s="562">
        <v>2269.7600000000002</v>
      </c>
      <c r="C3717"/>
      <c r="D3717"/>
    </row>
    <row r="3718" spans="1:4" ht="16.149999999999999" customHeight="1" x14ac:dyDescent="0.25">
      <c r="A3718" s="561">
        <v>37278</v>
      </c>
      <c r="B3718" s="563">
        <v>2259.2399999999998</v>
      </c>
      <c r="C3718"/>
      <c r="D3718"/>
    </row>
    <row r="3719" spans="1:4" ht="16.149999999999999" customHeight="1" x14ac:dyDescent="0.25">
      <c r="A3719" s="561">
        <v>37279</v>
      </c>
      <c r="B3719" s="562">
        <v>2247.29</v>
      </c>
      <c r="C3719"/>
      <c r="D3719"/>
    </row>
    <row r="3720" spans="1:4" ht="16.149999999999999" customHeight="1" x14ac:dyDescent="0.25">
      <c r="A3720" s="561">
        <v>37280</v>
      </c>
      <c r="B3720" s="563">
        <v>2239.92</v>
      </c>
      <c r="C3720"/>
      <c r="D3720"/>
    </row>
    <row r="3721" spans="1:4" ht="16.149999999999999" customHeight="1" x14ac:dyDescent="0.25">
      <c r="A3721" s="561">
        <v>37281</v>
      </c>
      <c r="B3721" s="562">
        <v>2231.98</v>
      </c>
      <c r="C3721"/>
      <c r="D3721"/>
    </row>
    <row r="3722" spans="1:4" ht="16.149999999999999" customHeight="1" x14ac:dyDescent="0.25">
      <c r="A3722" s="561">
        <v>37282</v>
      </c>
      <c r="B3722" s="563">
        <v>2242.67</v>
      </c>
      <c r="C3722"/>
      <c r="D3722"/>
    </row>
    <row r="3723" spans="1:4" ht="16.149999999999999" customHeight="1" x14ac:dyDescent="0.25">
      <c r="A3723" s="561">
        <v>37283</v>
      </c>
      <c r="B3723" s="562">
        <v>2242.67</v>
      </c>
      <c r="C3723"/>
      <c r="D3723"/>
    </row>
    <row r="3724" spans="1:4" ht="16.149999999999999" customHeight="1" x14ac:dyDescent="0.25">
      <c r="A3724" s="561">
        <v>37284</v>
      </c>
      <c r="B3724" s="563">
        <v>2242.67</v>
      </c>
      <c r="C3724"/>
      <c r="D3724"/>
    </row>
    <row r="3725" spans="1:4" ht="16.149999999999999" customHeight="1" x14ac:dyDescent="0.25">
      <c r="A3725" s="561">
        <v>37285</v>
      </c>
      <c r="B3725" s="562">
        <v>2252.37</v>
      </c>
      <c r="C3725"/>
      <c r="D3725"/>
    </row>
    <row r="3726" spans="1:4" ht="16.149999999999999" customHeight="1" x14ac:dyDescent="0.25">
      <c r="A3726" s="561">
        <v>37286</v>
      </c>
      <c r="B3726" s="563">
        <v>2262.4499999999998</v>
      </c>
      <c r="C3726"/>
      <c r="D3726"/>
    </row>
    <row r="3727" spans="1:4" ht="16.149999999999999" customHeight="1" x14ac:dyDescent="0.25">
      <c r="A3727" s="561">
        <v>37287</v>
      </c>
      <c r="B3727" s="562">
        <v>2264.8200000000002</v>
      </c>
      <c r="C3727"/>
      <c r="D3727"/>
    </row>
    <row r="3728" spans="1:4" ht="16.149999999999999" customHeight="1" x14ac:dyDescent="0.25">
      <c r="A3728" s="561">
        <v>37288</v>
      </c>
      <c r="B3728" s="563">
        <v>2265.9899999999998</v>
      </c>
      <c r="C3728"/>
      <c r="D3728"/>
    </row>
    <row r="3729" spans="1:4" ht="16.149999999999999" customHeight="1" x14ac:dyDescent="0.25">
      <c r="A3729" s="561">
        <v>37289</v>
      </c>
      <c r="B3729" s="562">
        <v>2267.33</v>
      </c>
      <c r="C3729"/>
      <c r="D3729"/>
    </row>
    <row r="3730" spans="1:4" ht="16.149999999999999" customHeight="1" x14ac:dyDescent="0.25">
      <c r="A3730" s="561">
        <v>37290</v>
      </c>
      <c r="B3730" s="563">
        <v>2267.33</v>
      </c>
      <c r="C3730"/>
      <c r="D3730"/>
    </row>
    <row r="3731" spans="1:4" ht="16.149999999999999" customHeight="1" x14ac:dyDescent="0.25">
      <c r="A3731" s="561">
        <v>37291</v>
      </c>
      <c r="B3731" s="562">
        <v>2267.33</v>
      </c>
      <c r="C3731"/>
      <c r="D3731"/>
    </row>
    <row r="3732" spans="1:4" ht="16.149999999999999" customHeight="1" x14ac:dyDescent="0.25">
      <c r="A3732" s="561">
        <v>37292</v>
      </c>
      <c r="B3732" s="563">
        <v>2266.61</v>
      </c>
      <c r="C3732"/>
      <c r="D3732"/>
    </row>
    <row r="3733" spans="1:4" ht="16.149999999999999" customHeight="1" x14ac:dyDescent="0.25">
      <c r="A3733" s="561">
        <v>37293</v>
      </c>
      <c r="B3733" s="562">
        <v>2259.81</v>
      </c>
      <c r="C3733"/>
      <c r="D3733"/>
    </row>
    <row r="3734" spans="1:4" ht="16.149999999999999" customHeight="1" x14ac:dyDescent="0.25">
      <c r="A3734" s="561">
        <v>37294</v>
      </c>
      <c r="B3734" s="563">
        <v>2254.98</v>
      </c>
      <c r="C3734"/>
      <c r="D3734"/>
    </row>
    <row r="3735" spans="1:4" ht="16.149999999999999" customHeight="1" x14ac:dyDescent="0.25">
      <c r="A3735" s="561">
        <v>37295</v>
      </c>
      <c r="B3735" s="562">
        <v>2260.17</v>
      </c>
      <c r="C3735"/>
      <c r="D3735"/>
    </row>
    <row r="3736" spans="1:4" ht="16.149999999999999" customHeight="1" x14ac:dyDescent="0.25">
      <c r="A3736" s="561">
        <v>37296</v>
      </c>
      <c r="B3736" s="563">
        <v>2272.7600000000002</v>
      </c>
      <c r="C3736"/>
      <c r="D3736"/>
    </row>
    <row r="3737" spans="1:4" ht="16.149999999999999" customHeight="1" x14ac:dyDescent="0.25">
      <c r="A3737" s="561">
        <v>37297</v>
      </c>
      <c r="B3737" s="562">
        <v>2272.7600000000002</v>
      </c>
      <c r="C3737"/>
      <c r="D3737"/>
    </row>
    <row r="3738" spans="1:4" ht="16.149999999999999" customHeight="1" x14ac:dyDescent="0.25">
      <c r="A3738" s="561">
        <v>37298</v>
      </c>
      <c r="B3738" s="563">
        <v>2272.7600000000002</v>
      </c>
      <c r="C3738"/>
      <c r="D3738"/>
    </row>
    <row r="3739" spans="1:4" ht="16.149999999999999" customHeight="1" x14ac:dyDescent="0.25">
      <c r="A3739" s="561">
        <v>37299</v>
      </c>
      <c r="B3739" s="562">
        <v>2283.14</v>
      </c>
      <c r="C3739"/>
      <c r="D3739"/>
    </row>
    <row r="3740" spans="1:4" ht="16.149999999999999" customHeight="1" x14ac:dyDescent="0.25">
      <c r="A3740" s="561">
        <v>37300</v>
      </c>
      <c r="B3740" s="563">
        <v>2290.19</v>
      </c>
      <c r="C3740"/>
      <c r="D3740"/>
    </row>
    <row r="3741" spans="1:4" ht="16.149999999999999" customHeight="1" x14ac:dyDescent="0.25">
      <c r="A3741" s="561">
        <v>37301</v>
      </c>
      <c r="B3741" s="562">
        <v>2309.27</v>
      </c>
      <c r="C3741"/>
      <c r="D3741"/>
    </row>
    <row r="3742" spans="1:4" ht="16.149999999999999" customHeight="1" x14ac:dyDescent="0.25">
      <c r="A3742" s="561">
        <v>37302</v>
      </c>
      <c r="B3742" s="563">
        <v>2312.0300000000002</v>
      </c>
      <c r="C3742"/>
      <c r="D3742"/>
    </row>
    <row r="3743" spans="1:4" ht="16.149999999999999" customHeight="1" x14ac:dyDescent="0.25">
      <c r="A3743" s="561">
        <v>37303</v>
      </c>
      <c r="B3743" s="562">
        <v>2288.54</v>
      </c>
      <c r="C3743"/>
      <c r="D3743"/>
    </row>
    <row r="3744" spans="1:4" ht="16.149999999999999" customHeight="1" x14ac:dyDescent="0.25">
      <c r="A3744" s="561">
        <v>37304</v>
      </c>
      <c r="B3744" s="563">
        <v>2288.54</v>
      </c>
      <c r="C3744"/>
      <c r="D3744"/>
    </row>
    <row r="3745" spans="1:4" ht="16.149999999999999" customHeight="1" x14ac:dyDescent="0.25">
      <c r="A3745" s="561">
        <v>37305</v>
      </c>
      <c r="B3745" s="562">
        <v>2288.54</v>
      </c>
      <c r="C3745"/>
      <c r="D3745"/>
    </row>
    <row r="3746" spans="1:4" ht="16.149999999999999" customHeight="1" x14ac:dyDescent="0.25">
      <c r="A3746" s="561">
        <v>37306</v>
      </c>
      <c r="B3746" s="563">
        <v>2288.98</v>
      </c>
      <c r="C3746"/>
      <c r="D3746"/>
    </row>
    <row r="3747" spans="1:4" ht="16.149999999999999" customHeight="1" x14ac:dyDescent="0.25">
      <c r="A3747" s="561">
        <v>37307</v>
      </c>
      <c r="B3747" s="562">
        <v>2280.98</v>
      </c>
      <c r="C3747"/>
      <c r="D3747"/>
    </row>
    <row r="3748" spans="1:4" ht="16.149999999999999" customHeight="1" x14ac:dyDescent="0.25">
      <c r="A3748" s="561">
        <v>37308</v>
      </c>
      <c r="B3748" s="563">
        <v>2282.94</v>
      </c>
      <c r="C3748"/>
      <c r="D3748"/>
    </row>
    <row r="3749" spans="1:4" ht="16.149999999999999" customHeight="1" x14ac:dyDescent="0.25">
      <c r="A3749" s="561">
        <v>37309</v>
      </c>
      <c r="B3749" s="562">
        <v>2309.4499999999998</v>
      </c>
      <c r="C3749"/>
      <c r="D3749"/>
    </row>
    <row r="3750" spans="1:4" ht="16.149999999999999" customHeight="1" x14ac:dyDescent="0.25">
      <c r="A3750" s="561">
        <v>37310</v>
      </c>
      <c r="B3750" s="563">
        <v>2307.75</v>
      </c>
      <c r="C3750"/>
      <c r="D3750"/>
    </row>
    <row r="3751" spans="1:4" ht="16.149999999999999" customHeight="1" x14ac:dyDescent="0.25">
      <c r="A3751" s="561">
        <v>37311</v>
      </c>
      <c r="B3751" s="562">
        <v>2307.75</v>
      </c>
      <c r="C3751"/>
      <c r="D3751"/>
    </row>
    <row r="3752" spans="1:4" ht="16.149999999999999" customHeight="1" x14ac:dyDescent="0.25">
      <c r="A3752" s="561">
        <v>37312</v>
      </c>
      <c r="B3752" s="563">
        <v>2307.75</v>
      </c>
      <c r="C3752"/>
      <c r="D3752"/>
    </row>
    <row r="3753" spans="1:4" ht="16.149999999999999" customHeight="1" x14ac:dyDescent="0.25">
      <c r="A3753" s="561">
        <v>37313</v>
      </c>
      <c r="B3753" s="562">
        <v>2310.21</v>
      </c>
      <c r="C3753"/>
      <c r="D3753"/>
    </row>
    <row r="3754" spans="1:4" ht="16.149999999999999" customHeight="1" x14ac:dyDescent="0.25">
      <c r="A3754" s="561">
        <v>37314</v>
      </c>
      <c r="B3754" s="563">
        <v>2313.13</v>
      </c>
      <c r="C3754"/>
      <c r="D3754"/>
    </row>
    <row r="3755" spans="1:4" ht="16.149999999999999" customHeight="1" x14ac:dyDescent="0.25">
      <c r="A3755" s="561">
        <v>37315</v>
      </c>
      <c r="B3755" s="562">
        <v>2309.8200000000002</v>
      </c>
      <c r="C3755"/>
      <c r="D3755"/>
    </row>
    <row r="3756" spans="1:4" ht="16.149999999999999" customHeight="1" x14ac:dyDescent="0.25">
      <c r="A3756" s="561">
        <v>37316</v>
      </c>
      <c r="B3756" s="563">
        <v>2306.4499999999998</v>
      </c>
      <c r="C3756"/>
      <c r="D3756"/>
    </row>
    <row r="3757" spans="1:4" ht="16.149999999999999" customHeight="1" x14ac:dyDescent="0.25">
      <c r="A3757" s="561">
        <v>37317</v>
      </c>
      <c r="B3757" s="562">
        <v>2306.33</v>
      </c>
      <c r="C3757"/>
      <c r="D3757"/>
    </row>
    <row r="3758" spans="1:4" ht="16.149999999999999" customHeight="1" x14ac:dyDescent="0.25">
      <c r="A3758" s="561">
        <v>37318</v>
      </c>
      <c r="B3758" s="563">
        <v>2306.33</v>
      </c>
      <c r="C3758"/>
      <c r="D3758"/>
    </row>
    <row r="3759" spans="1:4" ht="16.149999999999999" customHeight="1" x14ac:dyDescent="0.25">
      <c r="A3759" s="561">
        <v>37319</v>
      </c>
      <c r="B3759" s="562">
        <v>2306.33</v>
      </c>
      <c r="C3759"/>
      <c r="D3759"/>
    </row>
    <row r="3760" spans="1:4" ht="16.149999999999999" customHeight="1" x14ac:dyDescent="0.25">
      <c r="A3760" s="561">
        <v>37320</v>
      </c>
      <c r="B3760" s="563">
        <v>2299.15</v>
      </c>
      <c r="C3760"/>
      <c r="D3760"/>
    </row>
    <row r="3761" spans="1:4" ht="16.149999999999999" customHeight="1" x14ac:dyDescent="0.25">
      <c r="A3761" s="561">
        <v>37321</v>
      </c>
      <c r="B3761" s="562">
        <v>2293.6</v>
      </c>
      <c r="C3761"/>
      <c r="D3761"/>
    </row>
    <row r="3762" spans="1:4" ht="16.149999999999999" customHeight="1" x14ac:dyDescent="0.25">
      <c r="A3762" s="561">
        <v>37322</v>
      </c>
      <c r="B3762" s="563">
        <v>2290</v>
      </c>
      <c r="C3762"/>
      <c r="D3762"/>
    </row>
    <row r="3763" spans="1:4" ht="16.149999999999999" customHeight="1" x14ac:dyDescent="0.25">
      <c r="A3763" s="561">
        <v>37323</v>
      </c>
      <c r="B3763" s="562">
        <v>2289.83</v>
      </c>
      <c r="C3763"/>
      <c r="D3763"/>
    </row>
    <row r="3764" spans="1:4" ht="16.149999999999999" customHeight="1" x14ac:dyDescent="0.25">
      <c r="A3764" s="561">
        <v>37324</v>
      </c>
      <c r="B3764" s="563">
        <v>2283.83</v>
      </c>
      <c r="C3764"/>
      <c r="D3764"/>
    </row>
    <row r="3765" spans="1:4" ht="16.149999999999999" customHeight="1" x14ac:dyDescent="0.25">
      <c r="A3765" s="561">
        <v>37325</v>
      </c>
      <c r="B3765" s="562">
        <v>2283.83</v>
      </c>
      <c r="C3765"/>
      <c r="D3765"/>
    </row>
    <row r="3766" spans="1:4" ht="16.149999999999999" customHeight="1" x14ac:dyDescent="0.25">
      <c r="A3766" s="561">
        <v>37326</v>
      </c>
      <c r="B3766" s="563">
        <v>2283.83</v>
      </c>
      <c r="C3766"/>
      <c r="D3766"/>
    </row>
    <row r="3767" spans="1:4" ht="16.149999999999999" customHeight="1" x14ac:dyDescent="0.25">
      <c r="A3767" s="561">
        <v>37327</v>
      </c>
      <c r="B3767" s="562">
        <v>2269.88</v>
      </c>
      <c r="C3767"/>
      <c r="D3767"/>
    </row>
    <row r="3768" spans="1:4" ht="16.149999999999999" customHeight="1" x14ac:dyDescent="0.25">
      <c r="A3768" s="561">
        <v>37328</v>
      </c>
      <c r="B3768" s="563">
        <v>2269.17</v>
      </c>
      <c r="C3768"/>
      <c r="D3768"/>
    </row>
    <row r="3769" spans="1:4" ht="16.149999999999999" customHeight="1" x14ac:dyDescent="0.25">
      <c r="A3769" s="561">
        <v>37329</v>
      </c>
      <c r="B3769" s="562">
        <v>2270.66</v>
      </c>
      <c r="C3769"/>
      <c r="D3769"/>
    </row>
    <row r="3770" spans="1:4" ht="16.149999999999999" customHeight="1" x14ac:dyDescent="0.25">
      <c r="A3770" s="561">
        <v>37330</v>
      </c>
      <c r="B3770" s="563">
        <v>2272.27</v>
      </c>
      <c r="C3770"/>
      <c r="D3770"/>
    </row>
    <row r="3771" spans="1:4" ht="16.149999999999999" customHeight="1" x14ac:dyDescent="0.25">
      <c r="A3771" s="561">
        <v>37331</v>
      </c>
      <c r="B3771" s="562">
        <v>2278.56</v>
      </c>
      <c r="C3771"/>
      <c r="D3771"/>
    </row>
    <row r="3772" spans="1:4" ht="16.149999999999999" customHeight="1" x14ac:dyDescent="0.25">
      <c r="A3772" s="561">
        <v>37332</v>
      </c>
      <c r="B3772" s="563">
        <v>2278.56</v>
      </c>
      <c r="C3772"/>
      <c r="D3772"/>
    </row>
    <row r="3773" spans="1:4" ht="16.149999999999999" customHeight="1" x14ac:dyDescent="0.25">
      <c r="A3773" s="561">
        <v>37333</v>
      </c>
      <c r="B3773" s="562">
        <v>2278.56</v>
      </c>
      <c r="C3773"/>
      <c r="D3773"/>
    </row>
    <row r="3774" spans="1:4" ht="16.149999999999999" customHeight="1" x14ac:dyDescent="0.25">
      <c r="A3774" s="561">
        <v>37334</v>
      </c>
      <c r="B3774" s="563">
        <v>2282.25</v>
      </c>
      <c r="C3774"/>
      <c r="D3774"/>
    </row>
    <row r="3775" spans="1:4" ht="16.149999999999999" customHeight="1" x14ac:dyDescent="0.25">
      <c r="A3775" s="561">
        <v>37335</v>
      </c>
      <c r="B3775" s="562">
        <v>2274.5300000000002</v>
      </c>
      <c r="C3775"/>
      <c r="D3775"/>
    </row>
    <row r="3776" spans="1:4" ht="16.149999999999999" customHeight="1" x14ac:dyDescent="0.25">
      <c r="A3776" s="561">
        <v>37336</v>
      </c>
      <c r="B3776" s="563">
        <v>2279.6</v>
      </c>
      <c r="C3776"/>
      <c r="D3776"/>
    </row>
    <row r="3777" spans="1:4" ht="16.149999999999999" customHeight="1" x14ac:dyDescent="0.25">
      <c r="A3777" s="561">
        <v>37337</v>
      </c>
      <c r="B3777" s="562">
        <v>2280</v>
      </c>
      <c r="C3777"/>
      <c r="D3777"/>
    </row>
    <row r="3778" spans="1:4" ht="16.149999999999999" customHeight="1" x14ac:dyDescent="0.25">
      <c r="A3778" s="561">
        <v>37338</v>
      </c>
      <c r="B3778" s="563">
        <v>2274.4699999999998</v>
      </c>
      <c r="C3778"/>
      <c r="D3778"/>
    </row>
    <row r="3779" spans="1:4" ht="16.149999999999999" customHeight="1" x14ac:dyDescent="0.25">
      <c r="A3779" s="561">
        <v>37339</v>
      </c>
      <c r="B3779" s="562">
        <v>2274.4699999999998</v>
      </c>
      <c r="C3779"/>
      <c r="D3779"/>
    </row>
    <row r="3780" spans="1:4" ht="16.149999999999999" customHeight="1" x14ac:dyDescent="0.25">
      <c r="A3780" s="561">
        <v>37340</v>
      </c>
      <c r="B3780" s="563">
        <v>2274.4699999999998</v>
      </c>
      <c r="C3780"/>
      <c r="D3780"/>
    </row>
    <row r="3781" spans="1:4" ht="16.149999999999999" customHeight="1" x14ac:dyDescent="0.25">
      <c r="A3781" s="561">
        <v>37341</v>
      </c>
      <c r="B3781" s="562">
        <v>2274.4699999999998</v>
      </c>
      <c r="C3781"/>
      <c r="D3781"/>
    </row>
    <row r="3782" spans="1:4" ht="16.149999999999999" customHeight="1" x14ac:dyDescent="0.25">
      <c r="A3782" s="561">
        <v>37342</v>
      </c>
      <c r="B3782" s="563">
        <v>2261.37</v>
      </c>
      <c r="C3782"/>
      <c r="D3782"/>
    </row>
    <row r="3783" spans="1:4" ht="16.149999999999999" customHeight="1" x14ac:dyDescent="0.25">
      <c r="A3783" s="561">
        <v>37343</v>
      </c>
      <c r="B3783" s="562">
        <v>2261.23</v>
      </c>
      <c r="C3783"/>
      <c r="D3783"/>
    </row>
    <row r="3784" spans="1:4" ht="16.149999999999999" customHeight="1" x14ac:dyDescent="0.25">
      <c r="A3784" s="561">
        <v>37344</v>
      </c>
      <c r="B3784" s="563">
        <v>2261.23</v>
      </c>
      <c r="C3784"/>
      <c r="D3784"/>
    </row>
    <row r="3785" spans="1:4" ht="16.149999999999999" customHeight="1" x14ac:dyDescent="0.25">
      <c r="A3785" s="561">
        <v>37345</v>
      </c>
      <c r="B3785" s="562">
        <v>2261.23</v>
      </c>
      <c r="C3785"/>
      <c r="D3785"/>
    </row>
    <row r="3786" spans="1:4" ht="16.149999999999999" customHeight="1" x14ac:dyDescent="0.25">
      <c r="A3786" s="561">
        <v>37346</v>
      </c>
      <c r="B3786" s="563">
        <v>2261.23</v>
      </c>
      <c r="C3786"/>
      <c r="D3786"/>
    </row>
    <row r="3787" spans="1:4" ht="16.149999999999999" customHeight="1" x14ac:dyDescent="0.25">
      <c r="A3787" s="561">
        <v>37347</v>
      </c>
      <c r="B3787" s="562">
        <v>2261.23</v>
      </c>
      <c r="C3787"/>
      <c r="D3787"/>
    </row>
    <row r="3788" spans="1:4" ht="16.149999999999999" customHeight="1" x14ac:dyDescent="0.25">
      <c r="A3788" s="561">
        <v>37348</v>
      </c>
      <c r="B3788" s="563">
        <v>2264.5700000000002</v>
      </c>
      <c r="C3788"/>
      <c r="D3788"/>
    </row>
    <row r="3789" spans="1:4" ht="16.149999999999999" customHeight="1" x14ac:dyDescent="0.25">
      <c r="A3789" s="561">
        <v>37349</v>
      </c>
      <c r="B3789" s="562">
        <v>2257.16</v>
      </c>
      <c r="C3789"/>
      <c r="D3789"/>
    </row>
    <row r="3790" spans="1:4" ht="16.149999999999999" customHeight="1" x14ac:dyDescent="0.25">
      <c r="A3790" s="561">
        <v>37350</v>
      </c>
      <c r="B3790" s="563">
        <v>2267.9899999999998</v>
      </c>
      <c r="C3790"/>
      <c r="D3790"/>
    </row>
    <row r="3791" spans="1:4" ht="16.149999999999999" customHeight="1" x14ac:dyDescent="0.25">
      <c r="A3791" s="561">
        <v>37351</v>
      </c>
      <c r="B3791" s="562">
        <v>2269.35</v>
      </c>
      <c r="C3791"/>
      <c r="D3791"/>
    </row>
    <row r="3792" spans="1:4" ht="16.149999999999999" customHeight="1" x14ac:dyDescent="0.25">
      <c r="A3792" s="561">
        <v>37352</v>
      </c>
      <c r="B3792" s="563">
        <v>2263.0300000000002</v>
      </c>
      <c r="C3792"/>
      <c r="D3792"/>
    </row>
    <row r="3793" spans="1:4" ht="16.149999999999999" customHeight="1" x14ac:dyDescent="0.25">
      <c r="A3793" s="561">
        <v>37353</v>
      </c>
      <c r="B3793" s="562">
        <v>2263.0300000000002</v>
      </c>
      <c r="C3793"/>
      <c r="D3793"/>
    </row>
    <row r="3794" spans="1:4" ht="16.149999999999999" customHeight="1" x14ac:dyDescent="0.25">
      <c r="A3794" s="561">
        <v>37354</v>
      </c>
      <c r="B3794" s="563">
        <v>2263.0300000000002</v>
      </c>
      <c r="C3794"/>
      <c r="D3794"/>
    </row>
    <row r="3795" spans="1:4" ht="16.149999999999999" customHeight="1" x14ac:dyDescent="0.25">
      <c r="A3795" s="561">
        <v>37355</v>
      </c>
      <c r="B3795" s="562">
        <v>2255.02</v>
      </c>
      <c r="C3795"/>
      <c r="D3795"/>
    </row>
    <row r="3796" spans="1:4" ht="16.149999999999999" customHeight="1" x14ac:dyDescent="0.25">
      <c r="A3796" s="561">
        <v>37356</v>
      </c>
      <c r="B3796" s="563">
        <v>2254.4499999999998</v>
      </c>
      <c r="C3796"/>
      <c r="D3796"/>
    </row>
    <row r="3797" spans="1:4" ht="16.149999999999999" customHeight="1" x14ac:dyDescent="0.25">
      <c r="A3797" s="561">
        <v>37357</v>
      </c>
      <c r="B3797" s="562">
        <v>2257.7800000000002</v>
      </c>
      <c r="C3797"/>
      <c r="D3797"/>
    </row>
    <row r="3798" spans="1:4" ht="16.149999999999999" customHeight="1" x14ac:dyDescent="0.25">
      <c r="A3798" s="561">
        <v>37358</v>
      </c>
      <c r="B3798" s="563">
        <v>2261.66</v>
      </c>
      <c r="C3798"/>
      <c r="D3798"/>
    </row>
    <row r="3799" spans="1:4" ht="16.149999999999999" customHeight="1" x14ac:dyDescent="0.25">
      <c r="A3799" s="561">
        <v>37359</v>
      </c>
      <c r="B3799" s="562">
        <v>2264.98</v>
      </c>
      <c r="C3799"/>
      <c r="D3799"/>
    </row>
    <row r="3800" spans="1:4" ht="16.149999999999999" customHeight="1" x14ac:dyDescent="0.25">
      <c r="A3800" s="561">
        <v>37360</v>
      </c>
      <c r="B3800" s="563">
        <v>2264.98</v>
      </c>
      <c r="C3800"/>
      <c r="D3800"/>
    </row>
    <row r="3801" spans="1:4" ht="16.149999999999999" customHeight="1" x14ac:dyDescent="0.25">
      <c r="A3801" s="561">
        <v>37361</v>
      </c>
      <c r="B3801" s="562">
        <v>2264.98</v>
      </c>
      <c r="C3801"/>
      <c r="D3801"/>
    </row>
    <row r="3802" spans="1:4" ht="16.149999999999999" customHeight="1" x14ac:dyDescent="0.25">
      <c r="A3802" s="561">
        <v>37362</v>
      </c>
      <c r="B3802" s="563">
        <v>2266.92</v>
      </c>
      <c r="C3802"/>
      <c r="D3802"/>
    </row>
    <row r="3803" spans="1:4" ht="16.149999999999999" customHeight="1" x14ac:dyDescent="0.25">
      <c r="A3803" s="561">
        <v>37363</v>
      </c>
      <c r="B3803" s="562">
        <v>2262.56</v>
      </c>
      <c r="C3803"/>
      <c r="D3803"/>
    </row>
    <row r="3804" spans="1:4" ht="16.149999999999999" customHeight="1" x14ac:dyDescent="0.25">
      <c r="A3804" s="561">
        <v>37364</v>
      </c>
      <c r="B3804" s="563">
        <v>2261.12</v>
      </c>
      <c r="C3804"/>
      <c r="D3804"/>
    </row>
    <row r="3805" spans="1:4" ht="16.149999999999999" customHeight="1" x14ac:dyDescent="0.25">
      <c r="A3805" s="561">
        <v>37365</v>
      </c>
      <c r="B3805" s="562">
        <v>2256.66</v>
      </c>
      <c r="C3805"/>
      <c r="D3805"/>
    </row>
    <row r="3806" spans="1:4" ht="16.149999999999999" customHeight="1" x14ac:dyDescent="0.25">
      <c r="A3806" s="561">
        <v>37366</v>
      </c>
      <c r="B3806" s="563">
        <v>2260.9</v>
      </c>
      <c r="C3806"/>
      <c r="D3806"/>
    </row>
    <row r="3807" spans="1:4" ht="16.149999999999999" customHeight="1" x14ac:dyDescent="0.25">
      <c r="A3807" s="561">
        <v>37367</v>
      </c>
      <c r="B3807" s="562">
        <v>2260.9</v>
      </c>
      <c r="C3807"/>
      <c r="D3807"/>
    </row>
    <row r="3808" spans="1:4" ht="16.149999999999999" customHeight="1" x14ac:dyDescent="0.25">
      <c r="A3808" s="561">
        <v>37368</v>
      </c>
      <c r="B3808" s="563">
        <v>2260.9</v>
      </c>
      <c r="C3808"/>
      <c r="D3808"/>
    </row>
    <row r="3809" spans="1:4" ht="16.149999999999999" customHeight="1" x14ac:dyDescent="0.25">
      <c r="A3809" s="561">
        <v>37369</v>
      </c>
      <c r="B3809" s="562">
        <v>2259.88</v>
      </c>
      <c r="C3809"/>
      <c r="D3809"/>
    </row>
    <row r="3810" spans="1:4" ht="16.149999999999999" customHeight="1" x14ac:dyDescent="0.25">
      <c r="A3810" s="561">
        <v>37370</v>
      </c>
      <c r="B3810" s="563">
        <v>2263.6799999999998</v>
      </c>
      <c r="C3810"/>
      <c r="D3810"/>
    </row>
    <row r="3811" spans="1:4" ht="16.149999999999999" customHeight="1" x14ac:dyDescent="0.25">
      <c r="A3811" s="561">
        <v>37371</v>
      </c>
      <c r="B3811" s="562">
        <v>2265.6999999999998</v>
      </c>
      <c r="C3811"/>
      <c r="D3811"/>
    </row>
    <row r="3812" spans="1:4" ht="16.149999999999999" customHeight="1" x14ac:dyDescent="0.25">
      <c r="A3812" s="561">
        <v>37372</v>
      </c>
      <c r="B3812" s="563">
        <v>2267.4</v>
      </c>
      <c r="C3812"/>
      <c r="D3812"/>
    </row>
    <row r="3813" spans="1:4" ht="16.149999999999999" customHeight="1" x14ac:dyDescent="0.25">
      <c r="A3813" s="561">
        <v>37373</v>
      </c>
      <c r="B3813" s="562">
        <v>2270.92</v>
      </c>
      <c r="C3813"/>
      <c r="D3813"/>
    </row>
    <row r="3814" spans="1:4" ht="16.149999999999999" customHeight="1" x14ac:dyDescent="0.25">
      <c r="A3814" s="561">
        <v>37374</v>
      </c>
      <c r="B3814" s="563">
        <v>2270.92</v>
      </c>
      <c r="C3814"/>
      <c r="D3814"/>
    </row>
    <row r="3815" spans="1:4" ht="16.149999999999999" customHeight="1" x14ac:dyDescent="0.25">
      <c r="A3815" s="561">
        <v>37375</v>
      </c>
      <c r="B3815" s="562">
        <v>2270.92</v>
      </c>
      <c r="C3815"/>
      <c r="D3815"/>
    </row>
    <row r="3816" spans="1:4" ht="16.149999999999999" customHeight="1" x14ac:dyDescent="0.25">
      <c r="A3816" s="561">
        <v>37376</v>
      </c>
      <c r="B3816" s="563">
        <v>2275.35</v>
      </c>
      <c r="C3816"/>
      <c r="D3816"/>
    </row>
    <row r="3817" spans="1:4" ht="16.149999999999999" customHeight="1" x14ac:dyDescent="0.25">
      <c r="A3817" s="561">
        <v>37377</v>
      </c>
      <c r="B3817" s="562">
        <v>2275.4299999999998</v>
      </c>
      <c r="C3817"/>
      <c r="D3817"/>
    </row>
    <row r="3818" spans="1:4" ht="16.149999999999999" customHeight="1" x14ac:dyDescent="0.25">
      <c r="A3818" s="561">
        <v>37378</v>
      </c>
      <c r="B3818" s="563">
        <v>2275.4299999999998</v>
      </c>
      <c r="C3818"/>
      <c r="D3818"/>
    </row>
    <row r="3819" spans="1:4" ht="16.149999999999999" customHeight="1" x14ac:dyDescent="0.25">
      <c r="A3819" s="561">
        <v>37379</v>
      </c>
      <c r="B3819" s="562">
        <v>2279.56</v>
      </c>
      <c r="C3819"/>
      <c r="D3819"/>
    </row>
    <row r="3820" spans="1:4" ht="16.149999999999999" customHeight="1" x14ac:dyDescent="0.25">
      <c r="A3820" s="561">
        <v>37380</v>
      </c>
      <c r="B3820" s="563">
        <v>2286.39</v>
      </c>
      <c r="C3820"/>
      <c r="D3820"/>
    </row>
    <row r="3821" spans="1:4" ht="16.149999999999999" customHeight="1" x14ac:dyDescent="0.25">
      <c r="A3821" s="561">
        <v>37381</v>
      </c>
      <c r="B3821" s="562">
        <v>2286.39</v>
      </c>
      <c r="C3821"/>
      <c r="D3821"/>
    </row>
    <row r="3822" spans="1:4" ht="16.149999999999999" customHeight="1" x14ac:dyDescent="0.25">
      <c r="A3822" s="561">
        <v>37382</v>
      </c>
      <c r="B3822" s="563">
        <v>2286.39</v>
      </c>
      <c r="C3822"/>
      <c r="D3822"/>
    </row>
    <row r="3823" spans="1:4" ht="16.149999999999999" customHeight="1" x14ac:dyDescent="0.25">
      <c r="A3823" s="561">
        <v>37383</v>
      </c>
      <c r="B3823" s="562">
        <v>2285.64</v>
      </c>
      <c r="C3823"/>
      <c r="D3823"/>
    </row>
    <row r="3824" spans="1:4" ht="16.149999999999999" customHeight="1" x14ac:dyDescent="0.25">
      <c r="A3824" s="561">
        <v>37384</v>
      </c>
      <c r="B3824" s="563">
        <v>2286.6</v>
      </c>
      <c r="C3824"/>
      <c r="D3824"/>
    </row>
    <row r="3825" spans="1:4" ht="16.149999999999999" customHeight="1" x14ac:dyDescent="0.25">
      <c r="A3825" s="561">
        <v>37385</v>
      </c>
      <c r="B3825" s="562">
        <v>2284.9299999999998</v>
      </c>
      <c r="C3825"/>
      <c r="D3825"/>
    </row>
    <row r="3826" spans="1:4" ht="16.149999999999999" customHeight="1" x14ac:dyDescent="0.25">
      <c r="A3826" s="561">
        <v>37386</v>
      </c>
      <c r="B3826" s="563">
        <v>2289.17</v>
      </c>
      <c r="C3826"/>
      <c r="D3826"/>
    </row>
    <row r="3827" spans="1:4" ht="16.149999999999999" customHeight="1" x14ac:dyDescent="0.25">
      <c r="A3827" s="561">
        <v>37387</v>
      </c>
      <c r="B3827" s="562">
        <v>2292</v>
      </c>
      <c r="C3827"/>
      <c r="D3827"/>
    </row>
    <row r="3828" spans="1:4" ht="16.149999999999999" customHeight="1" x14ac:dyDescent="0.25">
      <c r="A3828" s="561">
        <v>37388</v>
      </c>
      <c r="B3828" s="563">
        <v>2292</v>
      </c>
      <c r="C3828"/>
      <c r="D3828"/>
    </row>
    <row r="3829" spans="1:4" ht="16.149999999999999" customHeight="1" x14ac:dyDescent="0.25">
      <c r="A3829" s="561">
        <v>37389</v>
      </c>
      <c r="B3829" s="562">
        <v>2292</v>
      </c>
      <c r="C3829"/>
      <c r="D3829"/>
    </row>
    <row r="3830" spans="1:4" ht="16.149999999999999" customHeight="1" x14ac:dyDescent="0.25">
      <c r="A3830" s="561">
        <v>37390</v>
      </c>
      <c r="B3830" s="563">
        <v>2292</v>
      </c>
      <c r="C3830"/>
      <c r="D3830"/>
    </row>
    <row r="3831" spans="1:4" ht="16.149999999999999" customHeight="1" x14ac:dyDescent="0.25">
      <c r="A3831" s="561">
        <v>37391</v>
      </c>
      <c r="B3831" s="562">
        <v>2293</v>
      </c>
      <c r="C3831"/>
      <c r="D3831"/>
    </row>
    <row r="3832" spans="1:4" ht="16.149999999999999" customHeight="1" x14ac:dyDescent="0.25">
      <c r="A3832" s="561">
        <v>37392</v>
      </c>
      <c r="B3832" s="563">
        <v>2300.02</v>
      </c>
      <c r="C3832"/>
      <c r="D3832"/>
    </row>
    <row r="3833" spans="1:4" ht="16.149999999999999" customHeight="1" x14ac:dyDescent="0.25">
      <c r="A3833" s="561">
        <v>37393</v>
      </c>
      <c r="B3833" s="562">
        <v>2314.21</v>
      </c>
      <c r="C3833"/>
      <c r="D3833"/>
    </row>
    <row r="3834" spans="1:4" ht="16.149999999999999" customHeight="1" x14ac:dyDescent="0.25">
      <c r="A3834" s="561">
        <v>37394</v>
      </c>
      <c r="B3834" s="563">
        <v>2332.6799999999998</v>
      </c>
      <c r="C3834"/>
      <c r="D3834"/>
    </row>
    <row r="3835" spans="1:4" ht="16.149999999999999" customHeight="1" x14ac:dyDescent="0.25">
      <c r="A3835" s="561">
        <v>37395</v>
      </c>
      <c r="B3835" s="562">
        <v>2332.6799999999998</v>
      </c>
      <c r="C3835"/>
      <c r="D3835"/>
    </row>
    <row r="3836" spans="1:4" ht="16.149999999999999" customHeight="1" x14ac:dyDescent="0.25">
      <c r="A3836" s="561">
        <v>37396</v>
      </c>
      <c r="B3836" s="563">
        <v>2332.6799999999998</v>
      </c>
      <c r="C3836"/>
      <c r="D3836"/>
    </row>
    <row r="3837" spans="1:4" ht="16.149999999999999" customHeight="1" x14ac:dyDescent="0.25">
      <c r="A3837" s="561">
        <v>37397</v>
      </c>
      <c r="B3837" s="562">
        <v>2350.1999999999998</v>
      </c>
      <c r="C3837"/>
      <c r="D3837"/>
    </row>
    <row r="3838" spans="1:4" ht="16.149999999999999" customHeight="1" x14ac:dyDescent="0.25">
      <c r="A3838" s="561">
        <v>37398</v>
      </c>
      <c r="B3838" s="563">
        <v>2363.2800000000002</v>
      </c>
      <c r="C3838"/>
      <c r="D3838"/>
    </row>
    <row r="3839" spans="1:4" ht="16.149999999999999" customHeight="1" x14ac:dyDescent="0.25">
      <c r="A3839" s="561">
        <v>37399</v>
      </c>
      <c r="B3839" s="562">
        <v>2349.8000000000002</v>
      </c>
      <c r="C3839"/>
      <c r="D3839"/>
    </row>
    <row r="3840" spans="1:4" ht="16.149999999999999" customHeight="1" x14ac:dyDescent="0.25">
      <c r="A3840" s="561">
        <v>37400</v>
      </c>
      <c r="B3840" s="563">
        <v>2338.5500000000002</v>
      </c>
      <c r="C3840"/>
      <c r="D3840"/>
    </row>
    <row r="3841" spans="1:4" ht="16.149999999999999" customHeight="1" x14ac:dyDescent="0.25">
      <c r="A3841" s="561">
        <v>37401</v>
      </c>
      <c r="B3841" s="562">
        <v>2331.0700000000002</v>
      </c>
      <c r="C3841"/>
      <c r="D3841"/>
    </row>
    <row r="3842" spans="1:4" ht="16.149999999999999" customHeight="1" x14ac:dyDescent="0.25">
      <c r="A3842" s="561">
        <v>37402</v>
      </c>
      <c r="B3842" s="563">
        <v>2331.0700000000002</v>
      </c>
      <c r="C3842"/>
      <c r="D3842"/>
    </row>
    <row r="3843" spans="1:4" ht="16.149999999999999" customHeight="1" x14ac:dyDescent="0.25">
      <c r="A3843" s="561">
        <v>37403</v>
      </c>
      <c r="B3843" s="562">
        <v>2331.0700000000002</v>
      </c>
      <c r="C3843"/>
      <c r="D3843"/>
    </row>
    <row r="3844" spans="1:4" ht="16.149999999999999" customHeight="1" x14ac:dyDescent="0.25">
      <c r="A3844" s="561">
        <v>37404</v>
      </c>
      <c r="B3844" s="563">
        <v>2309.85</v>
      </c>
      <c r="C3844"/>
      <c r="D3844"/>
    </row>
    <row r="3845" spans="1:4" ht="16.149999999999999" customHeight="1" x14ac:dyDescent="0.25">
      <c r="A3845" s="561">
        <v>37405</v>
      </c>
      <c r="B3845" s="562">
        <v>2314.3000000000002</v>
      </c>
      <c r="C3845"/>
      <c r="D3845"/>
    </row>
    <row r="3846" spans="1:4" ht="16.149999999999999" customHeight="1" x14ac:dyDescent="0.25">
      <c r="A3846" s="561">
        <v>37406</v>
      </c>
      <c r="B3846" s="563">
        <v>2317.12</v>
      </c>
      <c r="C3846"/>
      <c r="D3846"/>
    </row>
    <row r="3847" spans="1:4" ht="16.149999999999999" customHeight="1" x14ac:dyDescent="0.25">
      <c r="A3847" s="561">
        <v>37407</v>
      </c>
      <c r="B3847" s="562">
        <v>2321.16</v>
      </c>
      <c r="C3847"/>
      <c r="D3847"/>
    </row>
    <row r="3848" spans="1:4" ht="16.149999999999999" customHeight="1" x14ac:dyDescent="0.25">
      <c r="A3848" s="561">
        <v>37408</v>
      </c>
      <c r="B3848" s="563">
        <v>2321.6799999999998</v>
      </c>
      <c r="C3848"/>
      <c r="D3848"/>
    </row>
    <row r="3849" spans="1:4" ht="16.149999999999999" customHeight="1" x14ac:dyDescent="0.25">
      <c r="A3849" s="561">
        <v>37409</v>
      </c>
      <c r="B3849" s="562">
        <v>2321.6799999999998</v>
      </c>
      <c r="C3849"/>
      <c r="D3849"/>
    </row>
    <row r="3850" spans="1:4" ht="16.149999999999999" customHeight="1" x14ac:dyDescent="0.25">
      <c r="A3850" s="561">
        <v>37410</v>
      </c>
      <c r="B3850" s="563">
        <v>2321.6799999999998</v>
      </c>
      <c r="C3850"/>
      <c r="D3850"/>
    </row>
    <row r="3851" spans="1:4" ht="16.149999999999999" customHeight="1" x14ac:dyDescent="0.25">
      <c r="A3851" s="561">
        <v>37411</v>
      </c>
      <c r="B3851" s="562">
        <v>2321.6799999999998</v>
      </c>
      <c r="C3851"/>
      <c r="D3851"/>
    </row>
    <row r="3852" spans="1:4" ht="16.149999999999999" customHeight="1" x14ac:dyDescent="0.25">
      <c r="A3852" s="561">
        <v>37412</v>
      </c>
      <c r="B3852" s="563">
        <v>2324.54</v>
      </c>
      <c r="C3852"/>
      <c r="D3852"/>
    </row>
    <row r="3853" spans="1:4" ht="16.149999999999999" customHeight="1" x14ac:dyDescent="0.25">
      <c r="A3853" s="561">
        <v>37413</v>
      </c>
      <c r="B3853" s="562">
        <v>2331.69</v>
      </c>
      <c r="C3853"/>
      <c r="D3853"/>
    </row>
    <row r="3854" spans="1:4" ht="16.149999999999999" customHeight="1" x14ac:dyDescent="0.25">
      <c r="A3854" s="561">
        <v>37414</v>
      </c>
      <c r="B3854" s="563">
        <v>2335.3000000000002</v>
      </c>
      <c r="C3854"/>
      <c r="D3854"/>
    </row>
    <row r="3855" spans="1:4" ht="16.149999999999999" customHeight="1" x14ac:dyDescent="0.25">
      <c r="A3855" s="561">
        <v>37415</v>
      </c>
      <c r="B3855" s="562">
        <v>2336.11</v>
      </c>
      <c r="C3855"/>
      <c r="D3855"/>
    </row>
    <row r="3856" spans="1:4" ht="16.149999999999999" customHeight="1" x14ac:dyDescent="0.25">
      <c r="A3856" s="561">
        <v>37416</v>
      </c>
      <c r="B3856" s="563">
        <v>2336.11</v>
      </c>
      <c r="C3856"/>
      <c r="D3856"/>
    </row>
    <row r="3857" spans="1:4" ht="16.149999999999999" customHeight="1" x14ac:dyDescent="0.25">
      <c r="A3857" s="561">
        <v>37417</v>
      </c>
      <c r="B3857" s="562">
        <v>2336.11</v>
      </c>
      <c r="C3857"/>
      <c r="D3857"/>
    </row>
    <row r="3858" spans="1:4" ht="16.149999999999999" customHeight="1" x14ac:dyDescent="0.25">
      <c r="A3858" s="561">
        <v>37418</v>
      </c>
      <c r="B3858" s="563">
        <v>2336.11</v>
      </c>
      <c r="C3858"/>
      <c r="D3858"/>
    </row>
    <row r="3859" spans="1:4" ht="16.149999999999999" customHeight="1" x14ac:dyDescent="0.25">
      <c r="A3859" s="561">
        <v>37419</v>
      </c>
      <c r="B3859" s="562">
        <v>2340.36</v>
      </c>
      <c r="C3859"/>
      <c r="D3859"/>
    </row>
    <row r="3860" spans="1:4" ht="16.149999999999999" customHeight="1" x14ac:dyDescent="0.25">
      <c r="A3860" s="561">
        <v>37420</v>
      </c>
      <c r="B3860" s="563">
        <v>2347.6799999999998</v>
      </c>
      <c r="C3860"/>
      <c r="D3860"/>
    </row>
    <row r="3861" spans="1:4" ht="16.149999999999999" customHeight="1" x14ac:dyDescent="0.25">
      <c r="A3861" s="561">
        <v>37421</v>
      </c>
      <c r="B3861" s="562">
        <v>2357.14</v>
      </c>
      <c r="C3861"/>
      <c r="D3861"/>
    </row>
    <row r="3862" spans="1:4" ht="16.149999999999999" customHeight="1" x14ac:dyDescent="0.25">
      <c r="A3862" s="561">
        <v>37422</v>
      </c>
      <c r="B3862" s="563">
        <v>2369.12</v>
      </c>
      <c r="C3862"/>
      <c r="D3862"/>
    </row>
    <row r="3863" spans="1:4" ht="16.149999999999999" customHeight="1" x14ac:dyDescent="0.25">
      <c r="A3863" s="561">
        <v>37423</v>
      </c>
      <c r="B3863" s="562">
        <v>2369.12</v>
      </c>
      <c r="C3863"/>
      <c r="D3863"/>
    </row>
    <row r="3864" spans="1:4" ht="16.149999999999999" customHeight="1" x14ac:dyDescent="0.25">
      <c r="A3864" s="561">
        <v>37424</v>
      </c>
      <c r="B3864" s="563">
        <v>2369.12</v>
      </c>
      <c r="C3864"/>
      <c r="D3864"/>
    </row>
    <row r="3865" spans="1:4" ht="16.149999999999999" customHeight="1" x14ac:dyDescent="0.25">
      <c r="A3865" s="561">
        <v>37425</v>
      </c>
      <c r="B3865" s="562">
        <v>2379.92</v>
      </c>
      <c r="C3865"/>
      <c r="D3865"/>
    </row>
    <row r="3866" spans="1:4" ht="16.149999999999999" customHeight="1" x14ac:dyDescent="0.25">
      <c r="A3866" s="561">
        <v>37426</v>
      </c>
      <c r="B3866" s="563">
        <v>2383.31</v>
      </c>
      <c r="C3866"/>
      <c r="D3866"/>
    </row>
    <row r="3867" spans="1:4" ht="16.149999999999999" customHeight="1" x14ac:dyDescent="0.25">
      <c r="A3867" s="561">
        <v>37427</v>
      </c>
      <c r="B3867" s="562">
        <v>2393.87</v>
      </c>
      <c r="C3867"/>
      <c r="D3867"/>
    </row>
    <row r="3868" spans="1:4" ht="16.149999999999999" customHeight="1" x14ac:dyDescent="0.25">
      <c r="A3868" s="561">
        <v>37428</v>
      </c>
      <c r="B3868" s="563">
        <v>2391.65</v>
      </c>
      <c r="C3868"/>
      <c r="D3868"/>
    </row>
    <row r="3869" spans="1:4" ht="16.149999999999999" customHeight="1" x14ac:dyDescent="0.25">
      <c r="A3869" s="561">
        <v>37429</v>
      </c>
      <c r="B3869" s="562">
        <v>2384.2199999999998</v>
      </c>
      <c r="C3869"/>
      <c r="D3869"/>
    </row>
    <row r="3870" spans="1:4" ht="16.149999999999999" customHeight="1" x14ac:dyDescent="0.25">
      <c r="A3870" s="561">
        <v>37430</v>
      </c>
      <c r="B3870" s="563">
        <v>2384.2199999999998</v>
      </c>
      <c r="C3870"/>
      <c r="D3870"/>
    </row>
    <row r="3871" spans="1:4" ht="16.149999999999999" customHeight="1" x14ac:dyDescent="0.25">
      <c r="A3871" s="561">
        <v>37431</v>
      </c>
      <c r="B3871" s="562">
        <v>2384.2199999999998</v>
      </c>
      <c r="C3871"/>
      <c r="D3871"/>
    </row>
    <row r="3872" spans="1:4" ht="16.149999999999999" customHeight="1" x14ac:dyDescent="0.25">
      <c r="A3872" s="561">
        <v>37432</v>
      </c>
      <c r="B3872" s="563">
        <v>2383.41</v>
      </c>
      <c r="C3872"/>
      <c r="D3872"/>
    </row>
    <row r="3873" spans="1:4" ht="16.149999999999999" customHeight="1" x14ac:dyDescent="0.25">
      <c r="A3873" s="561">
        <v>37433</v>
      </c>
      <c r="B3873" s="562">
        <v>2386.1799999999998</v>
      </c>
      <c r="C3873"/>
      <c r="D3873"/>
    </row>
    <row r="3874" spans="1:4" ht="16.149999999999999" customHeight="1" x14ac:dyDescent="0.25">
      <c r="A3874" s="561">
        <v>37434</v>
      </c>
      <c r="B3874" s="563">
        <v>2392.13</v>
      </c>
      <c r="C3874"/>
      <c r="D3874"/>
    </row>
    <row r="3875" spans="1:4" ht="16.149999999999999" customHeight="1" x14ac:dyDescent="0.25">
      <c r="A3875" s="561">
        <v>37435</v>
      </c>
      <c r="B3875" s="562">
        <v>2398.14</v>
      </c>
      <c r="C3875"/>
      <c r="D3875"/>
    </row>
    <row r="3876" spans="1:4" ht="16.149999999999999" customHeight="1" x14ac:dyDescent="0.25">
      <c r="A3876" s="561">
        <v>37436</v>
      </c>
      <c r="B3876" s="563">
        <v>2398.8200000000002</v>
      </c>
      <c r="C3876"/>
      <c r="D3876"/>
    </row>
    <row r="3877" spans="1:4" ht="16.149999999999999" customHeight="1" x14ac:dyDescent="0.25">
      <c r="A3877" s="561">
        <v>37437</v>
      </c>
      <c r="B3877" s="562">
        <v>2398.8200000000002</v>
      </c>
      <c r="C3877"/>
      <c r="D3877"/>
    </row>
    <row r="3878" spans="1:4" ht="16.149999999999999" customHeight="1" x14ac:dyDescent="0.25">
      <c r="A3878" s="561">
        <v>37438</v>
      </c>
      <c r="B3878" s="563">
        <v>2398.8200000000002</v>
      </c>
      <c r="C3878"/>
      <c r="D3878"/>
    </row>
    <row r="3879" spans="1:4" ht="16.149999999999999" customHeight="1" x14ac:dyDescent="0.25">
      <c r="A3879" s="561">
        <v>37439</v>
      </c>
      <c r="B3879" s="562">
        <v>2398.8200000000002</v>
      </c>
      <c r="C3879"/>
      <c r="D3879"/>
    </row>
    <row r="3880" spans="1:4" ht="16.149999999999999" customHeight="1" x14ac:dyDescent="0.25">
      <c r="A3880" s="561">
        <v>37440</v>
      </c>
      <c r="B3880" s="563">
        <v>2410.54</v>
      </c>
      <c r="C3880"/>
      <c r="D3880"/>
    </row>
    <row r="3881" spans="1:4" ht="16.149999999999999" customHeight="1" x14ac:dyDescent="0.25">
      <c r="A3881" s="561">
        <v>37441</v>
      </c>
      <c r="B3881" s="562">
        <v>2425.42</v>
      </c>
      <c r="C3881"/>
      <c r="D3881"/>
    </row>
    <row r="3882" spans="1:4" ht="16.149999999999999" customHeight="1" x14ac:dyDescent="0.25">
      <c r="A3882" s="561">
        <v>37442</v>
      </c>
      <c r="B3882" s="563">
        <v>2426.4</v>
      </c>
      <c r="C3882"/>
      <c r="D3882"/>
    </row>
    <row r="3883" spans="1:4" ht="16.149999999999999" customHeight="1" x14ac:dyDescent="0.25">
      <c r="A3883" s="561">
        <v>37443</v>
      </c>
      <c r="B3883" s="562">
        <v>2434.3200000000002</v>
      </c>
      <c r="C3883"/>
      <c r="D3883"/>
    </row>
    <row r="3884" spans="1:4" ht="16.149999999999999" customHeight="1" x14ac:dyDescent="0.25">
      <c r="A3884" s="561">
        <v>37444</v>
      </c>
      <c r="B3884" s="563">
        <v>2434.3200000000002</v>
      </c>
      <c r="C3884"/>
      <c r="D3884"/>
    </row>
    <row r="3885" spans="1:4" ht="16.149999999999999" customHeight="1" x14ac:dyDescent="0.25">
      <c r="A3885" s="561">
        <v>37445</v>
      </c>
      <c r="B3885" s="562">
        <v>2434.3200000000002</v>
      </c>
      <c r="C3885"/>
      <c r="D3885"/>
    </row>
    <row r="3886" spans="1:4" ht="16.149999999999999" customHeight="1" x14ac:dyDescent="0.25">
      <c r="A3886" s="561">
        <v>37446</v>
      </c>
      <c r="B3886" s="563">
        <v>2457.39</v>
      </c>
      <c r="C3886"/>
      <c r="D3886"/>
    </row>
    <row r="3887" spans="1:4" ht="16.149999999999999" customHeight="1" x14ac:dyDescent="0.25">
      <c r="A3887" s="561">
        <v>37447</v>
      </c>
      <c r="B3887" s="562">
        <v>2462.1799999999998</v>
      </c>
      <c r="C3887"/>
      <c r="D3887"/>
    </row>
    <row r="3888" spans="1:4" ht="16.149999999999999" customHeight="1" x14ac:dyDescent="0.25">
      <c r="A3888" s="561">
        <v>37448</v>
      </c>
      <c r="B3888" s="563">
        <v>2482.21</v>
      </c>
      <c r="C3888"/>
      <c r="D3888"/>
    </row>
    <row r="3889" spans="1:4" ht="16.149999999999999" customHeight="1" x14ac:dyDescent="0.25">
      <c r="A3889" s="561">
        <v>37449</v>
      </c>
      <c r="B3889" s="562">
        <v>2506.84</v>
      </c>
      <c r="C3889"/>
      <c r="D3889"/>
    </row>
    <row r="3890" spans="1:4" ht="16.149999999999999" customHeight="1" x14ac:dyDescent="0.25">
      <c r="A3890" s="561">
        <v>37450</v>
      </c>
      <c r="B3890" s="563">
        <v>2513.9899999999998</v>
      </c>
      <c r="C3890"/>
      <c r="D3890"/>
    </row>
    <row r="3891" spans="1:4" ht="16.149999999999999" customHeight="1" x14ac:dyDescent="0.25">
      <c r="A3891" s="561">
        <v>37451</v>
      </c>
      <c r="B3891" s="562">
        <v>2513.9899999999998</v>
      </c>
      <c r="C3891"/>
      <c r="D3891"/>
    </row>
    <row r="3892" spans="1:4" ht="16.149999999999999" customHeight="1" x14ac:dyDescent="0.25">
      <c r="A3892" s="561">
        <v>37452</v>
      </c>
      <c r="B3892" s="563">
        <v>2513.9899999999998</v>
      </c>
      <c r="C3892"/>
      <c r="D3892"/>
    </row>
    <row r="3893" spans="1:4" ht="16.149999999999999" customHeight="1" x14ac:dyDescent="0.25">
      <c r="A3893" s="561">
        <v>37453</v>
      </c>
      <c r="B3893" s="562">
        <v>2507.21</v>
      </c>
      <c r="C3893"/>
      <c r="D3893"/>
    </row>
    <row r="3894" spans="1:4" ht="16.149999999999999" customHeight="1" x14ac:dyDescent="0.25">
      <c r="A3894" s="561">
        <v>37454</v>
      </c>
      <c r="B3894" s="563">
        <v>2499.92</v>
      </c>
      <c r="C3894"/>
      <c r="D3894"/>
    </row>
    <row r="3895" spans="1:4" ht="16.149999999999999" customHeight="1" x14ac:dyDescent="0.25">
      <c r="A3895" s="561">
        <v>37455</v>
      </c>
      <c r="B3895" s="562">
        <v>2524.7600000000002</v>
      </c>
      <c r="C3895"/>
      <c r="D3895"/>
    </row>
    <row r="3896" spans="1:4" ht="16.149999999999999" customHeight="1" x14ac:dyDescent="0.25">
      <c r="A3896" s="561">
        <v>37456</v>
      </c>
      <c r="B3896" s="563">
        <v>2538.4699999999998</v>
      </c>
      <c r="C3896"/>
      <c r="D3896"/>
    </row>
    <row r="3897" spans="1:4" ht="16.149999999999999" customHeight="1" x14ac:dyDescent="0.25">
      <c r="A3897" s="561">
        <v>37457</v>
      </c>
      <c r="B3897" s="562">
        <v>2529.5700000000002</v>
      </c>
      <c r="C3897"/>
      <c r="D3897"/>
    </row>
    <row r="3898" spans="1:4" ht="16.149999999999999" customHeight="1" x14ac:dyDescent="0.25">
      <c r="A3898" s="561">
        <v>37458</v>
      </c>
      <c r="B3898" s="563">
        <v>2529.5700000000002</v>
      </c>
      <c r="C3898"/>
      <c r="D3898"/>
    </row>
    <row r="3899" spans="1:4" ht="16.149999999999999" customHeight="1" x14ac:dyDescent="0.25">
      <c r="A3899" s="561">
        <v>37459</v>
      </c>
      <c r="B3899" s="562">
        <v>2529.5700000000002</v>
      </c>
      <c r="C3899"/>
      <c r="D3899"/>
    </row>
    <row r="3900" spans="1:4" ht="16.149999999999999" customHeight="1" x14ac:dyDescent="0.25">
      <c r="A3900" s="561">
        <v>37460</v>
      </c>
      <c r="B3900" s="563">
        <v>2517.42</v>
      </c>
      <c r="C3900"/>
      <c r="D3900"/>
    </row>
    <row r="3901" spans="1:4" ht="16.149999999999999" customHeight="1" x14ac:dyDescent="0.25">
      <c r="A3901" s="561">
        <v>37461</v>
      </c>
      <c r="B3901" s="562">
        <v>2539</v>
      </c>
      <c r="C3901"/>
      <c r="D3901"/>
    </row>
    <row r="3902" spans="1:4" ht="16.149999999999999" customHeight="1" x14ac:dyDescent="0.25">
      <c r="A3902" s="561">
        <v>37462</v>
      </c>
      <c r="B3902" s="563">
        <v>2572.42</v>
      </c>
      <c r="C3902"/>
      <c r="D3902"/>
    </row>
    <row r="3903" spans="1:4" ht="16.149999999999999" customHeight="1" x14ac:dyDescent="0.25">
      <c r="A3903" s="561">
        <v>37463</v>
      </c>
      <c r="B3903" s="562">
        <v>2580.15</v>
      </c>
      <c r="C3903"/>
      <c r="D3903"/>
    </row>
    <row r="3904" spans="1:4" ht="16.149999999999999" customHeight="1" x14ac:dyDescent="0.25">
      <c r="A3904" s="561">
        <v>37464</v>
      </c>
      <c r="B3904" s="563">
        <v>2596.2600000000002</v>
      </c>
      <c r="C3904"/>
      <c r="D3904"/>
    </row>
    <row r="3905" spans="1:4" ht="16.149999999999999" customHeight="1" x14ac:dyDescent="0.25">
      <c r="A3905" s="561">
        <v>37465</v>
      </c>
      <c r="B3905" s="562">
        <v>2596.2600000000002</v>
      </c>
      <c r="C3905"/>
      <c r="D3905"/>
    </row>
    <row r="3906" spans="1:4" ht="16.149999999999999" customHeight="1" x14ac:dyDescent="0.25">
      <c r="A3906" s="561">
        <v>37466</v>
      </c>
      <c r="B3906" s="563">
        <v>2596.2600000000002</v>
      </c>
      <c r="C3906"/>
      <c r="D3906"/>
    </row>
    <row r="3907" spans="1:4" ht="16.149999999999999" customHeight="1" x14ac:dyDescent="0.25">
      <c r="A3907" s="561">
        <v>37467</v>
      </c>
      <c r="B3907" s="562">
        <v>2599.5700000000002</v>
      </c>
      <c r="C3907"/>
      <c r="D3907"/>
    </row>
    <row r="3908" spans="1:4" ht="16.149999999999999" customHeight="1" x14ac:dyDescent="0.25">
      <c r="A3908" s="561">
        <v>37468</v>
      </c>
      <c r="B3908" s="563">
        <v>2625.06</v>
      </c>
      <c r="C3908"/>
      <c r="D3908"/>
    </row>
    <row r="3909" spans="1:4" ht="16.149999999999999" customHeight="1" x14ac:dyDescent="0.25">
      <c r="A3909" s="561">
        <v>37469</v>
      </c>
      <c r="B3909" s="562">
        <v>2636.3</v>
      </c>
      <c r="C3909"/>
      <c r="D3909"/>
    </row>
    <row r="3910" spans="1:4" ht="16.149999999999999" customHeight="1" x14ac:dyDescent="0.25">
      <c r="A3910" s="561">
        <v>37470</v>
      </c>
      <c r="B3910" s="563">
        <v>2640.35</v>
      </c>
      <c r="C3910"/>
      <c r="D3910"/>
    </row>
    <row r="3911" spans="1:4" ht="16.149999999999999" customHeight="1" x14ac:dyDescent="0.25">
      <c r="A3911" s="561">
        <v>37471</v>
      </c>
      <c r="B3911" s="562">
        <v>2643.03</v>
      </c>
      <c r="C3911"/>
      <c r="D3911"/>
    </row>
    <row r="3912" spans="1:4" ht="16.149999999999999" customHeight="1" x14ac:dyDescent="0.25">
      <c r="A3912" s="561">
        <v>37472</v>
      </c>
      <c r="B3912" s="563">
        <v>2643.03</v>
      </c>
      <c r="C3912"/>
      <c r="D3912"/>
    </row>
    <row r="3913" spans="1:4" ht="16.149999999999999" customHeight="1" x14ac:dyDescent="0.25">
      <c r="A3913" s="561">
        <v>37473</v>
      </c>
      <c r="B3913" s="562">
        <v>2643.03</v>
      </c>
      <c r="C3913"/>
      <c r="D3913"/>
    </row>
    <row r="3914" spans="1:4" ht="16.149999999999999" customHeight="1" x14ac:dyDescent="0.25">
      <c r="A3914" s="561">
        <v>37474</v>
      </c>
      <c r="B3914" s="563">
        <v>2663.81</v>
      </c>
      <c r="C3914"/>
      <c r="D3914"/>
    </row>
    <row r="3915" spans="1:4" ht="16.149999999999999" customHeight="1" x14ac:dyDescent="0.25">
      <c r="A3915" s="561">
        <v>37475</v>
      </c>
      <c r="B3915" s="562">
        <v>2670.61</v>
      </c>
      <c r="C3915"/>
      <c r="D3915"/>
    </row>
    <row r="3916" spans="1:4" ht="16.149999999999999" customHeight="1" x14ac:dyDescent="0.25">
      <c r="A3916" s="561">
        <v>37476</v>
      </c>
      <c r="B3916" s="563">
        <v>2670.61</v>
      </c>
      <c r="C3916"/>
      <c r="D3916"/>
    </row>
    <row r="3917" spans="1:4" ht="16.149999999999999" customHeight="1" x14ac:dyDescent="0.25">
      <c r="A3917" s="561">
        <v>37477</v>
      </c>
      <c r="B3917" s="562">
        <v>2649.32</v>
      </c>
      <c r="C3917"/>
      <c r="D3917"/>
    </row>
    <row r="3918" spans="1:4" ht="16.149999999999999" customHeight="1" x14ac:dyDescent="0.25">
      <c r="A3918" s="561">
        <v>37478</v>
      </c>
      <c r="B3918" s="563">
        <v>2568.8000000000002</v>
      </c>
      <c r="C3918"/>
      <c r="D3918"/>
    </row>
    <row r="3919" spans="1:4" ht="16.149999999999999" customHeight="1" x14ac:dyDescent="0.25">
      <c r="A3919" s="561">
        <v>37479</v>
      </c>
      <c r="B3919" s="562">
        <v>2568.8000000000002</v>
      </c>
      <c r="C3919"/>
      <c r="D3919"/>
    </row>
    <row r="3920" spans="1:4" ht="16.149999999999999" customHeight="1" x14ac:dyDescent="0.25">
      <c r="A3920" s="561">
        <v>37480</v>
      </c>
      <c r="B3920" s="563">
        <v>2568.8000000000002</v>
      </c>
      <c r="C3920"/>
      <c r="D3920"/>
    </row>
    <row r="3921" spans="1:4" ht="16.149999999999999" customHeight="1" x14ac:dyDescent="0.25">
      <c r="A3921" s="561">
        <v>37481</v>
      </c>
      <c r="B3921" s="562">
        <v>2595.8000000000002</v>
      </c>
      <c r="C3921"/>
      <c r="D3921"/>
    </row>
    <row r="3922" spans="1:4" ht="16.149999999999999" customHeight="1" x14ac:dyDescent="0.25">
      <c r="A3922" s="561">
        <v>37482</v>
      </c>
      <c r="B3922" s="563">
        <v>2657.98</v>
      </c>
      <c r="C3922"/>
      <c r="D3922"/>
    </row>
    <row r="3923" spans="1:4" ht="16.149999999999999" customHeight="1" x14ac:dyDescent="0.25">
      <c r="A3923" s="561">
        <v>37483</v>
      </c>
      <c r="B3923" s="562">
        <v>2635.87</v>
      </c>
      <c r="C3923"/>
      <c r="D3923"/>
    </row>
    <row r="3924" spans="1:4" ht="16.149999999999999" customHeight="1" x14ac:dyDescent="0.25">
      <c r="A3924" s="561">
        <v>37484</v>
      </c>
      <c r="B3924" s="563">
        <v>2648.77</v>
      </c>
      <c r="C3924"/>
      <c r="D3924"/>
    </row>
    <row r="3925" spans="1:4" ht="16.149999999999999" customHeight="1" x14ac:dyDescent="0.25">
      <c r="A3925" s="561">
        <v>37485</v>
      </c>
      <c r="B3925" s="562">
        <v>2663.61</v>
      </c>
      <c r="C3925"/>
      <c r="D3925"/>
    </row>
    <row r="3926" spans="1:4" ht="16.149999999999999" customHeight="1" x14ac:dyDescent="0.25">
      <c r="A3926" s="561">
        <v>37486</v>
      </c>
      <c r="B3926" s="563">
        <v>2663.61</v>
      </c>
      <c r="C3926"/>
      <c r="D3926"/>
    </row>
    <row r="3927" spans="1:4" ht="16.149999999999999" customHeight="1" x14ac:dyDescent="0.25">
      <c r="A3927" s="561">
        <v>37487</v>
      </c>
      <c r="B3927" s="562">
        <v>2663.61</v>
      </c>
      <c r="C3927"/>
      <c r="D3927"/>
    </row>
    <row r="3928" spans="1:4" ht="16.149999999999999" customHeight="1" x14ac:dyDescent="0.25">
      <c r="A3928" s="561">
        <v>37488</v>
      </c>
      <c r="B3928" s="563">
        <v>2663.61</v>
      </c>
      <c r="C3928"/>
      <c r="D3928"/>
    </row>
    <row r="3929" spans="1:4" ht="16.149999999999999" customHeight="1" x14ac:dyDescent="0.25">
      <c r="A3929" s="561">
        <v>37489</v>
      </c>
      <c r="B3929" s="562">
        <v>2620.91</v>
      </c>
      <c r="C3929"/>
      <c r="D3929"/>
    </row>
    <row r="3930" spans="1:4" ht="16.149999999999999" customHeight="1" x14ac:dyDescent="0.25">
      <c r="A3930" s="561">
        <v>37490</v>
      </c>
      <c r="B3930" s="563">
        <v>2626.17</v>
      </c>
      <c r="C3930"/>
      <c r="D3930"/>
    </row>
    <row r="3931" spans="1:4" ht="16.149999999999999" customHeight="1" x14ac:dyDescent="0.25">
      <c r="A3931" s="561">
        <v>37491</v>
      </c>
      <c r="B3931" s="562">
        <v>2652.96</v>
      </c>
      <c r="C3931"/>
      <c r="D3931"/>
    </row>
    <row r="3932" spans="1:4" ht="16.149999999999999" customHeight="1" x14ac:dyDescent="0.25">
      <c r="A3932" s="561">
        <v>37492</v>
      </c>
      <c r="B3932" s="563">
        <v>2643.37</v>
      </c>
      <c r="C3932"/>
      <c r="D3932"/>
    </row>
    <row r="3933" spans="1:4" ht="16.149999999999999" customHeight="1" x14ac:dyDescent="0.25">
      <c r="A3933" s="561">
        <v>37493</v>
      </c>
      <c r="B3933" s="562">
        <v>2643.37</v>
      </c>
      <c r="C3933"/>
      <c r="D3933"/>
    </row>
    <row r="3934" spans="1:4" ht="16.149999999999999" customHeight="1" x14ac:dyDescent="0.25">
      <c r="A3934" s="561">
        <v>37494</v>
      </c>
      <c r="B3934" s="563">
        <v>2643.37</v>
      </c>
      <c r="C3934"/>
      <c r="D3934"/>
    </row>
    <row r="3935" spans="1:4" ht="16.149999999999999" customHeight="1" x14ac:dyDescent="0.25">
      <c r="A3935" s="561">
        <v>37495</v>
      </c>
      <c r="B3935" s="562">
        <v>2653.29</v>
      </c>
      <c r="C3935"/>
      <c r="D3935"/>
    </row>
    <row r="3936" spans="1:4" ht="16.149999999999999" customHeight="1" x14ac:dyDescent="0.25">
      <c r="A3936" s="561">
        <v>37496</v>
      </c>
      <c r="B3936" s="563">
        <v>2672.25</v>
      </c>
      <c r="C3936"/>
      <c r="D3936"/>
    </row>
    <row r="3937" spans="1:4" ht="16.149999999999999" customHeight="1" x14ac:dyDescent="0.25">
      <c r="A3937" s="561">
        <v>37497</v>
      </c>
      <c r="B3937" s="562">
        <v>2688.64</v>
      </c>
      <c r="C3937"/>
      <c r="D3937"/>
    </row>
    <row r="3938" spans="1:4" ht="16.149999999999999" customHeight="1" x14ac:dyDescent="0.25">
      <c r="A3938" s="561">
        <v>37498</v>
      </c>
      <c r="B3938" s="563">
        <v>2712.46</v>
      </c>
      <c r="C3938"/>
      <c r="D3938"/>
    </row>
    <row r="3939" spans="1:4" ht="16.149999999999999" customHeight="1" x14ac:dyDescent="0.25">
      <c r="A3939" s="561">
        <v>37499</v>
      </c>
      <c r="B3939" s="562">
        <v>2703.55</v>
      </c>
      <c r="C3939"/>
      <c r="D3939"/>
    </row>
    <row r="3940" spans="1:4" ht="16.149999999999999" customHeight="1" x14ac:dyDescent="0.25">
      <c r="A3940" s="561">
        <v>37500</v>
      </c>
      <c r="B3940" s="563">
        <v>2703.55</v>
      </c>
      <c r="C3940"/>
      <c r="D3940"/>
    </row>
    <row r="3941" spans="1:4" ht="16.149999999999999" customHeight="1" x14ac:dyDescent="0.25">
      <c r="A3941" s="561">
        <v>37501</v>
      </c>
      <c r="B3941" s="562">
        <v>2703.55</v>
      </c>
      <c r="C3941"/>
      <c r="D3941"/>
    </row>
    <row r="3942" spans="1:4" ht="16.149999999999999" customHeight="1" x14ac:dyDescent="0.25">
      <c r="A3942" s="561">
        <v>37502</v>
      </c>
      <c r="B3942" s="563">
        <v>2679.51</v>
      </c>
      <c r="C3942"/>
      <c r="D3942"/>
    </row>
    <row r="3943" spans="1:4" ht="16.149999999999999" customHeight="1" x14ac:dyDescent="0.25">
      <c r="A3943" s="561">
        <v>37503</v>
      </c>
      <c r="B3943" s="562">
        <v>2677.39</v>
      </c>
      <c r="C3943"/>
      <c r="D3943"/>
    </row>
    <row r="3944" spans="1:4" ht="16.149999999999999" customHeight="1" x14ac:dyDescent="0.25">
      <c r="A3944" s="561">
        <v>37504</v>
      </c>
      <c r="B3944" s="563">
        <v>2694.51</v>
      </c>
      <c r="C3944"/>
      <c r="D3944"/>
    </row>
    <row r="3945" spans="1:4" ht="16.149999999999999" customHeight="1" x14ac:dyDescent="0.25">
      <c r="A3945" s="561">
        <v>37505</v>
      </c>
      <c r="B3945" s="562">
        <v>2714.77</v>
      </c>
      <c r="C3945"/>
      <c r="D3945"/>
    </row>
    <row r="3946" spans="1:4" ht="16.149999999999999" customHeight="1" x14ac:dyDescent="0.25">
      <c r="A3946" s="561">
        <v>37506</v>
      </c>
      <c r="B3946" s="563">
        <v>2712.14</v>
      </c>
      <c r="C3946"/>
      <c r="D3946"/>
    </row>
    <row r="3947" spans="1:4" ht="16.149999999999999" customHeight="1" x14ac:dyDescent="0.25">
      <c r="A3947" s="561">
        <v>37507</v>
      </c>
      <c r="B3947" s="562">
        <v>2712.14</v>
      </c>
      <c r="C3947"/>
      <c r="D3947"/>
    </row>
    <row r="3948" spans="1:4" ht="16.149999999999999" customHeight="1" x14ac:dyDescent="0.25">
      <c r="A3948" s="561">
        <v>37508</v>
      </c>
      <c r="B3948" s="563">
        <v>2712.14</v>
      </c>
      <c r="C3948"/>
      <c r="D3948"/>
    </row>
    <row r="3949" spans="1:4" ht="16.149999999999999" customHeight="1" x14ac:dyDescent="0.25">
      <c r="A3949" s="561">
        <v>37509</v>
      </c>
      <c r="B3949" s="562">
        <v>2703.63</v>
      </c>
      <c r="C3949"/>
      <c r="D3949"/>
    </row>
    <row r="3950" spans="1:4" ht="16.149999999999999" customHeight="1" x14ac:dyDescent="0.25">
      <c r="A3950" s="561">
        <v>37510</v>
      </c>
      <c r="B3950" s="563">
        <v>2707.58</v>
      </c>
      <c r="C3950"/>
      <c r="D3950"/>
    </row>
    <row r="3951" spans="1:4" ht="16.149999999999999" customHeight="1" x14ac:dyDescent="0.25">
      <c r="A3951" s="561">
        <v>37511</v>
      </c>
      <c r="B3951" s="562">
        <v>2718.85</v>
      </c>
      <c r="C3951"/>
      <c r="D3951"/>
    </row>
    <row r="3952" spans="1:4" ht="16.149999999999999" customHeight="1" x14ac:dyDescent="0.25">
      <c r="A3952" s="561">
        <v>37512</v>
      </c>
      <c r="B3952" s="563">
        <v>2730.91</v>
      </c>
      <c r="C3952"/>
      <c r="D3952"/>
    </row>
    <row r="3953" spans="1:4" ht="16.149999999999999" customHeight="1" x14ac:dyDescent="0.25">
      <c r="A3953" s="561">
        <v>37513</v>
      </c>
      <c r="B3953" s="562">
        <v>2741.29</v>
      </c>
      <c r="C3953"/>
      <c r="D3953"/>
    </row>
    <row r="3954" spans="1:4" ht="16.149999999999999" customHeight="1" x14ac:dyDescent="0.25">
      <c r="A3954" s="561">
        <v>37514</v>
      </c>
      <c r="B3954" s="563">
        <v>2741.29</v>
      </c>
      <c r="C3954"/>
      <c r="D3954"/>
    </row>
    <row r="3955" spans="1:4" ht="16.149999999999999" customHeight="1" x14ac:dyDescent="0.25">
      <c r="A3955" s="561">
        <v>37515</v>
      </c>
      <c r="B3955" s="562">
        <v>2741.29</v>
      </c>
      <c r="C3955"/>
      <c r="D3955"/>
    </row>
    <row r="3956" spans="1:4" ht="16.149999999999999" customHeight="1" x14ac:dyDescent="0.25">
      <c r="A3956" s="561">
        <v>37516</v>
      </c>
      <c r="B3956" s="563">
        <v>2758.95</v>
      </c>
      <c r="C3956"/>
      <c r="D3956"/>
    </row>
    <row r="3957" spans="1:4" ht="16.149999999999999" customHeight="1" x14ac:dyDescent="0.25">
      <c r="A3957" s="561">
        <v>37517</v>
      </c>
      <c r="B3957" s="562">
        <v>2783.44</v>
      </c>
      <c r="C3957"/>
      <c r="D3957"/>
    </row>
    <row r="3958" spans="1:4" ht="16.149999999999999" customHeight="1" x14ac:dyDescent="0.25">
      <c r="A3958" s="561">
        <v>37518</v>
      </c>
      <c r="B3958" s="563">
        <v>2785.81</v>
      </c>
      <c r="C3958"/>
      <c r="D3958"/>
    </row>
    <row r="3959" spans="1:4" ht="16.149999999999999" customHeight="1" x14ac:dyDescent="0.25">
      <c r="A3959" s="561">
        <v>37519</v>
      </c>
      <c r="B3959" s="562">
        <v>2789.01</v>
      </c>
      <c r="C3959"/>
      <c r="D3959"/>
    </row>
    <row r="3960" spans="1:4" ht="16.149999999999999" customHeight="1" x14ac:dyDescent="0.25">
      <c r="A3960" s="561">
        <v>37520</v>
      </c>
      <c r="B3960" s="563">
        <v>2815.05</v>
      </c>
      <c r="C3960"/>
      <c r="D3960"/>
    </row>
    <row r="3961" spans="1:4" ht="16.149999999999999" customHeight="1" x14ac:dyDescent="0.25">
      <c r="A3961" s="561">
        <v>37521</v>
      </c>
      <c r="B3961" s="562">
        <v>2815.05</v>
      </c>
      <c r="C3961"/>
      <c r="D3961"/>
    </row>
    <row r="3962" spans="1:4" ht="16.149999999999999" customHeight="1" x14ac:dyDescent="0.25">
      <c r="A3962" s="561">
        <v>37522</v>
      </c>
      <c r="B3962" s="563">
        <v>2815.05</v>
      </c>
      <c r="C3962"/>
      <c r="D3962"/>
    </row>
    <row r="3963" spans="1:4" ht="16.149999999999999" customHeight="1" x14ac:dyDescent="0.25">
      <c r="A3963" s="561">
        <v>37523</v>
      </c>
      <c r="B3963" s="562">
        <v>2793.36</v>
      </c>
      <c r="C3963"/>
      <c r="D3963"/>
    </row>
    <row r="3964" spans="1:4" ht="16.149999999999999" customHeight="1" x14ac:dyDescent="0.25">
      <c r="A3964" s="561">
        <v>37524</v>
      </c>
      <c r="B3964" s="563">
        <v>2810.46</v>
      </c>
      <c r="C3964"/>
      <c r="D3964"/>
    </row>
    <row r="3965" spans="1:4" ht="16.149999999999999" customHeight="1" x14ac:dyDescent="0.25">
      <c r="A3965" s="561">
        <v>37525</v>
      </c>
      <c r="B3965" s="562">
        <v>2802.32</v>
      </c>
      <c r="C3965"/>
      <c r="D3965"/>
    </row>
    <row r="3966" spans="1:4" ht="16.149999999999999" customHeight="1" x14ac:dyDescent="0.25">
      <c r="A3966" s="561">
        <v>37526</v>
      </c>
      <c r="B3966" s="563">
        <v>2825.32</v>
      </c>
      <c r="C3966"/>
      <c r="D3966"/>
    </row>
    <row r="3967" spans="1:4" ht="16.149999999999999" customHeight="1" x14ac:dyDescent="0.25">
      <c r="A3967" s="561">
        <v>37527</v>
      </c>
      <c r="B3967" s="562">
        <v>2828.08</v>
      </c>
      <c r="C3967"/>
      <c r="D3967"/>
    </row>
    <row r="3968" spans="1:4" ht="16.149999999999999" customHeight="1" x14ac:dyDescent="0.25">
      <c r="A3968" s="561">
        <v>37528</v>
      </c>
      <c r="B3968" s="563">
        <v>2828.08</v>
      </c>
      <c r="C3968"/>
      <c r="D3968"/>
    </row>
    <row r="3969" spans="1:4" ht="16.149999999999999" customHeight="1" x14ac:dyDescent="0.25">
      <c r="A3969" s="561">
        <v>37529</v>
      </c>
      <c r="B3969" s="562">
        <v>2828.08</v>
      </c>
      <c r="C3969"/>
      <c r="D3969"/>
    </row>
    <row r="3970" spans="1:4" ht="16.149999999999999" customHeight="1" x14ac:dyDescent="0.25">
      <c r="A3970" s="561">
        <v>37530</v>
      </c>
      <c r="B3970" s="563">
        <v>2850.65</v>
      </c>
      <c r="C3970"/>
      <c r="D3970"/>
    </row>
    <row r="3971" spans="1:4" ht="16.149999999999999" customHeight="1" x14ac:dyDescent="0.25">
      <c r="A3971" s="561">
        <v>37531</v>
      </c>
      <c r="B3971" s="562">
        <v>2885.48</v>
      </c>
      <c r="C3971"/>
      <c r="D3971"/>
    </row>
    <row r="3972" spans="1:4" ht="16.149999999999999" customHeight="1" x14ac:dyDescent="0.25">
      <c r="A3972" s="561">
        <v>37532</v>
      </c>
      <c r="B3972" s="563">
        <v>2888.23</v>
      </c>
      <c r="C3972"/>
      <c r="D3972"/>
    </row>
    <row r="3973" spans="1:4" ht="16.149999999999999" customHeight="1" x14ac:dyDescent="0.25">
      <c r="A3973" s="561">
        <v>37533</v>
      </c>
      <c r="B3973" s="562">
        <v>2881.78</v>
      </c>
      <c r="C3973"/>
      <c r="D3973"/>
    </row>
    <row r="3974" spans="1:4" ht="16.149999999999999" customHeight="1" x14ac:dyDescent="0.25">
      <c r="A3974" s="561">
        <v>37534</v>
      </c>
      <c r="B3974" s="563">
        <v>2876.4</v>
      </c>
      <c r="C3974"/>
      <c r="D3974"/>
    </row>
    <row r="3975" spans="1:4" ht="16.149999999999999" customHeight="1" x14ac:dyDescent="0.25">
      <c r="A3975" s="561">
        <v>37535</v>
      </c>
      <c r="B3975" s="562">
        <v>2876.4</v>
      </c>
      <c r="C3975"/>
      <c r="D3975"/>
    </row>
    <row r="3976" spans="1:4" ht="16.149999999999999" customHeight="1" x14ac:dyDescent="0.25">
      <c r="A3976" s="561">
        <v>37536</v>
      </c>
      <c r="B3976" s="563">
        <v>2876.4</v>
      </c>
      <c r="C3976"/>
      <c r="D3976"/>
    </row>
    <row r="3977" spans="1:4" ht="16.149999999999999" customHeight="1" x14ac:dyDescent="0.25">
      <c r="A3977" s="561">
        <v>37537</v>
      </c>
      <c r="B3977" s="562">
        <v>2869.73</v>
      </c>
      <c r="C3977"/>
      <c r="D3977"/>
    </row>
    <row r="3978" spans="1:4" ht="16.149999999999999" customHeight="1" x14ac:dyDescent="0.25">
      <c r="A3978" s="561">
        <v>37538</v>
      </c>
      <c r="B3978" s="563">
        <v>2850.98</v>
      </c>
      <c r="C3978"/>
      <c r="D3978"/>
    </row>
    <row r="3979" spans="1:4" ht="16.149999999999999" customHeight="1" x14ac:dyDescent="0.25">
      <c r="A3979" s="561">
        <v>37539</v>
      </c>
      <c r="B3979" s="562">
        <v>2854.04</v>
      </c>
      <c r="C3979"/>
      <c r="D3979"/>
    </row>
    <row r="3980" spans="1:4" ht="16.149999999999999" customHeight="1" x14ac:dyDescent="0.25">
      <c r="A3980" s="561">
        <v>37540</v>
      </c>
      <c r="B3980" s="563">
        <v>2870.63</v>
      </c>
      <c r="C3980"/>
      <c r="D3980"/>
    </row>
    <row r="3981" spans="1:4" ht="16.149999999999999" customHeight="1" x14ac:dyDescent="0.25">
      <c r="A3981" s="561">
        <v>37541</v>
      </c>
      <c r="B3981" s="562">
        <v>2861.16</v>
      </c>
      <c r="C3981"/>
      <c r="D3981"/>
    </row>
    <row r="3982" spans="1:4" ht="16.149999999999999" customHeight="1" x14ac:dyDescent="0.25">
      <c r="A3982" s="561">
        <v>37542</v>
      </c>
      <c r="B3982" s="563">
        <v>2861.16</v>
      </c>
      <c r="C3982"/>
      <c r="D3982"/>
    </row>
    <row r="3983" spans="1:4" ht="16.149999999999999" customHeight="1" x14ac:dyDescent="0.25">
      <c r="A3983" s="561">
        <v>37543</v>
      </c>
      <c r="B3983" s="562">
        <v>2861.16</v>
      </c>
      <c r="C3983"/>
      <c r="D3983"/>
    </row>
    <row r="3984" spans="1:4" ht="16.149999999999999" customHeight="1" x14ac:dyDescent="0.25">
      <c r="A3984" s="561">
        <v>37544</v>
      </c>
      <c r="B3984" s="563">
        <v>2861.16</v>
      </c>
      <c r="C3984"/>
      <c r="D3984"/>
    </row>
    <row r="3985" spans="1:4" ht="16.149999999999999" customHeight="1" x14ac:dyDescent="0.25">
      <c r="A3985" s="561">
        <v>37545</v>
      </c>
      <c r="B3985" s="562">
        <v>2852.99</v>
      </c>
      <c r="C3985"/>
      <c r="D3985"/>
    </row>
    <row r="3986" spans="1:4" ht="16.149999999999999" customHeight="1" x14ac:dyDescent="0.25">
      <c r="A3986" s="561">
        <v>37546</v>
      </c>
      <c r="B3986" s="563">
        <v>2857.13</v>
      </c>
      <c r="C3986"/>
      <c r="D3986"/>
    </row>
    <row r="3987" spans="1:4" ht="16.149999999999999" customHeight="1" x14ac:dyDescent="0.25">
      <c r="A3987" s="561">
        <v>37547</v>
      </c>
      <c r="B3987" s="562">
        <v>2853.9</v>
      </c>
      <c r="C3987"/>
      <c r="D3987"/>
    </row>
    <row r="3988" spans="1:4" ht="16.149999999999999" customHeight="1" x14ac:dyDescent="0.25">
      <c r="A3988" s="561">
        <v>37548</v>
      </c>
      <c r="B3988" s="563">
        <v>2836.34</v>
      </c>
      <c r="C3988"/>
      <c r="D3988"/>
    </row>
    <row r="3989" spans="1:4" ht="16.149999999999999" customHeight="1" x14ac:dyDescent="0.25">
      <c r="A3989" s="561">
        <v>37549</v>
      </c>
      <c r="B3989" s="562">
        <v>2836.34</v>
      </c>
      <c r="C3989"/>
      <c r="D3989"/>
    </row>
    <row r="3990" spans="1:4" ht="16.149999999999999" customHeight="1" x14ac:dyDescent="0.25">
      <c r="A3990" s="561">
        <v>37550</v>
      </c>
      <c r="B3990" s="563">
        <v>2836.34</v>
      </c>
      <c r="C3990"/>
      <c r="D3990"/>
    </row>
    <row r="3991" spans="1:4" ht="16.149999999999999" customHeight="1" x14ac:dyDescent="0.25">
      <c r="A3991" s="561">
        <v>37551</v>
      </c>
      <c r="B3991" s="562">
        <v>2791.46</v>
      </c>
      <c r="C3991"/>
      <c r="D3991"/>
    </row>
    <row r="3992" spans="1:4" ht="16.149999999999999" customHeight="1" x14ac:dyDescent="0.25">
      <c r="A3992" s="561">
        <v>37552</v>
      </c>
      <c r="B3992" s="563">
        <v>2758.76</v>
      </c>
      <c r="C3992"/>
      <c r="D3992"/>
    </row>
    <row r="3993" spans="1:4" ht="16.149999999999999" customHeight="1" x14ac:dyDescent="0.25">
      <c r="A3993" s="561">
        <v>37553</v>
      </c>
      <c r="B3993" s="562">
        <v>2744.32</v>
      </c>
      <c r="C3993"/>
      <c r="D3993"/>
    </row>
    <row r="3994" spans="1:4" ht="16.149999999999999" customHeight="1" x14ac:dyDescent="0.25">
      <c r="A3994" s="561">
        <v>37554</v>
      </c>
      <c r="B3994" s="563">
        <v>2747.07</v>
      </c>
      <c r="C3994"/>
      <c r="D3994"/>
    </row>
    <row r="3995" spans="1:4" ht="16.149999999999999" customHeight="1" x14ac:dyDescent="0.25">
      <c r="A3995" s="561">
        <v>37555</v>
      </c>
      <c r="B3995" s="562">
        <v>2755.69</v>
      </c>
      <c r="C3995"/>
      <c r="D3995"/>
    </row>
    <row r="3996" spans="1:4" ht="16.149999999999999" customHeight="1" x14ac:dyDescent="0.25">
      <c r="A3996" s="561">
        <v>37556</v>
      </c>
      <c r="B3996" s="563">
        <v>2755.69</v>
      </c>
      <c r="C3996"/>
      <c r="D3996"/>
    </row>
    <row r="3997" spans="1:4" ht="16.149999999999999" customHeight="1" x14ac:dyDescent="0.25">
      <c r="A3997" s="561">
        <v>37557</v>
      </c>
      <c r="B3997" s="562">
        <v>2755.69</v>
      </c>
      <c r="C3997"/>
      <c r="D3997"/>
    </row>
    <row r="3998" spans="1:4" ht="16.149999999999999" customHeight="1" x14ac:dyDescent="0.25">
      <c r="A3998" s="561">
        <v>37558</v>
      </c>
      <c r="B3998" s="563">
        <v>2770.73</v>
      </c>
      <c r="C3998"/>
      <c r="D3998"/>
    </row>
    <row r="3999" spans="1:4" ht="16.149999999999999" customHeight="1" x14ac:dyDescent="0.25">
      <c r="A3999" s="561">
        <v>37559</v>
      </c>
      <c r="B3999" s="562">
        <v>2781.72</v>
      </c>
      <c r="C3999"/>
      <c r="D3999"/>
    </row>
    <row r="4000" spans="1:4" ht="16.149999999999999" customHeight="1" x14ac:dyDescent="0.25">
      <c r="A4000" s="561">
        <v>37560</v>
      </c>
      <c r="B4000" s="563">
        <v>2773.73</v>
      </c>
      <c r="C4000"/>
      <c r="D4000"/>
    </row>
    <row r="4001" spans="1:4" ht="16.149999999999999" customHeight="1" x14ac:dyDescent="0.25">
      <c r="A4001" s="561">
        <v>37561</v>
      </c>
      <c r="B4001" s="562">
        <v>2778.6</v>
      </c>
      <c r="C4001"/>
      <c r="D4001"/>
    </row>
    <row r="4002" spans="1:4" ht="16.149999999999999" customHeight="1" x14ac:dyDescent="0.25">
      <c r="A4002" s="561">
        <v>37562</v>
      </c>
      <c r="B4002" s="563">
        <v>2778.47</v>
      </c>
      <c r="C4002"/>
      <c r="D4002"/>
    </row>
    <row r="4003" spans="1:4" ht="16.149999999999999" customHeight="1" x14ac:dyDescent="0.25">
      <c r="A4003" s="561">
        <v>37563</v>
      </c>
      <c r="B4003" s="562">
        <v>2778.47</v>
      </c>
      <c r="C4003"/>
      <c r="D4003"/>
    </row>
    <row r="4004" spans="1:4" ht="16.149999999999999" customHeight="1" x14ac:dyDescent="0.25">
      <c r="A4004" s="561">
        <v>37564</v>
      </c>
      <c r="B4004" s="563">
        <v>2778.47</v>
      </c>
      <c r="C4004"/>
      <c r="D4004"/>
    </row>
    <row r="4005" spans="1:4" ht="16.149999999999999" customHeight="1" x14ac:dyDescent="0.25">
      <c r="A4005" s="561">
        <v>37565</v>
      </c>
      <c r="B4005" s="562">
        <v>2778.47</v>
      </c>
      <c r="C4005"/>
      <c r="D4005"/>
    </row>
    <row r="4006" spans="1:4" ht="16.149999999999999" customHeight="1" x14ac:dyDescent="0.25">
      <c r="A4006" s="561">
        <v>37566</v>
      </c>
      <c r="B4006" s="563">
        <v>2774.58</v>
      </c>
      <c r="C4006"/>
      <c r="D4006"/>
    </row>
    <row r="4007" spans="1:4" ht="16.149999999999999" customHeight="1" x14ac:dyDescent="0.25">
      <c r="A4007" s="561">
        <v>37567</v>
      </c>
      <c r="B4007" s="562">
        <v>2761.99</v>
      </c>
      <c r="C4007"/>
      <c r="D4007"/>
    </row>
    <row r="4008" spans="1:4" ht="16.149999999999999" customHeight="1" x14ac:dyDescent="0.25">
      <c r="A4008" s="561">
        <v>37568</v>
      </c>
      <c r="B4008" s="563">
        <v>2743</v>
      </c>
      <c r="C4008"/>
      <c r="D4008"/>
    </row>
    <row r="4009" spans="1:4" ht="16.149999999999999" customHeight="1" x14ac:dyDescent="0.25">
      <c r="A4009" s="561">
        <v>37569</v>
      </c>
      <c r="B4009" s="562">
        <v>2743.92</v>
      </c>
      <c r="C4009"/>
      <c r="D4009"/>
    </row>
    <row r="4010" spans="1:4" ht="16.149999999999999" customHeight="1" x14ac:dyDescent="0.25">
      <c r="A4010" s="561">
        <v>37570</v>
      </c>
      <c r="B4010" s="563">
        <v>2743.92</v>
      </c>
      <c r="C4010"/>
      <c r="D4010"/>
    </row>
    <row r="4011" spans="1:4" ht="16.149999999999999" customHeight="1" x14ac:dyDescent="0.25">
      <c r="A4011" s="561">
        <v>37571</v>
      </c>
      <c r="B4011" s="562">
        <v>2743.92</v>
      </c>
      <c r="C4011"/>
      <c r="D4011"/>
    </row>
    <row r="4012" spans="1:4" ht="16.149999999999999" customHeight="1" x14ac:dyDescent="0.25">
      <c r="A4012" s="561">
        <v>37572</v>
      </c>
      <c r="B4012" s="563">
        <v>2743.92</v>
      </c>
      <c r="C4012"/>
      <c r="D4012"/>
    </row>
    <row r="4013" spans="1:4" ht="16.149999999999999" customHeight="1" x14ac:dyDescent="0.25">
      <c r="A4013" s="561">
        <v>37573</v>
      </c>
      <c r="B4013" s="562">
        <v>2727.05</v>
      </c>
      <c r="C4013"/>
      <c r="D4013"/>
    </row>
    <row r="4014" spans="1:4" ht="16.149999999999999" customHeight="1" x14ac:dyDescent="0.25">
      <c r="A4014" s="561">
        <v>37574</v>
      </c>
      <c r="B4014" s="563">
        <v>2717.89</v>
      </c>
      <c r="C4014"/>
      <c r="D4014"/>
    </row>
    <row r="4015" spans="1:4" ht="16.149999999999999" customHeight="1" x14ac:dyDescent="0.25">
      <c r="A4015" s="561">
        <v>37575</v>
      </c>
      <c r="B4015" s="562">
        <v>2724.04</v>
      </c>
      <c r="C4015"/>
      <c r="D4015"/>
    </row>
    <row r="4016" spans="1:4" ht="16.149999999999999" customHeight="1" x14ac:dyDescent="0.25">
      <c r="A4016" s="561">
        <v>37576</v>
      </c>
      <c r="B4016" s="563">
        <v>2703.75</v>
      </c>
      <c r="C4016"/>
      <c r="D4016"/>
    </row>
    <row r="4017" spans="1:4" ht="16.149999999999999" customHeight="1" x14ac:dyDescent="0.25">
      <c r="A4017" s="561">
        <v>37577</v>
      </c>
      <c r="B4017" s="562">
        <v>2703.75</v>
      </c>
      <c r="C4017"/>
      <c r="D4017"/>
    </row>
    <row r="4018" spans="1:4" ht="16.149999999999999" customHeight="1" x14ac:dyDescent="0.25">
      <c r="A4018" s="561">
        <v>37578</v>
      </c>
      <c r="B4018" s="563">
        <v>2703.75</v>
      </c>
      <c r="C4018"/>
      <c r="D4018"/>
    </row>
    <row r="4019" spans="1:4" ht="16.149999999999999" customHeight="1" x14ac:dyDescent="0.25">
      <c r="A4019" s="561">
        <v>37579</v>
      </c>
      <c r="B4019" s="562">
        <v>2679.96</v>
      </c>
      <c r="C4019"/>
      <c r="D4019"/>
    </row>
    <row r="4020" spans="1:4" ht="16.149999999999999" customHeight="1" x14ac:dyDescent="0.25">
      <c r="A4020" s="561">
        <v>37580</v>
      </c>
      <c r="B4020" s="563">
        <v>2683.04</v>
      </c>
      <c r="C4020"/>
      <c r="D4020"/>
    </row>
    <row r="4021" spans="1:4" ht="16.149999999999999" customHeight="1" x14ac:dyDescent="0.25">
      <c r="A4021" s="561">
        <v>37581</v>
      </c>
      <c r="B4021" s="562">
        <v>2671.7</v>
      </c>
      <c r="C4021"/>
      <c r="D4021"/>
    </row>
    <row r="4022" spans="1:4" ht="16.149999999999999" customHeight="1" x14ac:dyDescent="0.25">
      <c r="A4022" s="561">
        <v>37582</v>
      </c>
      <c r="B4022" s="563">
        <v>2666.41</v>
      </c>
      <c r="C4022"/>
      <c r="D4022"/>
    </row>
    <row r="4023" spans="1:4" ht="16.149999999999999" customHeight="1" x14ac:dyDescent="0.25">
      <c r="A4023" s="561">
        <v>37583</v>
      </c>
      <c r="B4023" s="562">
        <v>2687.25</v>
      </c>
      <c r="C4023"/>
      <c r="D4023"/>
    </row>
    <row r="4024" spans="1:4" ht="16.149999999999999" customHeight="1" x14ac:dyDescent="0.25">
      <c r="A4024" s="561">
        <v>37584</v>
      </c>
      <c r="B4024" s="563">
        <v>2687.25</v>
      </c>
      <c r="C4024"/>
      <c r="D4024"/>
    </row>
    <row r="4025" spans="1:4" ht="16.149999999999999" customHeight="1" x14ac:dyDescent="0.25">
      <c r="A4025" s="561">
        <v>37585</v>
      </c>
      <c r="B4025" s="562">
        <v>2687.25</v>
      </c>
      <c r="C4025"/>
      <c r="D4025"/>
    </row>
    <row r="4026" spans="1:4" ht="16.149999999999999" customHeight="1" x14ac:dyDescent="0.25">
      <c r="A4026" s="561">
        <v>37586</v>
      </c>
      <c r="B4026" s="563">
        <v>2716.95</v>
      </c>
      <c r="C4026"/>
      <c r="D4026"/>
    </row>
    <row r="4027" spans="1:4" ht="16.149999999999999" customHeight="1" x14ac:dyDescent="0.25">
      <c r="A4027" s="561">
        <v>37587</v>
      </c>
      <c r="B4027" s="562">
        <v>2735.04</v>
      </c>
      <c r="C4027"/>
      <c r="D4027"/>
    </row>
    <row r="4028" spans="1:4" ht="16.149999999999999" customHeight="1" x14ac:dyDescent="0.25">
      <c r="A4028" s="561">
        <v>37588</v>
      </c>
      <c r="B4028" s="563">
        <v>2754.67</v>
      </c>
      <c r="C4028"/>
      <c r="D4028"/>
    </row>
    <row r="4029" spans="1:4" ht="16.149999999999999" customHeight="1" x14ac:dyDescent="0.25">
      <c r="A4029" s="561">
        <v>37589</v>
      </c>
      <c r="B4029" s="562">
        <v>2758.28</v>
      </c>
      <c r="C4029"/>
      <c r="D4029"/>
    </row>
    <row r="4030" spans="1:4" ht="16.149999999999999" customHeight="1" x14ac:dyDescent="0.25">
      <c r="A4030" s="561">
        <v>37590</v>
      </c>
      <c r="B4030" s="563">
        <v>2784.21</v>
      </c>
      <c r="C4030"/>
      <c r="D4030"/>
    </row>
    <row r="4031" spans="1:4" ht="16.149999999999999" customHeight="1" x14ac:dyDescent="0.25">
      <c r="A4031" s="561">
        <v>37591</v>
      </c>
      <c r="B4031" s="562">
        <v>2784.21</v>
      </c>
      <c r="C4031"/>
      <c r="D4031"/>
    </row>
    <row r="4032" spans="1:4" ht="16.149999999999999" customHeight="1" x14ac:dyDescent="0.25">
      <c r="A4032" s="561">
        <v>37592</v>
      </c>
      <c r="B4032" s="563">
        <v>2784.21</v>
      </c>
      <c r="C4032"/>
      <c r="D4032"/>
    </row>
    <row r="4033" spans="1:4" ht="16.149999999999999" customHeight="1" x14ac:dyDescent="0.25">
      <c r="A4033" s="561">
        <v>37593</v>
      </c>
      <c r="B4033" s="562">
        <v>2812.94</v>
      </c>
      <c r="C4033"/>
      <c r="D4033"/>
    </row>
    <row r="4034" spans="1:4" ht="16.149999999999999" customHeight="1" x14ac:dyDescent="0.25">
      <c r="A4034" s="561">
        <v>37594</v>
      </c>
      <c r="B4034" s="563">
        <v>2826.1</v>
      </c>
      <c r="C4034"/>
      <c r="D4034"/>
    </row>
    <row r="4035" spans="1:4" ht="16.149999999999999" customHeight="1" x14ac:dyDescent="0.25">
      <c r="A4035" s="561">
        <v>37595</v>
      </c>
      <c r="B4035" s="562">
        <v>2806.63</v>
      </c>
      <c r="C4035"/>
      <c r="D4035"/>
    </row>
    <row r="4036" spans="1:4" ht="16.149999999999999" customHeight="1" x14ac:dyDescent="0.25">
      <c r="A4036" s="561">
        <v>37596</v>
      </c>
      <c r="B4036" s="563">
        <v>2788.72</v>
      </c>
      <c r="C4036"/>
      <c r="D4036"/>
    </row>
    <row r="4037" spans="1:4" ht="16.149999999999999" customHeight="1" x14ac:dyDescent="0.25">
      <c r="A4037" s="561">
        <v>37597</v>
      </c>
      <c r="B4037" s="562">
        <v>2782.4</v>
      </c>
      <c r="C4037"/>
      <c r="D4037"/>
    </row>
    <row r="4038" spans="1:4" ht="16.149999999999999" customHeight="1" x14ac:dyDescent="0.25">
      <c r="A4038" s="561">
        <v>37598</v>
      </c>
      <c r="B4038" s="563">
        <v>2782.4</v>
      </c>
      <c r="C4038"/>
      <c r="D4038"/>
    </row>
    <row r="4039" spans="1:4" ht="16.149999999999999" customHeight="1" x14ac:dyDescent="0.25">
      <c r="A4039" s="561">
        <v>37599</v>
      </c>
      <c r="B4039" s="562">
        <v>2782.4</v>
      </c>
      <c r="C4039"/>
      <c r="D4039"/>
    </row>
    <row r="4040" spans="1:4" ht="16.149999999999999" customHeight="1" x14ac:dyDescent="0.25">
      <c r="A4040" s="561">
        <v>37600</v>
      </c>
      <c r="B4040" s="563">
        <v>2815</v>
      </c>
      <c r="C4040"/>
      <c r="D4040"/>
    </row>
    <row r="4041" spans="1:4" ht="16.149999999999999" customHeight="1" x14ac:dyDescent="0.25">
      <c r="A4041" s="561">
        <v>37601</v>
      </c>
      <c r="B4041" s="562">
        <v>2816.42</v>
      </c>
      <c r="C4041"/>
      <c r="D4041"/>
    </row>
    <row r="4042" spans="1:4" ht="16.149999999999999" customHeight="1" x14ac:dyDescent="0.25">
      <c r="A4042" s="561">
        <v>37602</v>
      </c>
      <c r="B4042" s="563">
        <v>2801.01</v>
      </c>
      <c r="C4042"/>
      <c r="D4042"/>
    </row>
    <row r="4043" spans="1:4" ht="16.149999999999999" customHeight="1" x14ac:dyDescent="0.25">
      <c r="A4043" s="561">
        <v>37603</v>
      </c>
      <c r="B4043" s="562">
        <v>2793.16</v>
      </c>
      <c r="C4043"/>
      <c r="D4043"/>
    </row>
    <row r="4044" spans="1:4" ht="16.149999999999999" customHeight="1" x14ac:dyDescent="0.25">
      <c r="A4044" s="561">
        <v>37604</v>
      </c>
      <c r="B4044" s="563">
        <v>2808.16</v>
      </c>
      <c r="C4044"/>
      <c r="D4044"/>
    </row>
    <row r="4045" spans="1:4" ht="16.149999999999999" customHeight="1" x14ac:dyDescent="0.25">
      <c r="A4045" s="561">
        <v>37605</v>
      </c>
      <c r="B4045" s="562">
        <v>2808.16</v>
      </c>
      <c r="C4045"/>
      <c r="D4045"/>
    </row>
    <row r="4046" spans="1:4" ht="16.149999999999999" customHeight="1" x14ac:dyDescent="0.25">
      <c r="A4046" s="561">
        <v>37606</v>
      </c>
      <c r="B4046" s="563">
        <v>2808.16</v>
      </c>
      <c r="C4046"/>
      <c r="D4046"/>
    </row>
    <row r="4047" spans="1:4" ht="16.149999999999999" customHeight="1" x14ac:dyDescent="0.25">
      <c r="A4047" s="561">
        <v>37607</v>
      </c>
      <c r="B4047" s="562">
        <v>2807.61</v>
      </c>
      <c r="C4047"/>
      <c r="D4047"/>
    </row>
    <row r="4048" spans="1:4" ht="16.149999999999999" customHeight="1" x14ac:dyDescent="0.25">
      <c r="A4048" s="561">
        <v>37608</v>
      </c>
      <c r="B4048" s="563">
        <v>2805.55</v>
      </c>
      <c r="C4048"/>
      <c r="D4048"/>
    </row>
    <row r="4049" spans="1:4" ht="16.149999999999999" customHeight="1" x14ac:dyDescent="0.25">
      <c r="A4049" s="561">
        <v>37609</v>
      </c>
      <c r="B4049" s="562">
        <v>2818.81</v>
      </c>
      <c r="C4049"/>
      <c r="D4049"/>
    </row>
    <row r="4050" spans="1:4" ht="16.149999999999999" customHeight="1" x14ac:dyDescent="0.25">
      <c r="A4050" s="561">
        <v>37610</v>
      </c>
      <c r="B4050" s="563">
        <v>2818.54</v>
      </c>
      <c r="C4050"/>
      <c r="D4050"/>
    </row>
    <row r="4051" spans="1:4" ht="16.149999999999999" customHeight="1" x14ac:dyDescent="0.25">
      <c r="A4051" s="561">
        <v>37611</v>
      </c>
      <c r="B4051" s="562">
        <v>2814.71</v>
      </c>
      <c r="C4051"/>
      <c r="D4051"/>
    </row>
    <row r="4052" spans="1:4" ht="16.149999999999999" customHeight="1" x14ac:dyDescent="0.25">
      <c r="A4052" s="561">
        <v>37612</v>
      </c>
      <c r="B4052" s="563">
        <v>2814.71</v>
      </c>
      <c r="C4052"/>
      <c r="D4052"/>
    </row>
    <row r="4053" spans="1:4" ht="16.149999999999999" customHeight="1" x14ac:dyDescent="0.25">
      <c r="A4053" s="561">
        <v>37613</v>
      </c>
      <c r="B4053" s="562">
        <v>2814.71</v>
      </c>
      <c r="C4053"/>
      <c r="D4053"/>
    </row>
    <row r="4054" spans="1:4" ht="16.149999999999999" customHeight="1" x14ac:dyDescent="0.25">
      <c r="A4054" s="561">
        <v>37614</v>
      </c>
      <c r="B4054" s="563">
        <v>2826.04</v>
      </c>
      <c r="C4054"/>
      <c r="D4054"/>
    </row>
    <row r="4055" spans="1:4" ht="16.149999999999999" customHeight="1" x14ac:dyDescent="0.25">
      <c r="A4055" s="561">
        <v>37615</v>
      </c>
      <c r="B4055" s="562">
        <v>2823.95</v>
      </c>
      <c r="C4055"/>
      <c r="D4055"/>
    </row>
    <row r="4056" spans="1:4" ht="16.149999999999999" customHeight="1" x14ac:dyDescent="0.25">
      <c r="A4056" s="561">
        <v>37616</v>
      </c>
      <c r="B4056" s="563">
        <v>2823.95</v>
      </c>
      <c r="C4056"/>
      <c r="D4056"/>
    </row>
    <row r="4057" spans="1:4" ht="16.149999999999999" customHeight="1" x14ac:dyDescent="0.25">
      <c r="A4057" s="561">
        <v>37617</v>
      </c>
      <c r="B4057" s="562">
        <v>2843.57</v>
      </c>
      <c r="C4057"/>
      <c r="D4057"/>
    </row>
    <row r="4058" spans="1:4" ht="16.149999999999999" customHeight="1" x14ac:dyDescent="0.25">
      <c r="A4058" s="561">
        <v>37618</v>
      </c>
      <c r="B4058" s="563">
        <v>2854.29</v>
      </c>
      <c r="C4058"/>
      <c r="D4058"/>
    </row>
    <row r="4059" spans="1:4" ht="16.149999999999999" customHeight="1" x14ac:dyDescent="0.25">
      <c r="A4059" s="561">
        <v>37619</v>
      </c>
      <c r="B4059" s="562">
        <v>2854.29</v>
      </c>
      <c r="C4059"/>
      <c r="D4059"/>
    </row>
    <row r="4060" spans="1:4" ht="16.149999999999999" customHeight="1" x14ac:dyDescent="0.25">
      <c r="A4060" s="561">
        <v>37620</v>
      </c>
      <c r="B4060" s="563">
        <v>2854.29</v>
      </c>
      <c r="C4060"/>
      <c r="D4060"/>
    </row>
    <row r="4061" spans="1:4" ht="16.149999999999999" customHeight="1" x14ac:dyDescent="0.25">
      <c r="A4061" s="561">
        <v>37621</v>
      </c>
      <c r="B4061" s="562">
        <v>2864.79</v>
      </c>
      <c r="C4061"/>
      <c r="D4061"/>
    </row>
    <row r="4062" spans="1:4" ht="16.149999999999999" customHeight="1" x14ac:dyDescent="0.25">
      <c r="A4062" s="561">
        <v>37622</v>
      </c>
      <c r="B4062" s="563">
        <v>2864.79</v>
      </c>
      <c r="C4062"/>
      <c r="D4062"/>
    </row>
    <row r="4063" spans="1:4" ht="16.149999999999999" customHeight="1" x14ac:dyDescent="0.25">
      <c r="A4063" s="561">
        <v>37623</v>
      </c>
      <c r="B4063" s="562">
        <v>2864.79</v>
      </c>
      <c r="C4063"/>
      <c r="D4063"/>
    </row>
    <row r="4064" spans="1:4" ht="16.149999999999999" customHeight="1" x14ac:dyDescent="0.25">
      <c r="A4064" s="561">
        <v>37624</v>
      </c>
      <c r="B4064" s="563">
        <v>2844.82</v>
      </c>
      <c r="C4064"/>
      <c r="D4064"/>
    </row>
    <row r="4065" spans="1:4" ht="16.149999999999999" customHeight="1" x14ac:dyDescent="0.25">
      <c r="A4065" s="561">
        <v>37625</v>
      </c>
      <c r="B4065" s="562">
        <v>2841.56</v>
      </c>
      <c r="C4065"/>
      <c r="D4065"/>
    </row>
    <row r="4066" spans="1:4" ht="16.149999999999999" customHeight="1" x14ac:dyDescent="0.25">
      <c r="A4066" s="561">
        <v>37626</v>
      </c>
      <c r="B4066" s="563">
        <v>2841.56</v>
      </c>
      <c r="C4066"/>
      <c r="D4066"/>
    </row>
    <row r="4067" spans="1:4" ht="16.149999999999999" customHeight="1" x14ac:dyDescent="0.25">
      <c r="A4067" s="561">
        <v>37627</v>
      </c>
      <c r="B4067" s="562">
        <v>2841.56</v>
      </c>
      <c r="C4067"/>
      <c r="D4067"/>
    </row>
    <row r="4068" spans="1:4" ht="16.149999999999999" customHeight="1" x14ac:dyDescent="0.25">
      <c r="A4068" s="561">
        <v>37628</v>
      </c>
      <c r="B4068" s="563">
        <v>2841.56</v>
      </c>
      <c r="C4068"/>
      <c r="D4068"/>
    </row>
    <row r="4069" spans="1:4" ht="16.149999999999999" customHeight="1" x14ac:dyDescent="0.25">
      <c r="A4069" s="561">
        <v>37629</v>
      </c>
      <c r="B4069" s="562">
        <v>2881.83</v>
      </c>
      <c r="C4069"/>
      <c r="D4069"/>
    </row>
    <row r="4070" spans="1:4" ht="16.149999999999999" customHeight="1" x14ac:dyDescent="0.25">
      <c r="A4070" s="561">
        <v>37630</v>
      </c>
      <c r="B4070" s="563">
        <v>2902.92</v>
      </c>
      <c r="C4070"/>
      <c r="D4070"/>
    </row>
    <row r="4071" spans="1:4" ht="16.149999999999999" customHeight="1" x14ac:dyDescent="0.25">
      <c r="A4071" s="561">
        <v>37631</v>
      </c>
      <c r="B4071" s="562">
        <v>2915.01</v>
      </c>
      <c r="C4071"/>
      <c r="D4071"/>
    </row>
    <row r="4072" spans="1:4" ht="16.149999999999999" customHeight="1" x14ac:dyDescent="0.25">
      <c r="A4072" s="561">
        <v>37632</v>
      </c>
      <c r="B4072" s="563">
        <v>2905.77</v>
      </c>
      <c r="C4072"/>
      <c r="D4072"/>
    </row>
    <row r="4073" spans="1:4" ht="16.149999999999999" customHeight="1" x14ac:dyDescent="0.25">
      <c r="A4073" s="561">
        <v>37633</v>
      </c>
      <c r="B4073" s="562">
        <v>2905.77</v>
      </c>
      <c r="C4073"/>
      <c r="D4073"/>
    </row>
    <row r="4074" spans="1:4" ht="16.149999999999999" customHeight="1" x14ac:dyDescent="0.25">
      <c r="A4074" s="561">
        <v>37634</v>
      </c>
      <c r="B4074" s="563">
        <v>2905.77</v>
      </c>
      <c r="C4074"/>
      <c r="D4074"/>
    </row>
    <row r="4075" spans="1:4" ht="16.149999999999999" customHeight="1" x14ac:dyDescent="0.25">
      <c r="A4075" s="561">
        <v>37635</v>
      </c>
      <c r="B4075" s="562">
        <v>2906.49</v>
      </c>
      <c r="C4075"/>
      <c r="D4075"/>
    </row>
    <row r="4076" spans="1:4" ht="16.149999999999999" customHeight="1" x14ac:dyDescent="0.25">
      <c r="A4076" s="561">
        <v>37636</v>
      </c>
      <c r="B4076" s="563">
        <v>2903.05</v>
      </c>
      <c r="C4076"/>
      <c r="D4076"/>
    </row>
    <row r="4077" spans="1:4" ht="16.149999999999999" customHeight="1" x14ac:dyDescent="0.25">
      <c r="A4077" s="561">
        <v>37637</v>
      </c>
      <c r="B4077" s="562">
        <v>2905.41</v>
      </c>
      <c r="C4077"/>
      <c r="D4077"/>
    </row>
    <row r="4078" spans="1:4" ht="16.149999999999999" customHeight="1" x14ac:dyDescent="0.25">
      <c r="A4078" s="561">
        <v>37638</v>
      </c>
      <c r="B4078" s="563">
        <v>2928.19</v>
      </c>
      <c r="C4078"/>
      <c r="D4078"/>
    </row>
    <row r="4079" spans="1:4" ht="16.149999999999999" customHeight="1" x14ac:dyDescent="0.25">
      <c r="A4079" s="561">
        <v>37639</v>
      </c>
      <c r="B4079" s="562">
        <v>2923.58</v>
      </c>
      <c r="C4079"/>
      <c r="D4079"/>
    </row>
    <row r="4080" spans="1:4" ht="16.149999999999999" customHeight="1" x14ac:dyDescent="0.25">
      <c r="A4080" s="561">
        <v>37640</v>
      </c>
      <c r="B4080" s="563">
        <v>2923.58</v>
      </c>
      <c r="C4080"/>
      <c r="D4080"/>
    </row>
    <row r="4081" spans="1:4" ht="16.149999999999999" customHeight="1" x14ac:dyDescent="0.25">
      <c r="A4081" s="561">
        <v>37641</v>
      </c>
      <c r="B4081" s="562">
        <v>2923.58</v>
      </c>
      <c r="C4081"/>
      <c r="D4081"/>
    </row>
    <row r="4082" spans="1:4" ht="16.149999999999999" customHeight="1" x14ac:dyDescent="0.25">
      <c r="A4082" s="561">
        <v>37642</v>
      </c>
      <c r="B4082" s="563">
        <v>2926.06</v>
      </c>
      <c r="C4082"/>
      <c r="D4082"/>
    </row>
    <row r="4083" spans="1:4" ht="16.149999999999999" customHeight="1" x14ac:dyDescent="0.25">
      <c r="A4083" s="561">
        <v>37643</v>
      </c>
      <c r="B4083" s="562">
        <v>2933.81</v>
      </c>
      <c r="C4083"/>
      <c r="D4083"/>
    </row>
    <row r="4084" spans="1:4" ht="16.149999999999999" customHeight="1" x14ac:dyDescent="0.25">
      <c r="A4084" s="561">
        <v>37644</v>
      </c>
      <c r="B4084" s="563">
        <v>2947.05</v>
      </c>
      <c r="C4084"/>
      <c r="D4084"/>
    </row>
    <row r="4085" spans="1:4" ht="16.149999999999999" customHeight="1" x14ac:dyDescent="0.25">
      <c r="A4085" s="561">
        <v>37645</v>
      </c>
      <c r="B4085" s="562">
        <v>2926.88</v>
      </c>
      <c r="C4085"/>
      <c r="D4085"/>
    </row>
    <row r="4086" spans="1:4" ht="16.149999999999999" customHeight="1" x14ac:dyDescent="0.25">
      <c r="A4086" s="561">
        <v>37646</v>
      </c>
      <c r="B4086" s="563">
        <v>2924.73</v>
      </c>
      <c r="C4086"/>
      <c r="D4086"/>
    </row>
    <row r="4087" spans="1:4" ht="16.149999999999999" customHeight="1" x14ac:dyDescent="0.25">
      <c r="A4087" s="561">
        <v>37647</v>
      </c>
      <c r="B4087" s="562">
        <v>2924.73</v>
      </c>
      <c r="C4087"/>
      <c r="D4087"/>
    </row>
    <row r="4088" spans="1:4" ht="16.149999999999999" customHeight="1" x14ac:dyDescent="0.25">
      <c r="A4088" s="561">
        <v>37648</v>
      </c>
      <c r="B4088" s="563">
        <v>2924.73</v>
      </c>
      <c r="C4088"/>
      <c r="D4088"/>
    </row>
    <row r="4089" spans="1:4" ht="16.149999999999999" customHeight="1" x14ac:dyDescent="0.25">
      <c r="A4089" s="561">
        <v>37649</v>
      </c>
      <c r="B4089" s="562">
        <v>2948.3</v>
      </c>
      <c r="C4089"/>
      <c r="D4089"/>
    </row>
    <row r="4090" spans="1:4" ht="16.149999999999999" customHeight="1" x14ac:dyDescent="0.25">
      <c r="A4090" s="561">
        <v>37650</v>
      </c>
      <c r="B4090" s="563">
        <v>2965.6</v>
      </c>
      <c r="C4090"/>
      <c r="D4090"/>
    </row>
    <row r="4091" spans="1:4" ht="16.149999999999999" customHeight="1" x14ac:dyDescent="0.25">
      <c r="A4091" s="561">
        <v>37651</v>
      </c>
      <c r="B4091" s="562">
        <v>2950.71</v>
      </c>
      <c r="C4091"/>
      <c r="D4091"/>
    </row>
    <row r="4092" spans="1:4" ht="16.149999999999999" customHeight="1" x14ac:dyDescent="0.25">
      <c r="A4092" s="561">
        <v>37652</v>
      </c>
      <c r="B4092" s="563">
        <v>2926.46</v>
      </c>
      <c r="C4092"/>
      <c r="D4092"/>
    </row>
    <row r="4093" spans="1:4" ht="16.149999999999999" customHeight="1" x14ac:dyDescent="0.25">
      <c r="A4093" s="561">
        <v>37653</v>
      </c>
      <c r="B4093" s="562">
        <v>2940.26</v>
      </c>
      <c r="C4093"/>
      <c r="D4093"/>
    </row>
    <row r="4094" spans="1:4" ht="16.149999999999999" customHeight="1" x14ac:dyDescent="0.25">
      <c r="A4094" s="561">
        <v>37654</v>
      </c>
      <c r="B4094" s="563">
        <v>2940.26</v>
      </c>
      <c r="C4094"/>
      <c r="D4094"/>
    </row>
    <row r="4095" spans="1:4" ht="16.149999999999999" customHeight="1" x14ac:dyDescent="0.25">
      <c r="A4095" s="561">
        <v>37655</v>
      </c>
      <c r="B4095" s="562">
        <v>2940.26</v>
      </c>
      <c r="C4095"/>
      <c r="D4095"/>
    </row>
    <row r="4096" spans="1:4" ht="16.149999999999999" customHeight="1" x14ac:dyDescent="0.25">
      <c r="A4096" s="561">
        <v>37656</v>
      </c>
      <c r="B4096" s="563">
        <v>2957.4</v>
      </c>
      <c r="C4096"/>
      <c r="D4096"/>
    </row>
    <row r="4097" spans="1:4" ht="16.149999999999999" customHeight="1" x14ac:dyDescent="0.25">
      <c r="A4097" s="561">
        <v>37657</v>
      </c>
      <c r="B4097" s="562">
        <v>2966.78</v>
      </c>
      <c r="C4097"/>
      <c r="D4097"/>
    </row>
    <row r="4098" spans="1:4" ht="16.149999999999999" customHeight="1" x14ac:dyDescent="0.25">
      <c r="A4098" s="561">
        <v>37658</v>
      </c>
      <c r="B4098" s="563">
        <v>2961.29</v>
      </c>
      <c r="C4098"/>
      <c r="D4098"/>
    </row>
    <row r="4099" spans="1:4" ht="16.149999999999999" customHeight="1" x14ac:dyDescent="0.25">
      <c r="A4099" s="561">
        <v>37659</v>
      </c>
      <c r="B4099" s="562">
        <v>2963.28</v>
      </c>
      <c r="C4099"/>
      <c r="D4099"/>
    </row>
    <row r="4100" spans="1:4" ht="16.149999999999999" customHeight="1" x14ac:dyDescent="0.25">
      <c r="A4100" s="561">
        <v>37660</v>
      </c>
      <c r="B4100" s="563">
        <v>2954.03</v>
      </c>
      <c r="C4100"/>
      <c r="D4100"/>
    </row>
    <row r="4101" spans="1:4" ht="16.149999999999999" customHeight="1" x14ac:dyDescent="0.25">
      <c r="A4101" s="561">
        <v>37661</v>
      </c>
      <c r="B4101" s="562">
        <v>2954.03</v>
      </c>
      <c r="C4101"/>
      <c r="D4101"/>
    </row>
    <row r="4102" spans="1:4" ht="16.149999999999999" customHeight="1" x14ac:dyDescent="0.25">
      <c r="A4102" s="561">
        <v>37662</v>
      </c>
      <c r="B4102" s="563">
        <v>2954.03</v>
      </c>
      <c r="C4102"/>
      <c r="D4102"/>
    </row>
    <row r="4103" spans="1:4" ht="16.149999999999999" customHeight="1" x14ac:dyDescent="0.25">
      <c r="A4103" s="561">
        <v>37663</v>
      </c>
      <c r="B4103" s="562">
        <v>2968.88</v>
      </c>
      <c r="C4103"/>
      <c r="D4103"/>
    </row>
    <row r="4104" spans="1:4" ht="16.149999999999999" customHeight="1" x14ac:dyDescent="0.25">
      <c r="A4104" s="561">
        <v>37664</v>
      </c>
      <c r="B4104" s="563">
        <v>2963.21</v>
      </c>
      <c r="C4104"/>
      <c r="D4104"/>
    </row>
    <row r="4105" spans="1:4" ht="16.149999999999999" customHeight="1" x14ac:dyDescent="0.25">
      <c r="A4105" s="561">
        <v>37665</v>
      </c>
      <c r="B4105" s="562">
        <v>2960.77</v>
      </c>
      <c r="C4105"/>
      <c r="D4105"/>
    </row>
    <row r="4106" spans="1:4" ht="16.149999999999999" customHeight="1" x14ac:dyDescent="0.25">
      <c r="A4106" s="561">
        <v>37666</v>
      </c>
      <c r="B4106" s="563">
        <v>2959.75</v>
      </c>
      <c r="C4106"/>
      <c r="D4106"/>
    </row>
    <row r="4107" spans="1:4" ht="16.149999999999999" customHeight="1" x14ac:dyDescent="0.25">
      <c r="A4107" s="561">
        <v>37667</v>
      </c>
      <c r="B4107" s="562">
        <v>2954.76</v>
      </c>
      <c r="C4107"/>
      <c r="D4107"/>
    </row>
    <row r="4108" spans="1:4" ht="16.149999999999999" customHeight="1" x14ac:dyDescent="0.25">
      <c r="A4108" s="561">
        <v>37668</v>
      </c>
      <c r="B4108" s="563">
        <v>2954.76</v>
      </c>
      <c r="C4108"/>
      <c r="D4108"/>
    </row>
    <row r="4109" spans="1:4" ht="16.149999999999999" customHeight="1" x14ac:dyDescent="0.25">
      <c r="A4109" s="561">
        <v>37669</v>
      </c>
      <c r="B4109" s="562">
        <v>2954.76</v>
      </c>
      <c r="C4109"/>
      <c r="D4109"/>
    </row>
    <row r="4110" spans="1:4" ht="16.149999999999999" customHeight="1" x14ac:dyDescent="0.25">
      <c r="A4110" s="561">
        <v>37670</v>
      </c>
      <c r="B4110" s="563">
        <v>2934.58</v>
      </c>
      <c r="C4110"/>
      <c r="D4110"/>
    </row>
    <row r="4111" spans="1:4" ht="16.149999999999999" customHeight="1" x14ac:dyDescent="0.25">
      <c r="A4111" s="561">
        <v>37671</v>
      </c>
      <c r="B4111" s="562">
        <v>2929.64</v>
      </c>
      <c r="C4111"/>
      <c r="D4111"/>
    </row>
    <row r="4112" spans="1:4" ht="16.149999999999999" customHeight="1" x14ac:dyDescent="0.25">
      <c r="A4112" s="561">
        <v>37672</v>
      </c>
      <c r="B4112" s="563">
        <v>2937.44</v>
      </c>
      <c r="C4112"/>
      <c r="D4112"/>
    </row>
    <row r="4113" spans="1:4" ht="16.149999999999999" customHeight="1" x14ac:dyDescent="0.25">
      <c r="A4113" s="561">
        <v>37673</v>
      </c>
      <c r="B4113" s="562">
        <v>2938.23</v>
      </c>
      <c r="C4113"/>
      <c r="D4113"/>
    </row>
    <row r="4114" spans="1:4" ht="16.149999999999999" customHeight="1" x14ac:dyDescent="0.25">
      <c r="A4114" s="561">
        <v>37674</v>
      </c>
      <c r="B4114" s="563">
        <v>2939.92</v>
      </c>
      <c r="C4114"/>
      <c r="D4114"/>
    </row>
    <row r="4115" spans="1:4" ht="16.149999999999999" customHeight="1" x14ac:dyDescent="0.25">
      <c r="A4115" s="561">
        <v>37675</v>
      </c>
      <c r="B4115" s="562">
        <v>2939.92</v>
      </c>
      <c r="C4115"/>
      <c r="D4115"/>
    </row>
    <row r="4116" spans="1:4" ht="16.149999999999999" customHeight="1" x14ac:dyDescent="0.25">
      <c r="A4116" s="561">
        <v>37676</v>
      </c>
      <c r="B4116" s="563">
        <v>2939.92</v>
      </c>
      <c r="C4116"/>
      <c r="D4116"/>
    </row>
    <row r="4117" spans="1:4" ht="16.149999999999999" customHeight="1" x14ac:dyDescent="0.25">
      <c r="A4117" s="561">
        <v>37677</v>
      </c>
      <c r="B4117" s="562">
        <v>2949.05</v>
      </c>
      <c r="C4117"/>
      <c r="D4117"/>
    </row>
    <row r="4118" spans="1:4" ht="16.149999999999999" customHeight="1" x14ac:dyDescent="0.25">
      <c r="A4118" s="561">
        <v>37678</v>
      </c>
      <c r="B4118" s="563">
        <v>2951.81</v>
      </c>
      <c r="C4118"/>
      <c r="D4118"/>
    </row>
    <row r="4119" spans="1:4" ht="16.149999999999999" customHeight="1" x14ac:dyDescent="0.25">
      <c r="A4119" s="561">
        <v>37679</v>
      </c>
      <c r="B4119" s="562">
        <v>2949.85</v>
      </c>
      <c r="C4119"/>
      <c r="D4119"/>
    </row>
    <row r="4120" spans="1:4" ht="16.149999999999999" customHeight="1" x14ac:dyDescent="0.25">
      <c r="A4120" s="561">
        <v>37680</v>
      </c>
      <c r="B4120" s="563">
        <v>2956.31</v>
      </c>
      <c r="C4120"/>
      <c r="D4120"/>
    </row>
    <row r="4121" spans="1:4" ht="16.149999999999999" customHeight="1" x14ac:dyDescent="0.25">
      <c r="A4121" s="561">
        <v>37681</v>
      </c>
      <c r="B4121" s="562">
        <v>2957.87</v>
      </c>
      <c r="C4121"/>
      <c r="D4121"/>
    </row>
    <row r="4122" spans="1:4" ht="16.149999999999999" customHeight="1" x14ac:dyDescent="0.25">
      <c r="A4122" s="561">
        <v>37682</v>
      </c>
      <c r="B4122" s="563">
        <v>2957.87</v>
      </c>
      <c r="C4122"/>
      <c r="D4122"/>
    </row>
    <row r="4123" spans="1:4" ht="16.149999999999999" customHeight="1" x14ac:dyDescent="0.25">
      <c r="A4123" s="561">
        <v>37683</v>
      </c>
      <c r="B4123" s="562">
        <v>2957.87</v>
      </c>
      <c r="C4123"/>
      <c r="D4123"/>
    </row>
    <row r="4124" spans="1:4" ht="16.149999999999999" customHeight="1" x14ac:dyDescent="0.25">
      <c r="A4124" s="561">
        <v>37684</v>
      </c>
      <c r="B4124" s="563">
        <v>2959.97</v>
      </c>
      <c r="C4124"/>
      <c r="D4124"/>
    </row>
    <row r="4125" spans="1:4" ht="16.149999999999999" customHeight="1" x14ac:dyDescent="0.25">
      <c r="A4125" s="561">
        <v>37685</v>
      </c>
      <c r="B4125" s="562">
        <v>2962.06</v>
      </c>
      <c r="C4125"/>
      <c r="D4125"/>
    </row>
    <row r="4126" spans="1:4" ht="16.149999999999999" customHeight="1" x14ac:dyDescent="0.25">
      <c r="A4126" s="561">
        <v>37686</v>
      </c>
      <c r="B4126" s="563">
        <v>2960.77</v>
      </c>
      <c r="C4126"/>
      <c r="D4126"/>
    </row>
    <row r="4127" spans="1:4" ht="16.149999999999999" customHeight="1" x14ac:dyDescent="0.25">
      <c r="A4127" s="561">
        <v>37687</v>
      </c>
      <c r="B4127" s="562">
        <v>2960.11</v>
      </c>
      <c r="C4127"/>
      <c r="D4127"/>
    </row>
    <row r="4128" spans="1:4" ht="16.149999999999999" customHeight="1" x14ac:dyDescent="0.25">
      <c r="A4128" s="561">
        <v>37688</v>
      </c>
      <c r="B4128" s="563">
        <v>2959.75</v>
      </c>
      <c r="C4128"/>
      <c r="D4128"/>
    </row>
    <row r="4129" spans="1:4" ht="16.149999999999999" customHeight="1" x14ac:dyDescent="0.25">
      <c r="A4129" s="561">
        <v>37689</v>
      </c>
      <c r="B4129" s="562">
        <v>2959.75</v>
      </c>
      <c r="C4129"/>
      <c r="D4129"/>
    </row>
    <row r="4130" spans="1:4" ht="16.149999999999999" customHeight="1" x14ac:dyDescent="0.25">
      <c r="A4130" s="561">
        <v>37690</v>
      </c>
      <c r="B4130" s="563">
        <v>2959.75</v>
      </c>
      <c r="C4130"/>
      <c r="D4130"/>
    </row>
    <row r="4131" spans="1:4" ht="16.149999999999999" customHeight="1" x14ac:dyDescent="0.25">
      <c r="A4131" s="561">
        <v>37691</v>
      </c>
      <c r="B4131" s="562">
        <v>2961.93</v>
      </c>
      <c r="C4131"/>
      <c r="D4131"/>
    </row>
    <row r="4132" spans="1:4" ht="16.149999999999999" customHeight="1" x14ac:dyDescent="0.25">
      <c r="A4132" s="561">
        <v>37692</v>
      </c>
      <c r="B4132" s="563">
        <v>2962.76</v>
      </c>
      <c r="C4132"/>
      <c r="D4132"/>
    </row>
    <row r="4133" spans="1:4" ht="16.149999999999999" customHeight="1" x14ac:dyDescent="0.25">
      <c r="A4133" s="561">
        <v>37693</v>
      </c>
      <c r="B4133" s="562">
        <v>2961.99</v>
      </c>
      <c r="C4133"/>
      <c r="D4133"/>
    </row>
    <row r="4134" spans="1:4" ht="16.149999999999999" customHeight="1" x14ac:dyDescent="0.25">
      <c r="A4134" s="561">
        <v>37694</v>
      </c>
      <c r="B4134" s="563">
        <v>2959.39</v>
      </c>
      <c r="C4134"/>
      <c r="D4134"/>
    </row>
    <row r="4135" spans="1:4" ht="16.149999999999999" customHeight="1" x14ac:dyDescent="0.25">
      <c r="A4135" s="561">
        <v>37695</v>
      </c>
      <c r="B4135" s="562">
        <v>2958.86</v>
      </c>
      <c r="C4135"/>
      <c r="D4135"/>
    </row>
    <row r="4136" spans="1:4" ht="16.149999999999999" customHeight="1" x14ac:dyDescent="0.25">
      <c r="A4136" s="561">
        <v>37696</v>
      </c>
      <c r="B4136" s="563">
        <v>2958.86</v>
      </c>
      <c r="C4136"/>
      <c r="D4136"/>
    </row>
    <row r="4137" spans="1:4" ht="16.149999999999999" customHeight="1" x14ac:dyDescent="0.25">
      <c r="A4137" s="561">
        <v>37697</v>
      </c>
      <c r="B4137" s="562">
        <v>2958.86</v>
      </c>
      <c r="C4137"/>
      <c r="D4137"/>
    </row>
    <row r="4138" spans="1:4" ht="16.149999999999999" customHeight="1" x14ac:dyDescent="0.25">
      <c r="A4138" s="561">
        <v>37698</v>
      </c>
      <c r="B4138" s="563">
        <v>2956.47</v>
      </c>
      <c r="C4138"/>
      <c r="D4138"/>
    </row>
    <row r="4139" spans="1:4" ht="16.149999999999999" customHeight="1" x14ac:dyDescent="0.25">
      <c r="A4139" s="561">
        <v>37699</v>
      </c>
      <c r="B4139" s="562">
        <v>2955.84</v>
      </c>
      <c r="C4139"/>
      <c r="D4139"/>
    </row>
    <row r="4140" spans="1:4" ht="16.149999999999999" customHeight="1" x14ac:dyDescent="0.25">
      <c r="A4140" s="561">
        <v>37700</v>
      </c>
      <c r="B4140" s="563">
        <v>2955.64</v>
      </c>
      <c r="C4140"/>
      <c r="D4140"/>
    </row>
    <row r="4141" spans="1:4" ht="16.149999999999999" customHeight="1" x14ac:dyDescent="0.25">
      <c r="A4141" s="561">
        <v>37701</v>
      </c>
      <c r="B4141" s="562">
        <v>2954.62</v>
      </c>
      <c r="C4141"/>
      <c r="D4141"/>
    </row>
    <row r="4142" spans="1:4" ht="16.149999999999999" customHeight="1" x14ac:dyDescent="0.25">
      <c r="A4142" s="561">
        <v>37702</v>
      </c>
      <c r="B4142" s="563">
        <v>2956.06</v>
      </c>
      <c r="C4142"/>
      <c r="D4142"/>
    </row>
    <row r="4143" spans="1:4" ht="16.149999999999999" customHeight="1" x14ac:dyDescent="0.25">
      <c r="A4143" s="561">
        <v>37703</v>
      </c>
      <c r="B4143" s="562">
        <v>2956.06</v>
      </c>
      <c r="C4143"/>
      <c r="D4143"/>
    </row>
    <row r="4144" spans="1:4" ht="16.149999999999999" customHeight="1" x14ac:dyDescent="0.25">
      <c r="A4144" s="561">
        <v>37704</v>
      </c>
      <c r="B4144" s="563">
        <v>2956.06</v>
      </c>
      <c r="C4144"/>
      <c r="D4144"/>
    </row>
    <row r="4145" spans="1:4" ht="16.149999999999999" customHeight="1" x14ac:dyDescent="0.25">
      <c r="A4145" s="561">
        <v>37705</v>
      </c>
      <c r="B4145" s="562">
        <v>2956.06</v>
      </c>
      <c r="C4145"/>
      <c r="D4145"/>
    </row>
    <row r="4146" spans="1:4" ht="16.149999999999999" customHeight="1" x14ac:dyDescent="0.25">
      <c r="A4146" s="561">
        <v>37706</v>
      </c>
      <c r="B4146" s="563">
        <v>2959.26</v>
      </c>
      <c r="C4146"/>
      <c r="D4146"/>
    </row>
    <row r="4147" spans="1:4" ht="16.149999999999999" customHeight="1" x14ac:dyDescent="0.25">
      <c r="A4147" s="561">
        <v>37707</v>
      </c>
      <c r="B4147" s="562">
        <v>2959.84</v>
      </c>
      <c r="C4147"/>
      <c r="D4147"/>
    </row>
    <row r="4148" spans="1:4" ht="16.149999999999999" customHeight="1" x14ac:dyDescent="0.25">
      <c r="A4148" s="561">
        <v>37708</v>
      </c>
      <c r="B4148" s="563">
        <v>2958.73</v>
      </c>
      <c r="C4148"/>
      <c r="D4148"/>
    </row>
    <row r="4149" spans="1:4" ht="16.149999999999999" customHeight="1" x14ac:dyDescent="0.25">
      <c r="A4149" s="561">
        <v>37709</v>
      </c>
      <c r="B4149" s="562">
        <v>2958.25</v>
      </c>
      <c r="C4149"/>
      <c r="D4149"/>
    </row>
    <row r="4150" spans="1:4" ht="16.149999999999999" customHeight="1" x14ac:dyDescent="0.25">
      <c r="A4150" s="561">
        <v>37710</v>
      </c>
      <c r="B4150" s="563">
        <v>2958.25</v>
      </c>
      <c r="C4150"/>
      <c r="D4150"/>
    </row>
    <row r="4151" spans="1:4" ht="16.149999999999999" customHeight="1" x14ac:dyDescent="0.25">
      <c r="A4151" s="561">
        <v>37711</v>
      </c>
      <c r="B4151" s="562">
        <v>2958.25</v>
      </c>
      <c r="C4151"/>
      <c r="D4151"/>
    </row>
    <row r="4152" spans="1:4" ht="16.149999999999999" customHeight="1" x14ac:dyDescent="0.25">
      <c r="A4152" s="561">
        <v>37712</v>
      </c>
      <c r="B4152" s="563">
        <v>2958.15</v>
      </c>
      <c r="C4152"/>
      <c r="D4152"/>
    </row>
    <row r="4153" spans="1:4" ht="16.149999999999999" customHeight="1" x14ac:dyDescent="0.25">
      <c r="A4153" s="561">
        <v>37713</v>
      </c>
      <c r="B4153" s="562">
        <v>2958.56</v>
      </c>
      <c r="C4153"/>
      <c r="D4153"/>
    </row>
    <row r="4154" spans="1:4" ht="16.149999999999999" customHeight="1" x14ac:dyDescent="0.25">
      <c r="A4154" s="561">
        <v>37714</v>
      </c>
      <c r="B4154" s="563">
        <v>2956.5</v>
      </c>
      <c r="C4154"/>
      <c r="D4154"/>
    </row>
    <row r="4155" spans="1:4" ht="16.149999999999999" customHeight="1" x14ac:dyDescent="0.25">
      <c r="A4155" s="561">
        <v>37715</v>
      </c>
      <c r="B4155" s="562">
        <v>2951.14</v>
      </c>
      <c r="C4155"/>
      <c r="D4155"/>
    </row>
    <row r="4156" spans="1:4" ht="16.149999999999999" customHeight="1" x14ac:dyDescent="0.25">
      <c r="A4156" s="561">
        <v>37716</v>
      </c>
      <c r="B4156" s="563">
        <v>2946.79</v>
      </c>
      <c r="C4156"/>
      <c r="D4156"/>
    </row>
    <row r="4157" spans="1:4" ht="16.149999999999999" customHeight="1" x14ac:dyDescent="0.25">
      <c r="A4157" s="561">
        <v>37717</v>
      </c>
      <c r="B4157" s="562">
        <v>2946.79</v>
      </c>
      <c r="C4157"/>
      <c r="D4157"/>
    </row>
    <row r="4158" spans="1:4" ht="16.149999999999999" customHeight="1" x14ac:dyDescent="0.25">
      <c r="A4158" s="561">
        <v>37718</v>
      </c>
      <c r="B4158" s="563">
        <v>2946.79</v>
      </c>
      <c r="C4158"/>
      <c r="D4158"/>
    </row>
    <row r="4159" spans="1:4" ht="16.149999999999999" customHeight="1" x14ac:dyDescent="0.25">
      <c r="A4159" s="561">
        <v>37719</v>
      </c>
      <c r="B4159" s="562">
        <v>2942.41</v>
      </c>
      <c r="C4159"/>
      <c r="D4159"/>
    </row>
    <row r="4160" spans="1:4" ht="16.149999999999999" customHeight="1" x14ac:dyDescent="0.25">
      <c r="A4160" s="561">
        <v>37720</v>
      </c>
      <c r="B4160" s="563">
        <v>2938.32</v>
      </c>
      <c r="C4160"/>
      <c r="D4160"/>
    </row>
    <row r="4161" spans="1:4" ht="16.149999999999999" customHeight="1" x14ac:dyDescent="0.25">
      <c r="A4161" s="561">
        <v>37721</v>
      </c>
      <c r="B4161" s="562">
        <v>2920.4</v>
      </c>
      <c r="C4161"/>
      <c r="D4161"/>
    </row>
    <row r="4162" spans="1:4" ht="16.149999999999999" customHeight="1" x14ac:dyDescent="0.25">
      <c r="A4162" s="561">
        <v>37722</v>
      </c>
      <c r="B4162" s="563">
        <v>2911.74</v>
      </c>
      <c r="C4162"/>
      <c r="D4162"/>
    </row>
    <row r="4163" spans="1:4" ht="16.149999999999999" customHeight="1" x14ac:dyDescent="0.25">
      <c r="A4163" s="561">
        <v>37723</v>
      </c>
      <c r="B4163" s="562">
        <v>2923.07</v>
      </c>
      <c r="C4163"/>
      <c r="D4163"/>
    </row>
    <row r="4164" spans="1:4" ht="16.149999999999999" customHeight="1" x14ac:dyDescent="0.25">
      <c r="A4164" s="561">
        <v>37724</v>
      </c>
      <c r="B4164" s="563">
        <v>2923.07</v>
      </c>
      <c r="C4164"/>
      <c r="D4164"/>
    </row>
    <row r="4165" spans="1:4" ht="16.149999999999999" customHeight="1" x14ac:dyDescent="0.25">
      <c r="A4165" s="561">
        <v>37725</v>
      </c>
      <c r="B4165" s="562">
        <v>2923.07</v>
      </c>
      <c r="C4165"/>
      <c r="D4165"/>
    </row>
    <row r="4166" spans="1:4" ht="16.149999999999999" customHeight="1" x14ac:dyDescent="0.25">
      <c r="A4166" s="561">
        <v>37726</v>
      </c>
      <c r="B4166" s="563">
        <v>2931.69</v>
      </c>
      <c r="C4166"/>
      <c r="D4166"/>
    </row>
    <row r="4167" spans="1:4" ht="16.149999999999999" customHeight="1" x14ac:dyDescent="0.25">
      <c r="A4167" s="561">
        <v>37727</v>
      </c>
      <c r="B4167" s="562">
        <v>2919.58</v>
      </c>
      <c r="C4167"/>
      <c r="D4167"/>
    </row>
    <row r="4168" spans="1:4" ht="16.149999999999999" customHeight="1" x14ac:dyDescent="0.25">
      <c r="A4168" s="561">
        <v>37728</v>
      </c>
      <c r="B4168" s="563">
        <v>2918.01</v>
      </c>
      <c r="C4168"/>
      <c r="D4168"/>
    </row>
    <row r="4169" spans="1:4" ht="16.149999999999999" customHeight="1" x14ac:dyDescent="0.25">
      <c r="A4169" s="561">
        <v>37729</v>
      </c>
      <c r="B4169" s="562">
        <v>2918.01</v>
      </c>
      <c r="C4169"/>
      <c r="D4169"/>
    </row>
    <row r="4170" spans="1:4" ht="16.149999999999999" customHeight="1" x14ac:dyDescent="0.25">
      <c r="A4170" s="561">
        <v>37730</v>
      </c>
      <c r="B4170" s="563">
        <v>2918.01</v>
      </c>
      <c r="C4170"/>
      <c r="D4170"/>
    </row>
    <row r="4171" spans="1:4" ht="16.149999999999999" customHeight="1" x14ac:dyDescent="0.25">
      <c r="A4171" s="561">
        <v>37731</v>
      </c>
      <c r="B4171" s="562">
        <v>2918.01</v>
      </c>
      <c r="C4171"/>
      <c r="D4171"/>
    </row>
    <row r="4172" spans="1:4" ht="16.149999999999999" customHeight="1" x14ac:dyDescent="0.25">
      <c r="A4172" s="561">
        <v>37732</v>
      </c>
      <c r="B4172" s="563">
        <v>2918.01</v>
      </c>
      <c r="C4172"/>
      <c r="D4172"/>
    </row>
    <row r="4173" spans="1:4" ht="16.149999999999999" customHeight="1" x14ac:dyDescent="0.25">
      <c r="A4173" s="561">
        <v>37733</v>
      </c>
      <c r="B4173" s="562">
        <v>2920.04</v>
      </c>
      <c r="C4173"/>
      <c r="D4173"/>
    </row>
    <row r="4174" spans="1:4" ht="16.149999999999999" customHeight="1" x14ac:dyDescent="0.25">
      <c r="A4174" s="561">
        <v>37734</v>
      </c>
      <c r="B4174" s="563">
        <v>2916.03</v>
      </c>
      <c r="C4174"/>
      <c r="D4174"/>
    </row>
    <row r="4175" spans="1:4" ht="16.149999999999999" customHeight="1" x14ac:dyDescent="0.25">
      <c r="A4175" s="561">
        <v>37735</v>
      </c>
      <c r="B4175" s="562">
        <v>2911</v>
      </c>
      <c r="C4175"/>
      <c r="D4175"/>
    </row>
    <row r="4176" spans="1:4" ht="16.149999999999999" customHeight="1" x14ac:dyDescent="0.25">
      <c r="A4176" s="561">
        <v>37736</v>
      </c>
      <c r="B4176" s="563">
        <v>2908.25</v>
      </c>
      <c r="C4176"/>
      <c r="D4176"/>
    </row>
    <row r="4177" spans="1:4" ht="16.149999999999999" customHeight="1" x14ac:dyDescent="0.25">
      <c r="A4177" s="561">
        <v>37737</v>
      </c>
      <c r="B4177" s="562">
        <v>2912.83</v>
      </c>
      <c r="C4177"/>
      <c r="D4177"/>
    </row>
    <row r="4178" spans="1:4" ht="16.149999999999999" customHeight="1" x14ac:dyDescent="0.25">
      <c r="A4178" s="561">
        <v>37738</v>
      </c>
      <c r="B4178" s="563">
        <v>2912.83</v>
      </c>
      <c r="C4178"/>
      <c r="D4178"/>
    </row>
    <row r="4179" spans="1:4" ht="16.149999999999999" customHeight="1" x14ac:dyDescent="0.25">
      <c r="A4179" s="561">
        <v>37739</v>
      </c>
      <c r="B4179" s="562">
        <v>2912.83</v>
      </c>
      <c r="C4179"/>
      <c r="D4179"/>
    </row>
    <row r="4180" spans="1:4" ht="16.149999999999999" customHeight="1" x14ac:dyDescent="0.25">
      <c r="A4180" s="561">
        <v>37740</v>
      </c>
      <c r="B4180" s="563">
        <v>2900</v>
      </c>
      <c r="C4180"/>
      <c r="D4180"/>
    </row>
    <row r="4181" spans="1:4" ht="16.149999999999999" customHeight="1" x14ac:dyDescent="0.25">
      <c r="A4181" s="561">
        <v>37741</v>
      </c>
      <c r="B4181" s="562">
        <v>2887.82</v>
      </c>
      <c r="C4181"/>
      <c r="D4181"/>
    </row>
    <row r="4182" spans="1:4" ht="16.149999999999999" customHeight="1" x14ac:dyDescent="0.25">
      <c r="A4182" s="561">
        <v>37742</v>
      </c>
      <c r="B4182" s="563">
        <v>2868.43</v>
      </c>
      <c r="C4182"/>
      <c r="D4182"/>
    </row>
    <row r="4183" spans="1:4" ht="16.149999999999999" customHeight="1" x14ac:dyDescent="0.25">
      <c r="A4183" s="561">
        <v>37743</v>
      </c>
      <c r="B4183" s="562">
        <v>2868.43</v>
      </c>
      <c r="C4183"/>
      <c r="D4183"/>
    </row>
    <row r="4184" spans="1:4" ht="16.149999999999999" customHeight="1" x14ac:dyDescent="0.25">
      <c r="A4184" s="561">
        <v>37744</v>
      </c>
      <c r="B4184" s="563">
        <v>2865.94</v>
      </c>
      <c r="C4184"/>
      <c r="D4184"/>
    </row>
    <row r="4185" spans="1:4" ht="16.149999999999999" customHeight="1" x14ac:dyDescent="0.25">
      <c r="A4185" s="561">
        <v>37745</v>
      </c>
      <c r="B4185" s="562">
        <v>2865.94</v>
      </c>
      <c r="C4185"/>
      <c r="D4185"/>
    </row>
    <row r="4186" spans="1:4" ht="16.149999999999999" customHeight="1" x14ac:dyDescent="0.25">
      <c r="A4186" s="561">
        <v>37746</v>
      </c>
      <c r="B4186" s="563">
        <v>2865.94</v>
      </c>
      <c r="C4186"/>
      <c r="D4186"/>
    </row>
    <row r="4187" spans="1:4" ht="16.149999999999999" customHeight="1" x14ac:dyDescent="0.25">
      <c r="A4187" s="561">
        <v>37747</v>
      </c>
      <c r="B4187" s="562">
        <v>2858.37</v>
      </c>
      <c r="C4187"/>
      <c r="D4187"/>
    </row>
    <row r="4188" spans="1:4" ht="16.149999999999999" customHeight="1" x14ac:dyDescent="0.25">
      <c r="A4188" s="561">
        <v>37748</v>
      </c>
      <c r="B4188" s="563">
        <v>2856.98</v>
      </c>
      <c r="C4188"/>
      <c r="D4188"/>
    </row>
    <row r="4189" spans="1:4" ht="16.149999999999999" customHeight="1" x14ac:dyDescent="0.25">
      <c r="A4189" s="561">
        <v>37749</v>
      </c>
      <c r="B4189" s="562">
        <v>2866.06</v>
      </c>
      <c r="C4189"/>
      <c r="D4189"/>
    </row>
    <row r="4190" spans="1:4" ht="16.149999999999999" customHeight="1" x14ac:dyDescent="0.25">
      <c r="A4190" s="561">
        <v>37750</v>
      </c>
      <c r="B4190" s="563">
        <v>2848.41</v>
      </c>
      <c r="C4190"/>
      <c r="D4190"/>
    </row>
    <row r="4191" spans="1:4" ht="16.149999999999999" customHeight="1" x14ac:dyDescent="0.25">
      <c r="A4191" s="561">
        <v>37751</v>
      </c>
      <c r="B4191" s="562">
        <v>2840.04</v>
      </c>
      <c r="C4191"/>
      <c r="D4191"/>
    </row>
    <row r="4192" spans="1:4" ht="16.149999999999999" customHeight="1" x14ac:dyDescent="0.25">
      <c r="A4192" s="561">
        <v>37752</v>
      </c>
      <c r="B4192" s="563">
        <v>2840.04</v>
      </c>
      <c r="C4192"/>
      <c r="D4192"/>
    </row>
    <row r="4193" spans="1:4" ht="16.149999999999999" customHeight="1" x14ac:dyDescent="0.25">
      <c r="A4193" s="561">
        <v>37753</v>
      </c>
      <c r="B4193" s="562">
        <v>2840.04</v>
      </c>
      <c r="C4193"/>
      <c r="D4193"/>
    </row>
    <row r="4194" spans="1:4" ht="16.149999999999999" customHeight="1" x14ac:dyDescent="0.25">
      <c r="A4194" s="561">
        <v>37754</v>
      </c>
      <c r="B4194" s="563">
        <v>2833.86</v>
      </c>
      <c r="C4194"/>
      <c r="D4194"/>
    </row>
    <row r="4195" spans="1:4" ht="16.149999999999999" customHeight="1" x14ac:dyDescent="0.25">
      <c r="A4195" s="561">
        <v>37755</v>
      </c>
      <c r="B4195" s="562">
        <v>2813.6</v>
      </c>
      <c r="C4195"/>
      <c r="D4195"/>
    </row>
    <row r="4196" spans="1:4" ht="16.149999999999999" customHeight="1" x14ac:dyDescent="0.25">
      <c r="A4196" s="561">
        <v>37756</v>
      </c>
      <c r="B4196" s="563">
        <v>2821.08</v>
      </c>
      <c r="C4196"/>
      <c r="D4196"/>
    </row>
    <row r="4197" spans="1:4" ht="16.149999999999999" customHeight="1" x14ac:dyDescent="0.25">
      <c r="A4197" s="561">
        <v>37757</v>
      </c>
      <c r="B4197" s="562">
        <v>2827.99</v>
      </c>
      <c r="C4197"/>
      <c r="D4197"/>
    </row>
    <row r="4198" spans="1:4" ht="16.149999999999999" customHeight="1" x14ac:dyDescent="0.25">
      <c r="A4198" s="561">
        <v>37758</v>
      </c>
      <c r="B4198" s="563">
        <v>2816.46</v>
      </c>
      <c r="C4198"/>
      <c r="D4198"/>
    </row>
    <row r="4199" spans="1:4" ht="16.149999999999999" customHeight="1" x14ac:dyDescent="0.25">
      <c r="A4199" s="561">
        <v>37759</v>
      </c>
      <c r="B4199" s="562">
        <v>2816.46</v>
      </c>
      <c r="C4199"/>
      <c r="D4199"/>
    </row>
    <row r="4200" spans="1:4" ht="16.149999999999999" customHeight="1" x14ac:dyDescent="0.25">
      <c r="A4200" s="561">
        <v>37760</v>
      </c>
      <c r="B4200" s="563">
        <v>2816.46</v>
      </c>
      <c r="C4200"/>
      <c r="D4200"/>
    </row>
    <row r="4201" spans="1:4" ht="16.149999999999999" customHeight="1" x14ac:dyDescent="0.25">
      <c r="A4201" s="561">
        <v>37761</v>
      </c>
      <c r="B4201" s="562">
        <v>2874.77</v>
      </c>
      <c r="C4201"/>
      <c r="D4201"/>
    </row>
    <row r="4202" spans="1:4" ht="16.149999999999999" customHeight="1" x14ac:dyDescent="0.25">
      <c r="A4202" s="561">
        <v>37762</v>
      </c>
      <c r="B4202" s="563">
        <v>2909.83</v>
      </c>
      <c r="C4202"/>
      <c r="D4202"/>
    </row>
    <row r="4203" spans="1:4" ht="16.149999999999999" customHeight="1" x14ac:dyDescent="0.25">
      <c r="A4203" s="561">
        <v>37763</v>
      </c>
      <c r="B4203" s="562">
        <v>2912.46</v>
      </c>
      <c r="C4203"/>
      <c r="D4203"/>
    </row>
    <row r="4204" spans="1:4" ht="16.149999999999999" customHeight="1" x14ac:dyDescent="0.25">
      <c r="A4204" s="561">
        <v>37764</v>
      </c>
      <c r="B4204" s="563">
        <v>2905.91</v>
      </c>
      <c r="C4204"/>
      <c r="D4204"/>
    </row>
    <row r="4205" spans="1:4" ht="16.149999999999999" customHeight="1" x14ac:dyDescent="0.25">
      <c r="A4205" s="561">
        <v>37765</v>
      </c>
      <c r="B4205" s="562">
        <v>2868.37</v>
      </c>
      <c r="C4205"/>
      <c r="D4205"/>
    </row>
    <row r="4206" spans="1:4" ht="16.149999999999999" customHeight="1" x14ac:dyDescent="0.25">
      <c r="A4206" s="561">
        <v>37766</v>
      </c>
      <c r="B4206" s="563">
        <v>2868.37</v>
      </c>
      <c r="C4206"/>
      <c r="D4206"/>
    </row>
    <row r="4207" spans="1:4" ht="16.149999999999999" customHeight="1" x14ac:dyDescent="0.25">
      <c r="A4207" s="561">
        <v>37767</v>
      </c>
      <c r="B4207" s="562">
        <v>2868.37</v>
      </c>
      <c r="C4207"/>
      <c r="D4207"/>
    </row>
    <row r="4208" spans="1:4" ht="16.149999999999999" customHeight="1" x14ac:dyDescent="0.25">
      <c r="A4208" s="561">
        <v>37768</v>
      </c>
      <c r="B4208" s="563">
        <v>2868.37</v>
      </c>
      <c r="C4208"/>
      <c r="D4208"/>
    </row>
    <row r="4209" spans="1:4" ht="16.149999999999999" customHeight="1" x14ac:dyDescent="0.25">
      <c r="A4209" s="561">
        <v>37769</v>
      </c>
      <c r="B4209" s="562">
        <v>2850.03</v>
      </c>
      <c r="C4209"/>
      <c r="D4209"/>
    </row>
    <row r="4210" spans="1:4" ht="16.149999999999999" customHeight="1" x14ac:dyDescent="0.25">
      <c r="A4210" s="561">
        <v>37770</v>
      </c>
      <c r="B4210" s="563">
        <v>2874.91</v>
      </c>
      <c r="C4210"/>
      <c r="D4210"/>
    </row>
    <row r="4211" spans="1:4" ht="16.149999999999999" customHeight="1" x14ac:dyDescent="0.25">
      <c r="A4211" s="561">
        <v>37771</v>
      </c>
      <c r="B4211" s="562">
        <v>2855.88</v>
      </c>
      <c r="C4211"/>
      <c r="D4211"/>
    </row>
    <row r="4212" spans="1:4" ht="16.149999999999999" customHeight="1" x14ac:dyDescent="0.25">
      <c r="A4212" s="561">
        <v>37772</v>
      </c>
      <c r="B4212" s="563">
        <v>2853.33</v>
      </c>
      <c r="C4212"/>
      <c r="D4212"/>
    </row>
    <row r="4213" spans="1:4" ht="16.149999999999999" customHeight="1" x14ac:dyDescent="0.25">
      <c r="A4213" s="561">
        <v>37773</v>
      </c>
      <c r="B4213" s="562">
        <v>2853.33</v>
      </c>
      <c r="C4213"/>
      <c r="D4213"/>
    </row>
    <row r="4214" spans="1:4" ht="16.149999999999999" customHeight="1" x14ac:dyDescent="0.25">
      <c r="A4214" s="561">
        <v>37774</v>
      </c>
      <c r="B4214" s="563">
        <v>2853.33</v>
      </c>
      <c r="C4214"/>
      <c r="D4214"/>
    </row>
    <row r="4215" spans="1:4" ht="16.149999999999999" customHeight="1" x14ac:dyDescent="0.25">
      <c r="A4215" s="561">
        <v>37775</v>
      </c>
      <c r="B4215" s="562">
        <v>2853.33</v>
      </c>
      <c r="C4215"/>
      <c r="D4215"/>
    </row>
    <row r="4216" spans="1:4" ht="16.149999999999999" customHeight="1" x14ac:dyDescent="0.25">
      <c r="A4216" s="561">
        <v>37776</v>
      </c>
      <c r="B4216" s="563">
        <v>2846.16</v>
      </c>
      <c r="C4216"/>
      <c r="D4216"/>
    </row>
    <row r="4217" spans="1:4" ht="16.149999999999999" customHeight="1" x14ac:dyDescent="0.25">
      <c r="A4217" s="561">
        <v>37777</v>
      </c>
      <c r="B4217" s="562">
        <v>2849.71</v>
      </c>
      <c r="C4217"/>
      <c r="D4217"/>
    </row>
    <row r="4218" spans="1:4" ht="16.149999999999999" customHeight="1" x14ac:dyDescent="0.25">
      <c r="A4218" s="561">
        <v>37778</v>
      </c>
      <c r="B4218" s="563">
        <v>2839.21</v>
      </c>
      <c r="C4218"/>
      <c r="D4218"/>
    </row>
    <row r="4219" spans="1:4" ht="16.149999999999999" customHeight="1" x14ac:dyDescent="0.25">
      <c r="A4219" s="561">
        <v>37779</v>
      </c>
      <c r="B4219" s="562">
        <v>2828.2</v>
      </c>
      <c r="C4219"/>
      <c r="D4219"/>
    </row>
    <row r="4220" spans="1:4" ht="16.149999999999999" customHeight="1" x14ac:dyDescent="0.25">
      <c r="A4220" s="561">
        <v>37780</v>
      </c>
      <c r="B4220" s="563">
        <v>2828.2</v>
      </c>
      <c r="C4220"/>
      <c r="D4220"/>
    </row>
    <row r="4221" spans="1:4" ht="16.149999999999999" customHeight="1" x14ac:dyDescent="0.25">
      <c r="A4221" s="561">
        <v>37781</v>
      </c>
      <c r="B4221" s="562">
        <v>2828.2</v>
      </c>
      <c r="C4221"/>
      <c r="D4221"/>
    </row>
    <row r="4222" spans="1:4" ht="16.149999999999999" customHeight="1" x14ac:dyDescent="0.25">
      <c r="A4222" s="561">
        <v>37782</v>
      </c>
      <c r="B4222" s="563">
        <v>2818.5</v>
      </c>
      <c r="C4222"/>
      <c r="D4222"/>
    </row>
    <row r="4223" spans="1:4" ht="16.149999999999999" customHeight="1" x14ac:dyDescent="0.25">
      <c r="A4223" s="561">
        <v>37783</v>
      </c>
      <c r="B4223" s="562">
        <v>2809.63</v>
      </c>
      <c r="C4223"/>
      <c r="D4223"/>
    </row>
    <row r="4224" spans="1:4" ht="16.149999999999999" customHeight="1" x14ac:dyDescent="0.25">
      <c r="A4224" s="561">
        <v>37784</v>
      </c>
      <c r="B4224" s="563">
        <v>2821.27</v>
      </c>
      <c r="C4224"/>
      <c r="D4224"/>
    </row>
    <row r="4225" spans="1:4" ht="16.149999999999999" customHeight="1" x14ac:dyDescent="0.25">
      <c r="A4225" s="561">
        <v>37785</v>
      </c>
      <c r="B4225" s="562">
        <v>2832.2</v>
      </c>
      <c r="C4225"/>
      <c r="D4225"/>
    </row>
    <row r="4226" spans="1:4" ht="16.149999999999999" customHeight="1" x14ac:dyDescent="0.25">
      <c r="A4226" s="561">
        <v>37786</v>
      </c>
      <c r="B4226" s="563">
        <v>2821.61</v>
      </c>
      <c r="C4226"/>
      <c r="D4226"/>
    </row>
    <row r="4227" spans="1:4" ht="16.149999999999999" customHeight="1" x14ac:dyDescent="0.25">
      <c r="A4227" s="561">
        <v>37787</v>
      </c>
      <c r="B4227" s="562">
        <v>2821.61</v>
      </c>
      <c r="C4227"/>
      <c r="D4227"/>
    </row>
    <row r="4228" spans="1:4" ht="16.149999999999999" customHeight="1" x14ac:dyDescent="0.25">
      <c r="A4228" s="561">
        <v>37788</v>
      </c>
      <c r="B4228" s="563">
        <v>2821.61</v>
      </c>
      <c r="C4228"/>
      <c r="D4228"/>
    </row>
    <row r="4229" spans="1:4" ht="16.149999999999999" customHeight="1" x14ac:dyDescent="0.25">
      <c r="A4229" s="561">
        <v>37789</v>
      </c>
      <c r="B4229" s="562">
        <v>2818.62</v>
      </c>
      <c r="C4229"/>
      <c r="D4229"/>
    </row>
    <row r="4230" spans="1:4" ht="16.149999999999999" customHeight="1" x14ac:dyDescent="0.25">
      <c r="A4230" s="561">
        <v>37790</v>
      </c>
      <c r="B4230" s="563">
        <v>2828.96</v>
      </c>
      <c r="C4230"/>
      <c r="D4230"/>
    </row>
    <row r="4231" spans="1:4" ht="16.149999999999999" customHeight="1" x14ac:dyDescent="0.25">
      <c r="A4231" s="561">
        <v>37791</v>
      </c>
      <c r="B4231" s="562">
        <v>2829.42</v>
      </c>
      <c r="C4231"/>
      <c r="D4231"/>
    </row>
    <row r="4232" spans="1:4" ht="16.149999999999999" customHeight="1" x14ac:dyDescent="0.25">
      <c r="A4232" s="561">
        <v>37792</v>
      </c>
      <c r="B4232" s="563">
        <v>2827.4</v>
      </c>
      <c r="C4232"/>
      <c r="D4232"/>
    </row>
    <row r="4233" spans="1:4" ht="16.149999999999999" customHeight="1" x14ac:dyDescent="0.25">
      <c r="A4233" s="561">
        <v>37793</v>
      </c>
      <c r="B4233" s="562">
        <v>2826.36</v>
      </c>
      <c r="C4233"/>
      <c r="D4233"/>
    </row>
    <row r="4234" spans="1:4" ht="16.149999999999999" customHeight="1" x14ac:dyDescent="0.25">
      <c r="A4234" s="561">
        <v>37794</v>
      </c>
      <c r="B4234" s="563">
        <v>2826.36</v>
      </c>
      <c r="C4234"/>
      <c r="D4234"/>
    </row>
    <row r="4235" spans="1:4" ht="16.149999999999999" customHeight="1" x14ac:dyDescent="0.25">
      <c r="A4235" s="561">
        <v>37795</v>
      </c>
      <c r="B4235" s="562">
        <v>2826.36</v>
      </c>
      <c r="C4235"/>
      <c r="D4235"/>
    </row>
    <row r="4236" spans="1:4" ht="16.149999999999999" customHeight="1" x14ac:dyDescent="0.25">
      <c r="A4236" s="561">
        <v>37796</v>
      </c>
      <c r="B4236" s="563">
        <v>2826.36</v>
      </c>
      <c r="C4236"/>
      <c r="D4236"/>
    </row>
    <row r="4237" spans="1:4" ht="16.149999999999999" customHeight="1" x14ac:dyDescent="0.25">
      <c r="A4237" s="561">
        <v>37797</v>
      </c>
      <c r="B4237" s="562">
        <v>2815.26</v>
      </c>
      <c r="C4237"/>
      <c r="D4237"/>
    </row>
    <row r="4238" spans="1:4" ht="16.149999999999999" customHeight="1" x14ac:dyDescent="0.25">
      <c r="A4238" s="561">
        <v>37798</v>
      </c>
      <c r="B4238" s="563">
        <v>2806.96</v>
      </c>
      <c r="C4238"/>
      <c r="D4238"/>
    </row>
    <row r="4239" spans="1:4" ht="16.149999999999999" customHeight="1" x14ac:dyDescent="0.25">
      <c r="A4239" s="561">
        <v>37799</v>
      </c>
      <c r="B4239" s="562">
        <v>2812.28</v>
      </c>
      <c r="C4239"/>
      <c r="D4239"/>
    </row>
    <row r="4240" spans="1:4" ht="16.149999999999999" customHeight="1" x14ac:dyDescent="0.25">
      <c r="A4240" s="561">
        <v>37800</v>
      </c>
      <c r="B4240" s="563">
        <v>2817.32</v>
      </c>
      <c r="C4240"/>
      <c r="D4240"/>
    </row>
    <row r="4241" spans="1:4" ht="16.149999999999999" customHeight="1" x14ac:dyDescent="0.25">
      <c r="A4241" s="561">
        <v>37801</v>
      </c>
      <c r="B4241" s="562">
        <v>2817.32</v>
      </c>
      <c r="C4241"/>
      <c r="D4241"/>
    </row>
    <row r="4242" spans="1:4" ht="16.149999999999999" customHeight="1" x14ac:dyDescent="0.25">
      <c r="A4242" s="561">
        <v>37802</v>
      </c>
      <c r="B4242" s="563">
        <v>2817.32</v>
      </c>
      <c r="C4242"/>
      <c r="D4242"/>
    </row>
    <row r="4243" spans="1:4" ht="16.149999999999999" customHeight="1" x14ac:dyDescent="0.25">
      <c r="A4243" s="561">
        <v>37803</v>
      </c>
      <c r="B4243" s="562">
        <v>2817.32</v>
      </c>
      <c r="C4243"/>
      <c r="D4243"/>
    </row>
    <row r="4244" spans="1:4" ht="16.149999999999999" customHeight="1" x14ac:dyDescent="0.25">
      <c r="A4244" s="561">
        <v>37804</v>
      </c>
      <c r="B4244" s="563">
        <v>2817.63</v>
      </c>
      <c r="C4244"/>
      <c r="D4244"/>
    </row>
    <row r="4245" spans="1:4" ht="16.149999999999999" customHeight="1" x14ac:dyDescent="0.25">
      <c r="A4245" s="561">
        <v>37805</v>
      </c>
      <c r="B4245" s="562">
        <v>2812.4</v>
      </c>
      <c r="C4245"/>
      <c r="D4245"/>
    </row>
    <row r="4246" spans="1:4" ht="16.149999999999999" customHeight="1" x14ac:dyDescent="0.25">
      <c r="A4246" s="561">
        <v>37806</v>
      </c>
      <c r="B4246" s="563">
        <v>2815.14</v>
      </c>
      <c r="C4246"/>
      <c r="D4246"/>
    </row>
    <row r="4247" spans="1:4" ht="16.149999999999999" customHeight="1" x14ac:dyDescent="0.25">
      <c r="A4247" s="561">
        <v>37807</v>
      </c>
      <c r="B4247" s="562">
        <v>2815.14</v>
      </c>
      <c r="C4247"/>
      <c r="D4247"/>
    </row>
    <row r="4248" spans="1:4" ht="16.149999999999999" customHeight="1" x14ac:dyDescent="0.25">
      <c r="A4248" s="561">
        <v>37808</v>
      </c>
      <c r="B4248" s="563">
        <v>2815.14</v>
      </c>
      <c r="C4248"/>
      <c r="D4248"/>
    </row>
    <row r="4249" spans="1:4" ht="16.149999999999999" customHeight="1" x14ac:dyDescent="0.25">
      <c r="A4249" s="561">
        <v>37809</v>
      </c>
      <c r="B4249" s="562">
        <v>2815.14</v>
      </c>
      <c r="C4249"/>
      <c r="D4249"/>
    </row>
    <row r="4250" spans="1:4" ht="16.149999999999999" customHeight="1" x14ac:dyDescent="0.25">
      <c r="A4250" s="561">
        <v>37810</v>
      </c>
      <c r="B4250" s="563">
        <v>2820.85</v>
      </c>
      <c r="C4250"/>
      <c r="D4250"/>
    </row>
    <row r="4251" spans="1:4" ht="16.149999999999999" customHeight="1" x14ac:dyDescent="0.25">
      <c r="A4251" s="561">
        <v>37811</v>
      </c>
      <c r="B4251" s="562">
        <v>2838.88</v>
      </c>
      <c r="C4251"/>
      <c r="D4251"/>
    </row>
    <row r="4252" spans="1:4" ht="16.149999999999999" customHeight="1" x14ac:dyDescent="0.25">
      <c r="A4252" s="561">
        <v>37812</v>
      </c>
      <c r="B4252" s="563">
        <v>2846.89</v>
      </c>
      <c r="C4252"/>
      <c r="D4252"/>
    </row>
    <row r="4253" spans="1:4" ht="16.149999999999999" customHeight="1" x14ac:dyDescent="0.25">
      <c r="A4253" s="561">
        <v>37813</v>
      </c>
      <c r="B4253" s="562">
        <v>2855.41</v>
      </c>
      <c r="C4253"/>
      <c r="D4253"/>
    </row>
    <row r="4254" spans="1:4" ht="16.149999999999999" customHeight="1" x14ac:dyDescent="0.25">
      <c r="A4254" s="561">
        <v>37814</v>
      </c>
      <c r="B4254" s="563">
        <v>2856.96</v>
      </c>
      <c r="C4254"/>
      <c r="D4254"/>
    </row>
    <row r="4255" spans="1:4" ht="16.149999999999999" customHeight="1" x14ac:dyDescent="0.25">
      <c r="A4255" s="561">
        <v>37815</v>
      </c>
      <c r="B4255" s="562">
        <v>2856.96</v>
      </c>
      <c r="C4255"/>
      <c r="D4255"/>
    </row>
    <row r="4256" spans="1:4" ht="16.149999999999999" customHeight="1" x14ac:dyDescent="0.25">
      <c r="A4256" s="561">
        <v>37816</v>
      </c>
      <c r="B4256" s="563">
        <v>2856.96</v>
      </c>
      <c r="C4256"/>
      <c r="D4256"/>
    </row>
    <row r="4257" spans="1:4" ht="16.149999999999999" customHeight="1" x14ac:dyDescent="0.25">
      <c r="A4257" s="561">
        <v>37817</v>
      </c>
      <c r="B4257" s="562">
        <v>2871.88</v>
      </c>
      <c r="C4257"/>
      <c r="D4257"/>
    </row>
    <row r="4258" spans="1:4" ht="16.149999999999999" customHeight="1" x14ac:dyDescent="0.25">
      <c r="A4258" s="561">
        <v>37818</v>
      </c>
      <c r="B4258" s="563">
        <v>2879.37</v>
      </c>
      <c r="C4258"/>
      <c r="D4258"/>
    </row>
    <row r="4259" spans="1:4" ht="16.149999999999999" customHeight="1" x14ac:dyDescent="0.25">
      <c r="A4259" s="561">
        <v>37819</v>
      </c>
      <c r="B4259" s="562">
        <v>2888.57</v>
      </c>
      <c r="C4259"/>
      <c r="D4259"/>
    </row>
    <row r="4260" spans="1:4" ht="16.149999999999999" customHeight="1" x14ac:dyDescent="0.25">
      <c r="A4260" s="561">
        <v>37820</v>
      </c>
      <c r="B4260" s="563">
        <v>2883.9</v>
      </c>
      <c r="C4260"/>
      <c r="D4260"/>
    </row>
    <row r="4261" spans="1:4" ht="16.149999999999999" customHeight="1" x14ac:dyDescent="0.25">
      <c r="A4261" s="561">
        <v>37821</v>
      </c>
      <c r="B4261" s="562">
        <v>2880.69</v>
      </c>
      <c r="C4261"/>
      <c r="D4261"/>
    </row>
    <row r="4262" spans="1:4" ht="16.149999999999999" customHeight="1" x14ac:dyDescent="0.25">
      <c r="A4262" s="561">
        <v>37822</v>
      </c>
      <c r="B4262" s="563">
        <v>2880.69</v>
      </c>
      <c r="C4262"/>
      <c r="D4262"/>
    </row>
    <row r="4263" spans="1:4" ht="16.149999999999999" customHeight="1" x14ac:dyDescent="0.25">
      <c r="A4263" s="561">
        <v>37823</v>
      </c>
      <c r="B4263" s="562">
        <v>2880.69</v>
      </c>
      <c r="C4263"/>
      <c r="D4263"/>
    </row>
    <row r="4264" spans="1:4" ht="16.149999999999999" customHeight="1" x14ac:dyDescent="0.25">
      <c r="A4264" s="561">
        <v>37824</v>
      </c>
      <c r="B4264" s="563">
        <v>2878.33</v>
      </c>
      <c r="C4264"/>
      <c r="D4264"/>
    </row>
    <row r="4265" spans="1:4" ht="16.149999999999999" customHeight="1" x14ac:dyDescent="0.25">
      <c r="A4265" s="561">
        <v>37825</v>
      </c>
      <c r="B4265" s="562">
        <v>2878.56</v>
      </c>
      <c r="C4265"/>
      <c r="D4265"/>
    </row>
    <row r="4266" spans="1:4" ht="16.149999999999999" customHeight="1" x14ac:dyDescent="0.25">
      <c r="A4266" s="561">
        <v>37826</v>
      </c>
      <c r="B4266" s="563">
        <v>2882.7</v>
      </c>
      <c r="C4266"/>
      <c r="D4266"/>
    </row>
    <row r="4267" spans="1:4" ht="16.149999999999999" customHeight="1" x14ac:dyDescent="0.25">
      <c r="A4267" s="561">
        <v>37827</v>
      </c>
      <c r="B4267" s="562">
        <v>2887.31</v>
      </c>
      <c r="C4267"/>
      <c r="D4267"/>
    </row>
    <row r="4268" spans="1:4" ht="16.149999999999999" customHeight="1" x14ac:dyDescent="0.25">
      <c r="A4268" s="561">
        <v>37828</v>
      </c>
      <c r="B4268" s="563">
        <v>2888.32</v>
      </c>
      <c r="C4268"/>
      <c r="D4268"/>
    </row>
    <row r="4269" spans="1:4" ht="16.149999999999999" customHeight="1" x14ac:dyDescent="0.25">
      <c r="A4269" s="561">
        <v>37829</v>
      </c>
      <c r="B4269" s="562">
        <v>2888.32</v>
      </c>
      <c r="C4269"/>
      <c r="D4269"/>
    </row>
    <row r="4270" spans="1:4" ht="16.149999999999999" customHeight="1" x14ac:dyDescent="0.25">
      <c r="A4270" s="561">
        <v>37830</v>
      </c>
      <c r="B4270" s="563">
        <v>2888.32</v>
      </c>
      <c r="C4270"/>
      <c r="D4270"/>
    </row>
    <row r="4271" spans="1:4" ht="16.149999999999999" customHeight="1" x14ac:dyDescent="0.25">
      <c r="A4271" s="561">
        <v>37831</v>
      </c>
      <c r="B4271" s="562">
        <v>2883.15</v>
      </c>
      <c r="C4271"/>
      <c r="D4271"/>
    </row>
    <row r="4272" spans="1:4" ht="16.149999999999999" customHeight="1" x14ac:dyDescent="0.25">
      <c r="A4272" s="561">
        <v>37832</v>
      </c>
      <c r="B4272" s="563">
        <v>2873.17</v>
      </c>
      <c r="C4272"/>
      <c r="D4272"/>
    </row>
    <row r="4273" spans="1:4" ht="16.149999999999999" customHeight="1" x14ac:dyDescent="0.25">
      <c r="A4273" s="561">
        <v>37833</v>
      </c>
      <c r="B4273" s="562">
        <v>2880.4</v>
      </c>
      <c r="C4273"/>
      <c r="D4273"/>
    </row>
    <row r="4274" spans="1:4" ht="16.149999999999999" customHeight="1" x14ac:dyDescent="0.25">
      <c r="A4274" s="561">
        <v>37834</v>
      </c>
      <c r="B4274" s="563">
        <v>2879.6</v>
      </c>
      <c r="C4274"/>
      <c r="D4274"/>
    </row>
    <row r="4275" spans="1:4" ht="16.149999999999999" customHeight="1" x14ac:dyDescent="0.25">
      <c r="A4275" s="561">
        <v>37835</v>
      </c>
      <c r="B4275" s="562">
        <v>2886.87</v>
      </c>
      <c r="C4275"/>
      <c r="D4275"/>
    </row>
    <row r="4276" spans="1:4" ht="16.149999999999999" customHeight="1" x14ac:dyDescent="0.25">
      <c r="A4276" s="561">
        <v>37836</v>
      </c>
      <c r="B4276" s="563">
        <v>2886.87</v>
      </c>
      <c r="C4276"/>
      <c r="D4276"/>
    </row>
    <row r="4277" spans="1:4" ht="16.149999999999999" customHeight="1" x14ac:dyDescent="0.25">
      <c r="A4277" s="561">
        <v>37837</v>
      </c>
      <c r="B4277" s="562">
        <v>2886.87</v>
      </c>
      <c r="C4277"/>
      <c r="D4277"/>
    </row>
    <row r="4278" spans="1:4" ht="16.149999999999999" customHeight="1" x14ac:dyDescent="0.25">
      <c r="A4278" s="561">
        <v>37838</v>
      </c>
      <c r="B4278" s="563">
        <v>2894.58</v>
      </c>
      <c r="C4278"/>
      <c r="D4278"/>
    </row>
    <row r="4279" spans="1:4" ht="16.149999999999999" customHeight="1" x14ac:dyDescent="0.25">
      <c r="A4279" s="561">
        <v>37839</v>
      </c>
      <c r="B4279" s="562">
        <v>2901.09</v>
      </c>
      <c r="C4279"/>
      <c r="D4279"/>
    </row>
    <row r="4280" spans="1:4" ht="16.149999999999999" customHeight="1" x14ac:dyDescent="0.25">
      <c r="A4280" s="561">
        <v>37840</v>
      </c>
      <c r="B4280" s="563">
        <v>2887.05</v>
      </c>
      <c r="C4280"/>
      <c r="D4280"/>
    </row>
    <row r="4281" spans="1:4" ht="16.149999999999999" customHeight="1" x14ac:dyDescent="0.25">
      <c r="A4281" s="561">
        <v>37841</v>
      </c>
      <c r="B4281" s="562">
        <v>2887.05</v>
      </c>
      <c r="C4281"/>
      <c r="D4281"/>
    </row>
    <row r="4282" spans="1:4" ht="16.149999999999999" customHeight="1" x14ac:dyDescent="0.25">
      <c r="A4282" s="561">
        <v>37842</v>
      </c>
      <c r="B4282" s="563">
        <v>2875.18</v>
      </c>
      <c r="C4282"/>
      <c r="D4282"/>
    </row>
    <row r="4283" spans="1:4" ht="16.149999999999999" customHeight="1" x14ac:dyDescent="0.25">
      <c r="A4283" s="561">
        <v>37843</v>
      </c>
      <c r="B4283" s="562">
        <v>2875.18</v>
      </c>
      <c r="C4283"/>
      <c r="D4283"/>
    </row>
    <row r="4284" spans="1:4" ht="16.149999999999999" customHeight="1" x14ac:dyDescent="0.25">
      <c r="A4284" s="561">
        <v>37844</v>
      </c>
      <c r="B4284" s="563">
        <v>2875.18</v>
      </c>
      <c r="C4284"/>
      <c r="D4284"/>
    </row>
    <row r="4285" spans="1:4" ht="16.149999999999999" customHeight="1" x14ac:dyDescent="0.25">
      <c r="A4285" s="561">
        <v>37845</v>
      </c>
      <c r="B4285" s="562">
        <v>2873.51</v>
      </c>
      <c r="C4285"/>
      <c r="D4285"/>
    </row>
    <row r="4286" spans="1:4" ht="16.149999999999999" customHeight="1" x14ac:dyDescent="0.25">
      <c r="A4286" s="561">
        <v>37846</v>
      </c>
      <c r="B4286" s="563">
        <v>2868.5</v>
      </c>
      <c r="C4286"/>
      <c r="D4286"/>
    </row>
    <row r="4287" spans="1:4" ht="16.149999999999999" customHeight="1" x14ac:dyDescent="0.25">
      <c r="A4287" s="561">
        <v>37847</v>
      </c>
      <c r="B4287" s="562">
        <v>2870.67</v>
      </c>
      <c r="C4287"/>
      <c r="D4287"/>
    </row>
    <row r="4288" spans="1:4" ht="16.149999999999999" customHeight="1" x14ac:dyDescent="0.25">
      <c r="A4288" s="561">
        <v>37848</v>
      </c>
      <c r="B4288" s="563">
        <v>2864.81</v>
      </c>
      <c r="C4288"/>
      <c r="D4288"/>
    </row>
    <row r="4289" spans="1:4" ht="16.149999999999999" customHeight="1" x14ac:dyDescent="0.25">
      <c r="A4289" s="561">
        <v>37849</v>
      </c>
      <c r="B4289" s="562">
        <v>2861.34</v>
      </c>
      <c r="C4289"/>
      <c r="D4289"/>
    </row>
    <row r="4290" spans="1:4" ht="16.149999999999999" customHeight="1" x14ac:dyDescent="0.25">
      <c r="A4290" s="561">
        <v>37850</v>
      </c>
      <c r="B4290" s="563">
        <v>2861.34</v>
      </c>
      <c r="C4290"/>
      <c r="D4290"/>
    </row>
    <row r="4291" spans="1:4" ht="16.149999999999999" customHeight="1" x14ac:dyDescent="0.25">
      <c r="A4291" s="561">
        <v>37851</v>
      </c>
      <c r="B4291" s="562">
        <v>2861.34</v>
      </c>
      <c r="C4291"/>
      <c r="D4291"/>
    </row>
    <row r="4292" spans="1:4" ht="16.149999999999999" customHeight="1" x14ac:dyDescent="0.25">
      <c r="A4292" s="561">
        <v>37852</v>
      </c>
      <c r="B4292" s="563">
        <v>2861.34</v>
      </c>
      <c r="C4292"/>
      <c r="D4292"/>
    </row>
    <row r="4293" spans="1:4" ht="16.149999999999999" customHeight="1" x14ac:dyDescent="0.25">
      <c r="A4293" s="561">
        <v>37853</v>
      </c>
      <c r="B4293" s="562">
        <v>2869.29</v>
      </c>
      <c r="C4293"/>
      <c r="D4293"/>
    </row>
    <row r="4294" spans="1:4" ht="16.149999999999999" customHeight="1" x14ac:dyDescent="0.25">
      <c r="A4294" s="561">
        <v>37854</v>
      </c>
      <c r="B4294" s="563">
        <v>2861.63</v>
      </c>
      <c r="C4294"/>
      <c r="D4294"/>
    </row>
    <row r="4295" spans="1:4" ht="16.149999999999999" customHeight="1" x14ac:dyDescent="0.25">
      <c r="A4295" s="561">
        <v>37855</v>
      </c>
      <c r="B4295" s="562">
        <v>2853.56</v>
      </c>
      <c r="C4295"/>
      <c r="D4295"/>
    </row>
    <row r="4296" spans="1:4" ht="16.149999999999999" customHeight="1" x14ac:dyDescent="0.25">
      <c r="A4296" s="561">
        <v>37856</v>
      </c>
      <c r="B4296" s="563">
        <v>2841.25</v>
      </c>
      <c r="C4296"/>
      <c r="D4296"/>
    </row>
    <row r="4297" spans="1:4" ht="16.149999999999999" customHeight="1" x14ac:dyDescent="0.25">
      <c r="A4297" s="561">
        <v>37857</v>
      </c>
      <c r="B4297" s="562">
        <v>2841.25</v>
      </c>
      <c r="C4297"/>
      <c r="D4297"/>
    </row>
    <row r="4298" spans="1:4" ht="16.149999999999999" customHeight="1" x14ac:dyDescent="0.25">
      <c r="A4298" s="561">
        <v>37858</v>
      </c>
      <c r="B4298" s="563">
        <v>2841.25</v>
      </c>
      <c r="C4298"/>
      <c r="D4298"/>
    </row>
    <row r="4299" spans="1:4" ht="16.149999999999999" customHeight="1" x14ac:dyDescent="0.25">
      <c r="A4299" s="561">
        <v>37859</v>
      </c>
      <c r="B4299" s="562">
        <v>2843.66</v>
      </c>
      <c r="C4299"/>
      <c r="D4299"/>
    </row>
    <row r="4300" spans="1:4" ht="16.149999999999999" customHeight="1" x14ac:dyDescent="0.25">
      <c r="A4300" s="561">
        <v>37860</v>
      </c>
      <c r="B4300" s="563">
        <v>2848.86</v>
      </c>
      <c r="C4300"/>
      <c r="D4300"/>
    </row>
    <row r="4301" spans="1:4" ht="16.149999999999999" customHeight="1" x14ac:dyDescent="0.25">
      <c r="A4301" s="561">
        <v>37861</v>
      </c>
      <c r="B4301" s="562">
        <v>2850.89</v>
      </c>
      <c r="C4301"/>
      <c r="D4301"/>
    </row>
    <row r="4302" spans="1:4" ht="16.149999999999999" customHeight="1" x14ac:dyDescent="0.25">
      <c r="A4302" s="561">
        <v>37862</v>
      </c>
      <c r="B4302" s="563">
        <v>2846.26</v>
      </c>
      <c r="C4302"/>
      <c r="D4302"/>
    </row>
    <row r="4303" spans="1:4" ht="16.149999999999999" customHeight="1" x14ac:dyDescent="0.25">
      <c r="A4303" s="561">
        <v>37863</v>
      </c>
      <c r="B4303" s="562">
        <v>2832.94</v>
      </c>
      <c r="C4303"/>
      <c r="D4303"/>
    </row>
    <row r="4304" spans="1:4" ht="16.149999999999999" customHeight="1" x14ac:dyDescent="0.25">
      <c r="A4304" s="561">
        <v>37864</v>
      </c>
      <c r="B4304" s="563">
        <v>2832.94</v>
      </c>
      <c r="C4304"/>
      <c r="D4304"/>
    </row>
    <row r="4305" spans="1:4" ht="16.149999999999999" customHeight="1" x14ac:dyDescent="0.25">
      <c r="A4305" s="561">
        <v>37865</v>
      </c>
      <c r="B4305" s="562">
        <v>2832.94</v>
      </c>
      <c r="C4305"/>
      <c r="D4305"/>
    </row>
    <row r="4306" spans="1:4" ht="16.149999999999999" customHeight="1" x14ac:dyDescent="0.25">
      <c r="A4306" s="561">
        <v>37866</v>
      </c>
      <c r="B4306" s="563">
        <v>2832.94</v>
      </c>
      <c r="C4306"/>
      <c r="D4306"/>
    </row>
    <row r="4307" spans="1:4" ht="16.149999999999999" customHeight="1" x14ac:dyDescent="0.25">
      <c r="A4307" s="561">
        <v>37867</v>
      </c>
      <c r="B4307" s="562">
        <v>2841.02</v>
      </c>
      <c r="C4307"/>
      <c r="D4307"/>
    </row>
    <row r="4308" spans="1:4" ht="16.149999999999999" customHeight="1" x14ac:dyDescent="0.25">
      <c r="A4308" s="561">
        <v>37868</v>
      </c>
      <c r="B4308" s="563">
        <v>2826.46</v>
      </c>
      <c r="C4308"/>
      <c r="D4308"/>
    </row>
    <row r="4309" spans="1:4" ht="16.149999999999999" customHeight="1" x14ac:dyDescent="0.25">
      <c r="A4309" s="561">
        <v>37869</v>
      </c>
      <c r="B4309" s="562">
        <v>2816.74</v>
      </c>
      <c r="C4309"/>
      <c r="D4309"/>
    </row>
    <row r="4310" spans="1:4" ht="16.149999999999999" customHeight="1" x14ac:dyDescent="0.25">
      <c r="A4310" s="561">
        <v>37870</v>
      </c>
      <c r="B4310" s="563">
        <v>2820.46</v>
      </c>
      <c r="C4310"/>
      <c r="D4310"/>
    </row>
    <row r="4311" spans="1:4" ht="16.149999999999999" customHeight="1" x14ac:dyDescent="0.25">
      <c r="A4311" s="561">
        <v>37871</v>
      </c>
      <c r="B4311" s="562">
        <v>2820.46</v>
      </c>
      <c r="C4311"/>
      <c r="D4311"/>
    </row>
    <row r="4312" spans="1:4" ht="16.149999999999999" customHeight="1" x14ac:dyDescent="0.25">
      <c r="A4312" s="561">
        <v>37872</v>
      </c>
      <c r="B4312" s="563">
        <v>2820.46</v>
      </c>
      <c r="C4312"/>
      <c r="D4312"/>
    </row>
    <row r="4313" spans="1:4" ht="16.149999999999999" customHeight="1" x14ac:dyDescent="0.25">
      <c r="A4313" s="561">
        <v>37873</v>
      </c>
      <c r="B4313" s="562">
        <v>2822.85</v>
      </c>
      <c r="C4313"/>
      <c r="D4313"/>
    </row>
    <row r="4314" spans="1:4" ht="16.149999999999999" customHeight="1" x14ac:dyDescent="0.25">
      <c r="A4314" s="561">
        <v>37874</v>
      </c>
      <c r="B4314" s="563">
        <v>2820.2</v>
      </c>
      <c r="C4314"/>
      <c r="D4314"/>
    </row>
    <row r="4315" spans="1:4" ht="16.149999999999999" customHeight="1" x14ac:dyDescent="0.25">
      <c r="A4315" s="561">
        <v>37875</v>
      </c>
      <c r="B4315" s="562">
        <v>2825.28</v>
      </c>
      <c r="C4315"/>
      <c r="D4315"/>
    </row>
    <row r="4316" spans="1:4" ht="16.149999999999999" customHeight="1" x14ac:dyDescent="0.25">
      <c r="A4316" s="561">
        <v>37876</v>
      </c>
      <c r="B4316" s="563">
        <v>2829.82</v>
      </c>
      <c r="C4316"/>
      <c r="D4316"/>
    </row>
    <row r="4317" spans="1:4" ht="16.149999999999999" customHeight="1" x14ac:dyDescent="0.25">
      <c r="A4317" s="561">
        <v>37877</v>
      </c>
      <c r="B4317" s="562">
        <v>2824.88</v>
      </c>
      <c r="C4317"/>
      <c r="D4317"/>
    </row>
    <row r="4318" spans="1:4" ht="16.149999999999999" customHeight="1" x14ac:dyDescent="0.25">
      <c r="A4318" s="561">
        <v>37878</v>
      </c>
      <c r="B4318" s="563">
        <v>2824.88</v>
      </c>
      <c r="C4318"/>
      <c r="D4318"/>
    </row>
    <row r="4319" spans="1:4" ht="16.149999999999999" customHeight="1" x14ac:dyDescent="0.25">
      <c r="A4319" s="561">
        <v>37879</v>
      </c>
      <c r="B4319" s="562">
        <v>2824.88</v>
      </c>
      <c r="C4319"/>
      <c r="D4319"/>
    </row>
    <row r="4320" spans="1:4" ht="16.149999999999999" customHeight="1" x14ac:dyDescent="0.25">
      <c r="A4320" s="561">
        <v>37880</v>
      </c>
      <c r="B4320" s="563">
        <v>2824.53</v>
      </c>
      <c r="C4320"/>
      <c r="D4320"/>
    </row>
    <row r="4321" spans="1:4" ht="16.149999999999999" customHeight="1" x14ac:dyDescent="0.25">
      <c r="A4321" s="561">
        <v>37881</v>
      </c>
      <c r="B4321" s="562">
        <v>2823.79</v>
      </c>
      <c r="C4321"/>
      <c r="D4321"/>
    </row>
    <row r="4322" spans="1:4" ht="16.149999999999999" customHeight="1" x14ac:dyDescent="0.25">
      <c r="A4322" s="561">
        <v>37882</v>
      </c>
      <c r="B4322" s="563">
        <v>2823.28</v>
      </c>
      <c r="C4322"/>
      <c r="D4322"/>
    </row>
    <row r="4323" spans="1:4" ht="16.149999999999999" customHeight="1" x14ac:dyDescent="0.25">
      <c r="A4323" s="561">
        <v>37883</v>
      </c>
      <c r="B4323" s="562">
        <v>2833.64</v>
      </c>
      <c r="C4323"/>
      <c r="D4323"/>
    </row>
    <row r="4324" spans="1:4" ht="16.149999999999999" customHeight="1" x14ac:dyDescent="0.25">
      <c r="A4324" s="561">
        <v>37884</v>
      </c>
      <c r="B4324" s="563">
        <v>2844.64</v>
      </c>
      <c r="C4324"/>
      <c r="D4324"/>
    </row>
    <row r="4325" spans="1:4" ht="16.149999999999999" customHeight="1" x14ac:dyDescent="0.25">
      <c r="A4325" s="561">
        <v>37885</v>
      </c>
      <c r="B4325" s="562">
        <v>2844.64</v>
      </c>
      <c r="C4325"/>
      <c r="D4325"/>
    </row>
    <row r="4326" spans="1:4" ht="16.149999999999999" customHeight="1" x14ac:dyDescent="0.25">
      <c r="A4326" s="561">
        <v>37886</v>
      </c>
      <c r="B4326" s="563">
        <v>2844.64</v>
      </c>
      <c r="C4326"/>
      <c r="D4326"/>
    </row>
    <row r="4327" spans="1:4" ht="16.149999999999999" customHeight="1" x14ac:dyDescent="0.25">
      <c r="A4327" s="561">
        <v>37887</v>
      </c>
      <c r="B4327" s="562">
        <v>2859.37</v>
      </c>
      <c r="C4327"/>
      <c r="D4327"/>
    </row>
    <row r="4328" spans="1:4" ht="16.149999999999999" customHeight="1" x14ac:dyDescent="0.25">
      <c r="A4328" s="561">
        <v>37888</v>
      </c>
      <c r="B4328" s="563">
        <v>2866.42</v>
      </c>
      <c r="C4328"/>
      <c r="D4328"/>
    </row>
    <row r="4329" spans="1:4" ht="16.149999999999999" customHeight="1" x14ac:dyDescent="0.25">
      <c r="A4329" s="561">
        <v>37889</v>
      </c>
      <c r="B4329" s="562">
        <v>2872.3</v>
      </c>
      <c r="C4329"/>
      <c r="D4329"/>
    </row>
    <row r="4330" spans="1:4" ht="16.149999999999999" customHeight="1" x14ac:dyDescent="0.25">
      <c r="A4330" s="561">
        <v>37890</v>
      </c>
      <c r="B4330" s="563">
        <v>2871.39</v>
      </c>
      <c r="C4330"/>
      <c r="D4330"/>
    </row>
    <row r="4331" spans="1:4" ht="16.149999999999999" customHeight="1" x14ac:dyDescent="0.25">
      <c r="A4331" s="561">
        <v>37891</v>
      </c>
      <c r="B4331" s="562">
        <v>2879.32</v>
      </c>
      <c r="C4331"/>
      <c r="D4331"/>
    </row>
    <row r="4332" spans="1:4" ht="16.149999999999999" customHeight="1" x14ac:dyDescent="0.25">
      <c r="A4332" s="561">
        <v>37892</v>
      </c>
      <c r="B4332" s="563">
        <v>2879.32</v>
      </c>
      <c r="C4332"/>
      <c r="D4332"/>
    </row>
    <row r="4333" spans="1:4" ht="16.149999999999999" customHeight="1" x14ac:dyDescent="0.25">
      <c r="A4333" s="561">
        <v>37893</v>
      </c>
      <c r="B4333" s="562">
        <v>2879.32</v>
      </c>
      <c r="C4333"/>
      <c r="D4333"/>
    </row>
    <row r="4334" spans="1:4" ht="16.149999999999999" customHeight="1" x14ac:dyDescent="0.25">
      <c r="A4334" s="561">
        <v>37894</v>
      </c>
      <c r="B4334" s="563">
        <v>2889.39</v>
      </c>
      <c r="C4334"/>
      <c r="D4334"/>
    </row>
    <row r="4335" spans="1:4" ht="16.149999999999999" customHeight="1" x14ac:dyDescent="0.25">
      <c r="A4335" s="561">
        <v>37895</v>
      </c>
      <c r="B4335" s="562">
        <v>2888.21</v>
      </c>
      <c r="C4335"/>
      <c r="D4335"/>
    </row>
    <row r="4336" spans="1:4" ht="16.149999999999999" customHeight="1" x14ac:dyDescent="0.25">
      <c r="A4336" s="561">
        <v>37896</v>
      </c>
      <c r="B4336" s="563">
        <v>2907.41</v>
      </c>
      <c r="C4336"/>
      <c r="D4336"/>
    </row>
    <row r="4337" spans="1:4" ht="16.149999999999999" customHeight="1" x14ac:dyDescent="0.25">
      <c r="A4337" s="561">
        <v>37897</v>
      </c>
      <c r="B4337" s="562">
        <v>2905.12</v>
      </c>
      <c r="C4337"/>
      <c r="D4337"/>
    </row>
    <row r="4338" spans="1:4" ht="16.149999999999999" customHeight="1" x14ac:dyDescent="0.25">
      <c r="A4338" s="561">
        <v>37898</v>
      </c>
      <c r="B4338" s="563">
        <v>2881.88</v>
      </c>
      <c r="C4338"/>
      <c r="D4338"/>
    </row>
    <row r="4339" spans="1:4" ht="16.149999999999999" customHeight="1" x14ac:dyDescent="0.25">
      <c r="A4339" s="561">
        <v>37899</v>
      </c>
      <c r="B4339" s="562">
        <v>2881.88</v>
      </c>
      <c r="C4339"/>
      <c r="D4339"/>
    </row>
    <row r="4340" spans="1:4" ht="16.149999999999999" customHeight="1" x14ac:dyDescent="0.25">
      <c r="A4340" s="561">
        <v>37900</v>
      </c>
      <c r="B4340" s="563">
        <v>2881.88</v>
      </c>
      <c r="C4340"/>
      <c r="D4340"/>
    </row>
    <row r="4341" spans="1:4" ht="16.149999999999999" customHeight="1" x14ac:dyDescent="0.25">
      <c r="A4341" s="561">
        <v>37901</v>
      </c>
      <c r="B4341" s="562">
        <v>2872.7</v>
      </c>
      <c r="C4341"/>
      <c r="D4341"/>
    </row>
    <row r="4342" spans="1:4" ht="16.149999999999999" customHeight="1" x14ac:dyDescent="0.25">
      <c r="A4342" s="561">
        <v>37902</v>
      </c>
      <c r="B4342" s="563">
        <v>2868.91</v>
      </c>
      <c r="C4342"/>
      <c r="D4342"/>
    </row>
    <row r="4343" spans="1:4" ht="16.149999999999999" customHeight="1" x14ac:dyDescent="0.25">
      <c r="A4343" s="561">
        <v>37903</v>
      </c>
      <c r="B4343" s="562">
        <v>2887.59</v>
      </c>
      <c r="C4343"/>
      <c r="D4343"/>
    </row>
    <row r="4344" spans="1:4" ht="16.149999999999999" customHeight="1" x14ac:dyDescent="0.25">
      <c r="A4344" s="561">
        <v>37904</v>
      </c>
      <c r="B4344" s="563">
        <v>2878.39</v>
      </c>
      <c r="C4344"/>
      <c r="D4344"/>
    </row>
    <row r="4345" spans="1:4" ht="16.149999999999999" customHeight="1" x14ac:dyDescent="0.25">
      <c r="A4345" s="561">
        <v>37905</v>
      </c>
      <c r="B4345" s="562">
        <v>2868.85</v>
      </c>
      <c r="C4345"/>
      <c r="D4345"/>
    </row>
    <row r="4346" spans="1:4" ht="16.149999999999999" customHeight="1" x14ac:dyDescent="0.25">
      <c r="A4346" s="561">
        <v>37906</v>
      </c>
      <c r="B4346" s="563">
        <v>2868.85</v>
      </c>
      <c r="C4346"/>
      <c r="D4346"/>
    </row>
    <row r="4347" spans="1:4" ht="16.149999999999999" customHeight="1" x14ac:dyDescent="0.25">
      <c r="A4347" s="561">
        <v>37907</v>
      </c>
      <c r="B4347" s="562">
        <v>2868.85</v>
      </c>
      <c r="C4347"/>
      <c r="D4347"/>
    </row>
    <row r="4348" spans="1:4" ht="16.149999999999999" customHeight="1" x14ac:dyDescent="0.25">
      <c r="A4348" s="561">
        <v>37908</v>
      </c>
      <c r="B4348" s="563">
        <v>2868.85</v>
      </c>
      <c r="C4348"/>
      <c r="D4348"/>
    </row>
    <row r="4349" spans="1:4" ht="16.149999999999999" customHeight="1" x14ac:dyDescent="0.25">
      <c r="A4349" s="561">
        <v>37909</v>
      </c>
      <c r="B4349" s="562">
        <v>2865.32</v>
      </c>
      <c r="C4349"/>
      <c r="D4349"/>
    </row>
    <row r="4350" spans="1:4" ht="16.149999999999999" customHeight="1" x14ac:dyDescent="0.25">
      <c r="A4350" s="561">
        <v>37910</v>
      </c>
      <c r="B4350" s="563">
        <v>2873.7</v>
      </c>
      <c r="C4350"/>
      <c r="D4350"/>
    </row>
    <row r="4351" spans="1:4" ht="16.149999999999999" customHeight="1" x14ac:dyDescent="0.25">
      <c r="A4351" s="561">
        <v>37911</v>
      </c>
      <c r="B4351" s="562">
        <v>2867.75</v>
      </c>
      <c r="C4351"/>
      <c r="D4351"/>
    </row>
    <row r="4352" spans="1:4" ht="16.149999999999999" customHeight="1" x14ac:dyDescent="0.25">
      <c r="A4352" s="561">
        <v>37912</v>
      </c>
      <c r="B4352" s="563">
        <v>2865.04</v>
      </c>
      <c r="C4352"/>
      <c r="D4352"/>
    </row>
    <row r="4353" spans="1:4" ht="16.149999999999999" customHeight="1" x14ac:dyDescent="0.25">
      <c r="A4353" s="561">
        <v>37913</v>
      </c>
      <c r="B4353" s="562">
        <v>2865.04</v>
      </c>
      <c r="C4353"/>
      <c r="D4353"/>
    </row>
    <row r="4354" spans="1:4" ht="16.149999999999999" customHeight="1" x14ac:dyDescent="0.25">
      <c r="A4354" s="561">
        <v>37914</v>
      </c>
      <c r="B4354" s="563">
        <v>2865.04</v>
      </c>
      <c r="C4354"/>
      <c r="D4354"/>
    </row>
    <row r="4355" spans="1:4" ht="16.149999999999999" customHeight="1" x14ac:dyDescent="0.25">
      <c r="A4355" s="561">
        <v>37915</v>
      </c>
      <c r="B4355" s="562">
        <v>2864.34</v>
      </c>
      <c r="C4355"/>
      <c r="D4355"/>
    </row>
    <row r="4356" spans="1:4" ht="16.149999999999999" customHeight="1" x14ac:dyDescent="0.25">
      <c r="A4356" s="561">
        <v>37916</v>
      </c>
      <c r="B4356" s="563">
        <v>2864.25</v>
      </c>
      <c r="C4356"/>
      <c r="D4356"/>
    </row>
    <row r="4357" spans="1:4" ht="16.149999999999999" customHeight="1" x14ac:dyDescent="0.25">
      <c r="A4357" s="561">
        <v>37917</v>
      </c>
      <c r="B4357" s="562">
        <v>2870.01</v>
      </c>
      <c r="C4357"/>
      <c r="D4357"/>
    </row>
    <row r="4358" spans="1:4" ht="16.149999999999999" customHeight="1" x14ac:dyDescent="0.25">
      <c r="A4358" s="561">
        <v>37918</v>
      </c>
      <c r="B4358" s="563">
        <v>2872.55</v>
      </c>
      <c r="C4358"/>
      <c r="D4358"/>
    </row>
    <row r="4359" spans="1:4" ht="16.149999999999999" customHeight="1" x14ac:dyDescent="0.25">
      <c r="A4359" s="561">
        <v>37919</v>
      </c>
      <c r="B4359" s="562">
        <v>2857.88</v>
      </c>
      <c r="C4359"/>
      <c r="D4359"/>
    </row>
    <row r="4360" spans="1:4" ht="16.149999999999999" customHeight="1" x14ac:dyDescent="0.25">
      <c r="A4360" s="561">
        <v>37920</v>
      </c>
      <c r="B4360" s="563">
        <v>2857.88</v>
      </c>
      <c r="C4360"/>
      <c r="D4360"/>
    </row>
    <row r="4361" spans="1:4" ht="16.149999999999999" customHeight="1" x14ac:dyDescent="0.25">
      <c r="A4361" s="561">
        <v>37921</v>
      </c>
      <c r="B4361" s="562">
        <v>2857.88</v>
      </c>
      <c r="C4361"/>
      <c r="D4361"/>
    </row>
    <row r="4362" spans="1:4" ht="16.149999999999999" customHeight="1" x14ac:dyDescent="0.25">
      <c r="A4362" s="561">
        <v>37922</v>
      </c>
      <c r="B4362" s="563">
        <v>2882.77</v>
      </c>
      <c r="C4362"/>
      <c r="D4362"/>
    </row>
    <row r="4363" spans="1:4" ht="16.149999999999999" customHeight="1" x14ac:dyDescent="0.25">
      <c r="A4363" s="561">
        <v>37923</v>
      </c>
      <c r="B4363" s="562">
        <v>2879.34</v>
      </c>
      <c r="C4363"/>
      <c r="D4363"/>
    </row>
    <row r="4364" spans="1:4" ht="16.149999999999999" customHeight="1" x14ac:dyDescent="0.25">
      <c r="A4364" s="561">
        <v>37924</v>
      </c>
      <c r="B4364" s="563">
        <v>2870.11</v>
      </c>
      <c r="C4364"/>
      <c r="D4364"/>
    </row>
    <row r="4365" spans="1:4" ht="16.149999999999999" customHeight="1" x14ac:dyDescent="0.25">
      <c r="A4365" s="561">
        <v>37925</v>
      </c>
      <c r="B4365" s="562">
        <v>2884.17</v>
      </c>
      <c r="C4365"/>
      <c r="D4365"/>
    </row>
    <row r="4366" spans="1:4" ht="16.149999999999999" customHeight="1" x14ac:dyDescent="0.25">
      <c r="A4366" s="561">
        <v>37926</v>
      </c>
      <c r="B4366" s="563">
        <v>2878.05</v>
      </c>
      <c r="C4366"/>
      <c r="D4366"/>
    </row>
    <row r="4367" spans="1:4" ht="16.149999999999999" customHeight="1" x14ac:dyDescent="0.25">
      <c r="A4367" s="561">
        <v>37927</v>
      </c>
      <c r="B4367" s="562">
        <v>2878.05</v>
      </c>
      <c r="C4367"/>
      <c r="D4367"/>
    </row>
    <row r="4368" spans="1:4" ht="16.149999999999999" customHeight="1" x14ac:dyDescent="0.25">
      <c r="A4368" s="561">
        <v>37928</v>
      </c>
      <c r="B4368" s="563">
        <v>2878.05</v>
      </c>
      <c r="C4368"/>
      <c r="D4368"/>
    </row>
    <row r="4369" spans="1:4" ht="16.149999999999999" customHeight="1" x14ac:dyDescent="0.25">
      <c r="A4369" s="561">
        <v>37929</v>
      </c>
      <c r="B4369" s="562">
        <v>2878.05</v>
      </c>
      <c r="C4369"/>
      <c r="D4369"/>
    </row>
    <row r="4370" spans="1:4" ht="16.149999999999999" customHeight="1" x14ac:dyDescent="0.25">
      <c r="A4370" s="561">
        <v>37930</v>
      </c>
      <c r="B4370" s="563">
        <v>2869.46</v>
      </c>
      <c r="C4370"/>
      <c r="D4370"/>
    </row>
    <row r="4371" spans="1:4" ht="16.149999999999999" customHeight="1" x14ac:dyDescent="0.25">
      <c r="A4371" s="561">
        <v>37931</v>
      </c>
      <c r="B4371" s="562">
        <v>2856.34</v>
      </c>
      <c r="C4371"/>
      <c r="D4371"/>
    </row>
    <row r="4372" spans="1:4" ht="16.149999999999999" customHeight="1" x14ac:dyDescent="0.25">
      <c r="A4372" s="561">
        <v>37932</v>
      </c>
      <c r="B4372" s="563">
        <v>2854.17</v>
      </c>
      <c r="C4372"/>
      <c r="D4372"/>
    </row>
    <row r="4373" spans="1:4" ht="16.149999999999999" customHeight="1" x14ac:dyDescent="0.25">
      <c r="A4373" s="561">
        <v>37933</v>
      </c>
      <c r="B4373" s="562">
        <v>2843.82</v>
      </c>
      <c r="C4373"/>
      <c r="D4373"/>
    </row>
    <row r="4374" spans="1:4" ht="16.149999999999999" customHeight="1" x14ac:dyDescent="0.25">
      <c r="A4374" s="561">
        <v>37934</v>
      </c>
      <c r="B4374" s="563">
        <v>2843.82</v>
      </c>
      <c r="C4374"/>
      <c r="D4374"/>
    </row>
    <row r="4375" spans="1:4" ht="16.149999999999999" customHeight="1" x14ac:dyDescent="0.25">
      <c r="A4375" s="561">
        <v>37935</v>
      </c>
      <c r="B4375" s="562">
        <v>2843.82</v>
      </c>
      <c r="C4375"/>
      <c r="D4375"/>
    </row>
    <row r="4376" spans="1:4" ht="16.149999999999999" customHeight="1" x14ac:dyDescent="0.25">
      <c r="A4376" s="561">
        <v>37936</v>
      </c>
      <c r="B4376" s="563">
        <v>2840.41</v>
      </c>
      <c r="C4376"/>
      <c r="D4376"/>
    </row>
    <row r="4377" spans="1:4" ht="16.149999999999999" customHeight="1" x14ac:dyDescent="0.25">
      <c r="A4377" s="561">
        <v>37937</v>
      </c>
      <c r="B4377" s="562">
        <v>2840.41</v>
      </c>
      <c r="C4377"/>
      <c r="D4377"/>
    </row>
    <row r="4378" spans="1:4" ht="16.149999999999999" customHeight="1" x14ac:dyDescent="0.25">
      <c r="A4378" s="561">
        <v>37938</v>
      </c>
      <c r="B4378" s="563">
        <v>2845.69</v>
      </c>
      <c r="C4378"/>
      <c r="D4378"/>
    </row>
    <row r="4379" spans="1:4" ht="16.149999999999999" customHeight="1" x14ac:dyDescent="0.25">
      <c r="A4379" s="561">
        <v>37939</v>
      </c>
      <c r="B4379" s="562">
        <v>2850.24</v>
      </c>
      <c r="C4379"/>
      <c r="D4379"/>
    </row>
    <row r="4380" spans="1:4" ht="16.149999999999999" customHeight="1" x14ac:dyDescent="0.25">
      <c r="A4380" s="561">
        <v>37940</v>
      </c>
      <c r="B4380" s="563">
        <v>2842.53</v>
      </c>
      <c r="C4380"/>
      <c r="D4380"/>
    </row>
    <row r="4381" spans="1:4" ht="16.149999999999999" customHeight="1" x14ac:dyDescent="0.25">
      <c r="A4381" s="561">
        <v>37941</v>
      </c>
      <c r="B4381" s="562">
        <v>2842.53</v>
      </c>
      <c r="C4381"/>
      <c r="D4381"/>
    </row>
    <row r="4382" spans="1:4" ht="16.149999999999999" customHeight="1" x14ac:dyDescent="0.25">
      <c r="A4382" s="561">
        <v>37942</v>
      </c>
      <c r="B4382" s="563">
        <v>2842.53</v>
      </c>
      <c r="C4382"/>
      <c r="D4382"/>
    </row>
    <row r="4383" spans="1:4" ht="16.149999999999999" customHeight="1" x14ac:dyDescent="0.25">
      <c r="A4383" s="561">
        <v>37943</v>
      </c>
      <c r="B4383" s="562">
        <v>2842.53</v>
      </c>
      <c r="C4383"/>
      <c r="D4383"/>
    </row>
    <row r="4384" spans="1:4" ht="16.149999999999999" customHeight="1" x14ac:dyDescent="0.25">
      <c r="A4384" s="561">
        <v>37944</v>
      </c>
      <c r="B4384" s="563">
        <v>2831.97</v>
      </c>
      <c r="C4384"/>
      <c r="D4384"/>
    </row>
    <row r="4385" spans="1:4" ht="16.149999999999999" customHeight="1" x14ac:dyDescent="0.25">
      <c r="A4385" s="561">
        <v>37945</v>
      </c>
      <c r="B4385" s="562">
        <v>2826.6</v>
      </c>
      <c r="C4385"/>
      <c r="D4385"/>
    </row>
    <row r="4386" spans="1:4" ht="16.149999999999999" customHeight="1" x14ac:dyDescent="0.25">
      <c r="A4386" s="561">
        <v>37946</v>
      </c>
      <c r="B4386" s="563">
        <v>2831.1</v>
      </c>
      <c r="C4386"/>
      <c r="D4386"/>
    </row>
    <row r="4387" spans="1:4" ht="16.149999999999999" customHeight="1" x14ac:dyDescent="0.25">
      <c r="A4387" s="561">
        <v>37947</v>
      </c>
      <c r="B4387" s="562">
        <v>2836.45</v>
      </c>
      <c r="C4387"/>
      <c r="D4387"/>
    </row>
    <row r="4388" spans="1:4" ht="16.149999999999999" customHeight="1" x14ac:dyDescent="0.25">
      <c r="A4388" s="561">
        <v>37948</v>
      </c>
      <c r="B4388" s="563">
        <v>2836.45</v>
      </c>
      <c r="C4388"/>
      <c r="D4388"/>
    </row>
    <row r="4389" spans="1:4" ht="16.149999999999999" customHeight="1" x14ac:dyDescent="0.25">
      <c r="A4389" s="561">
        <v>37949</v>
      </c>
      <c r="B4389" s="562">
        <v>2836.45</v>
      </c>
      <c r="C4389"/>
      <c r="D4389"/>
    </row>
    <row r="4390" spans="1:4" ht="16.149999999999999" customHeight="1" x14ac:dyDescent="0.25">
      <c r="A4390" s="561">
        <v>37950</v>
      </c>
      <c r="B4390" s="563">
        <v>2838.02</v>
      </c>
      <c r="C4390"/>
      <c r="D4390"/>
    </row>
    <row r="4391" spans="1:4" ht="16.149999999999999" customHeight="1" x14ac:dyDescent="0.25">
      <c r="A4391" s="561">
        <v>37951</v>
      </c>
      <c r="B4391" s="562">
        <v>2839.2</v>
      </c>
      <c r="C4391"/>
      <c r="D4391"/>
    </row>
    <row r="4392" spans="1:4" ht="16.149999999999999" customHeight="1" x14ac:dyDescent="0.25">
      <c r="A4392" s="561">
        <v>37952</v>
      </c>
      <c r="B4392" s="563">
        <v>2838.7</v>
      </c>
      <c r="C4392"/>
      <c r="D4392"/>
    </row>
    <row r="4393" spans="1:4" ht="16.149999999999999" customHeight="1" x14ac:dyDescent="0.25">
      <c r="A4393" s="561">
        <v>37953</v>
      </c>
      <c r="B4393" s="562">
        <v>2838.7</v>
      </c>
      <c r="C4393"/>
      <c r="D4393"/>
    </row>
    <row r="4394" spans="1:4" ht="16.149999999999999" customHeight="1" x14ac:dyDescent="0.25">
      <c r="A4394" s="561">
        <v>37954</v>
      </c>
      <c r="B4394" s="563">
        <v>2836.05</v>
      </c>
      <c r="C4394"/>
      <c r="D4394"/>
    </row>
    <row r="4395" spans="1:4" ht="16.149999999999999" customHeight="1" x14ac:dyDescent="0.25">
      <c r="A4395" s="561">
        <v>37955</v>
      </c>
      <c r="B4395" s="562">
        <v>2836.05</v>
      </c>
      <c r="C4395"/>
      <c r="D4395"/>
    </row>
    <row r="4396" spans="1:4" ht="16.149999999999999" customHeight="1" x14ac:dyDescent="0.25">
      <c r="A4396" s="561">
        <v>37956</v>
      </c>
      <c r="B4396" s="563">
        <v>2836.05</v>
      </c>
      <c r="C4396"/>
      <c r="D4396"/>
    </row>
    <row r="4397" spans="1:4" ht="16.149999999999999" customHeight="1" x14ac:dyDescent="0.25">
      <c r="A4397" s="561">
        <v>37957</v>
      </c>
      <c r="B4397" s="562">
        <v>2829.08</v>
      </c>
      <c r="C4397"/>
      <c r="D4397"/>
    </row>
    <row r="4398" spans="1:4" ht="16.149999999999999" customHeight="1" x14ac:dyDescent="0.25">
      <c r="A4398" s="561">
        <v>37958</v>
      </c>
      <c r="B4398" s="563">
        <v>2817.14</v>
      </c>
      <c r="C4398"/>
      <c r="D4398"/>
    </row>
    <row r="4399" spans="1:4" ht="16.149999999999999" customHeight="1" x14ac:dyDescent="0.25">
      <c r="A4399" s="561">
        <v>37959</v>
      </c>
      <c r="B4399" s="562">
        <v>2815.19</v>
      </c>
      <c r="C4399"/>
      <c r="D4399"/>
    </row>
    <row r="4400" spans="1:4" ht="16.149999999999999" customHeight="1" x14ac:dyDescent="0.25">
      <c r="A4400" s="561">
        <v>37960</v>
      </c>
      <c r="B4400" s="563">
        <v>2815.33</v>
      </c>
      <c r="C4400"/>
      <c r="D4400"/>
    </row>
    <row r="4401" spans="1:4" ht="16.149999999999999" customHeight="1" x14ac:dyDescent="0.25">
      <c r="A4401" s="561">
        <v>37961</v>
      </c>
      <c r="B4401" s="562">
        <v>2808.42</v>
      </c>
      <c r="C4401"/>
      <c r="D4401"/>
    </row>
    <row r="4402" spans="1:4" ht="16.149999999999999" customHeight="1" x14ac:dyDescent="0.25">
      <c r="A4402" s="561">
        <v>37962</v>
      </c>
      <c r="B4402" s="563">
        <v>2808.42</v>
      </c>
      <c r="C4402"/>
      <c r="D4402"/>
    </row>
    <row r="4403" spans="1:4" ht="16.149999999999999" customHeight="1" x14ac:dyDescent="0.25">
      <c r="A4403" s="561">
        <v>37963</v>
      </c>
      <c r="B4403" s="562">
        <v>2808.42</v>
      </c>
      <c r="C4403"/>
      <c r="D4403"/>
    </row>
    <row r="4404" spans="1:4" ht="16.149999999999999" customHeight="1" x14ac:dyDescent="0.25">
      <c r="A4404" s="561">
        <v>37964</v>
      </c>
      <c r="B4404" s="563">
        <v>2808.42</v>
      </c>
      <c r="C4404"/>
      <c r="D4404"/>
    </row>
    <row r="4405" spans="1:4" ht="16.149999999999999" customHeight="1" x14ac:dyDescent="0.25">
      <c r="A4405" s="561">
        <v>37965</v>
      </c>
      <c r="B4405" s="562">
        <v>2822.78</v>
      </c>
      <c r="C4405"/>
      <c r="D4405"/>
    </row>
    <row r="4406" spans="1:4" ht="16.149999999999999" customHeight="1" x14ac:dyDescent="0.25">
      <c r="A4406" s="561">
        <v>37966</v>
      </c>
      <c r="B4406" s="563">
        <v>2815.45</v>
      </c>
      <c r="C4406"/>
      <c r="D4406"/>
    </row>
    <row r="4407" spans="1:4" ht="16.149999999999999" customHeight="1" x14ac:dyDescent="0.25">
      <c r="A4407" s="561">
        <v>37967</v>
      </c>
      <c r="B4407" s="562">
        <v>2808.31</v>
      </c>
      <c r="C4407"/>
      <c r="D4407"/>
    </row>
    <row r="4408" spans="1:4" ht="16.149999999999999" customHeight="1" x14ac:dyDescent="0.25">
      <c r="A4408" s="561">
        <v>37968</v>
      </c>
      <c r="B4408" s="563">
        <v>2812.81</v>
      </c>
      <c r="C4408"/>
      <c r="D4408"/>
    </row>
    <row r="4409" spans="1:4" ht="16.149999999999999" customHeight="1" x14ac:dyDescent="0.25">
      <c r="A4409" s="561">
        <v>37969</v>
      </c>
      <c r="B4409" s="562">
        <v>2812.81</v>
      </c>
      <c r="C4409"/>
      <c r="D4409"/>
    </row>
    <row r="4410" spans="1:4" ht="16.149999999999999" customHeight="1" x14ac:dyDescent="0.25">
      <c r="A4410" s="561">
        <v>37970</v>
      </c>
      <c r="B4410" s="563">
        <v>2812.81</v>
      </c>
      <c r="C4410"/>
      <c r="D4410"/>
    </row>
    <row r="4411" spans="1:4" ht="16.149999999999999" customHeight="1" x14ac:dyDescent="0.25">
      <c r="A4411" s="561">
        <v>37971</v>
      </c>
      <c r="B4411" s="562">
        <v>2807.25</v>
      </c>
      <c r="C4411"/>
      <c r="D4411"/>
    </row>
    <row r="4412" spans="1:4" ht="16.149999999999999" customHeight="1" x14ac:dyDescent="0.25">
      <c r="A4412" s="561">
        <v>37972</v>
      </c>
      <c r="B4412" s="563">
        <v>2793.06</v>
      </c>
      <c r="C4412"/>
      <c r="D4412"/>
    </row>
    <row r="4413" spans="1:4" ht="16.149999999999999" customHeight="1" x14ac:dyDescent="0.25">
      <c r="A4413" s="561">
        <v>37973</v>
      </c>
      <c r="B4413" s="562">
        <v>2795.21</v>
      </c>
      <c r="C4413"/>
      <c r="D4413"/>
    </row>
    <row r="4414" spans="1:4" ht="16.149999999999999" customHeight="1" x14ac:dyDescent="0.25">
      <c r="A4414" s="561">
        <v>37974</v>
      </c>
      <c r="B4414" s="563">
        <v>2801.67</v>
      </c>
      <c r="C4414"/>
      <c r="D4414"/>
    </row>
    <row r="4415" spans="1:4" ht="16.149999999999999" customHeight="1" x14ac:dyDescent="0.25">
      <c r="A4415" s="561">
        <v>37975</v>
      </c>
      <c r="B4415" s="562">
        <v>2806.89</v>
      </c>
      <c r="C4415"/>
      <c r="D4415"/>
    </row>
    <row r="4416" spans="1:4" ht="16.149999999999999" customHeight="1" x14ac:dyDescent="0.25">
      <c r="A4416" s="561">
        <v>37976</v>
      </c>
      <c r="B4416" s="563">
        <v>2806.89</v>
      </c>
      <c r="C4416"/>
      <c r="D4416"/>
    </row>
    <row r="4417" spans="1:4" ht="16.149999999999999" customHeight="1" x14ac:dyDescent="0.25">
      <c r="A4417" s="561">
        <v>37977</v>
      </c>
      <c r="B4417" s="562">
        <v>2806.89</v>
      </c>
      <c r="C4417"/>
      <c r="D4417"/>
    </row>
    <row r="4418" spans="1:4" ht="16.149999999999999" customHeight="1" x14ac:dyDescent="0.25">
      <c r="A4418" s="561">
        <v>37978</v>
      </c>
      <c r="B4418" s="563">
        <v>2809.09</v>
      </c>
      <c r="C4418"/>
      <c r="D4418"/>
    </row>
    <row r="4419" spans="1:4" ht="16.149999999999999" customHeight="1" x14ac:dyDescent="0.25">
      <c r="A4419" s="561">
        <v>37979</v>
      </c>
      <c r="B4419" s="562">
        <v>2806.33</v>
      </c>
      <c r="C4419"/>
      <c r="D4419"/>
    </row>
    <row r="4420" spans="1:4" ht="16.149999999999999" customHeight="1" x14ac:dyDescent="0.25">
      <c r="A4420" s="561">
        <v>37980</v>
      </c>
      <c r="B4420" s="563">
        <v>2796.89</v>
      </c>
      <c r="C4420"/>
      <c r="D4420"/>
    </row>
    <row r="4421" spans="1:4" ht="16.149999999999999" customHeight="1" x14ac:dyDescent="0.25">
      <c r="A4421" s="561">
        <v>37981</v>
      </c>
      <c r="B4421" s="562">
        <v>2796.89</v>
      </c>
      <c r="C4421"/>
      <c r="D4421"/>
    </row>
    <row r="4422" spans="1:4" ht="16.149999999999999" customHeight="1" x14ac:dyDescent="0.25">
      <c r="A4422" s="561">
        <v>37982</v>
      </c>
      <c r="B4422" s="563">
        <v>2795.21</v>
      </c>
      <c r="C4422"/>
      <c r="D4422"/>
    </row>
    <row r="4423" spans="1:4" ht="16.149999999999999" customHeight="1" x14ac:dyDescent="0.25">
      <c r="A4423" s="561">
        <v>37983</v>
      </c>
      <c r="B4423" s="562">
        <v>2795.21</v>
      </c>
      <c r="C4423"/>
      <c r="D4423"/>
    </row>
    <row r="4424" spans="1:4" ht="16.149999999999999" customHeight="1" x14ac:dyDescent="0.25">
      <c r="A4424" s="561">
        <v>37984</v>
      </c>
      <c r="B4424" s="563">
        <v>2795.21</v>
      </c>
      <c r="C4424"/>
      <c r="D4424"/>
    </row>
    <row r="4425" spans="1:4" ht="16.149999999999999" customHeight="1" x14ac:dyDescent="0.25">
      <c r="A4425" s="561">
        <v>37985</v>
      </c>
      <c r="B4425" s="562">
        <v>2780.82</v>
      </c>
      <c r="C4425"/>
      <c r="D4425"/>
    </row>
    <row r="4426" spans="1:4" ht="16.149999999999999" customHeight="1" x14ac:dyDescent="0.25">
      <c r="A4426" s="561">
        <v>37986</v>
      </c>
      <c r="B4426" s="563">
        <v>2778.21</v>
      </c>
      <c r="C4426"/>
      <c r="D4426"/>
    </row>
    <row r="4427" spans="1:4" ht="16.149999999999999" customHeight="1" x14ac:dyDescent="0.25">
      <c r="A4427" s="561">
        <v>37987</v>
      </c>
      <c r="B4427" s="562">
        <v>2778.21</v>
      </c>
      <c r="C4427"/>
      <c r="D4427"/>
    </row>
    <row r="4428" spans="1:4" ht="16.149999999999999" customHeight="1" x14ac:dyDescent="0.25">
      <c r="A4428" s="561">
        <v>37988</v>
      </c>
      <c r="B4428" s="563">
        <v>2778.21</v>
      </c>
      <c r="C4428"/>
      <c r="D4428"/>
    </row>
    <row r="4429" spans="1:4" ht="16.149999999999999" customHeight="1" x14ac:dyDescent="0.25">
      <c r="A4429" s="561">
        <v>37989</v>
      </c>
      <c r="B4429" s="562">
        <v>2777.96</v>
      </c>
      <c r="C4429"/>
      <c r="D4429"/>
    </row>
    <row r="4430" spans="1:4" ht="16.149999999999999" customHeight="1" x14ac:dyDescent="0.25">
      <c r="A4430" s="561">
        <v>37990</v>
      </c>
      <c r="B4430" s="563">
        <v>2777.96</v>
      </c>
      <c r="C4430"/>
      <c r="D4430"/>
    </row>
    <row r="4431" spans="1:4" ht="16.149999999999999" customHeight="1" x14ac:dyDescent="0.25">
      <c r="A4431" s="561">
        <v>37991</v>
      </c>
      <c r="B4431" s="562">
        <v>2777.96</v>
      </c>
      <c r="C4431"/>
      <c r="D4431"/>
    </row>
    <row r="4432" spans="1:4" ht="16.149999999999999" customHeight="1" x14ac:dyDescent="0.25">
      <c r="A4432" s="561">
        <v>37992</v>
      </c>
      <c r="B4432" s="563">
        <v>2778.92</v>
      </c>
      <c r="C4432"/>
      <c r="D4432"/>
    </row>
    <row r="4433" spans="1:4" ht="16.149999999999999" customHeight="1" x14ac:dyDescent="0.25">
      <c r="A4433" s="561">
        <v>37993</v>
      </c>
      <c r="B4433" s="562">
        <v>2765.76</v>
      </c>
      <c r="C4433"/>
      <c r="D4433"/>
    </row>
    <row r="4434" spans="1:4" ht="16.149999999999999" customHeight="1" x14ac:dyDescent="0.25">
      <c r="A4434" s="561">
        <v>37994</v>
      </c>
      <c r="B4434" s="563">
        <v>2758.83</v>
      </c>
      <c r="C4434"/>
      <c r="D4434"/>
    </row>
    <row r="4435" spans="1:4" ht="16.149999999999999" customHeight="1" x14ac:dyDescent="0.25">
      <c r="A4435" s="561">
        <v>37995</v>
      </c>
      <c r="B4435" s="562">
        <v>2750.89</v>
      </c>
      <c r="C4435"/>
      <c r="D4435"/>
    </row>
    <row r="4436" spans="1:4" ht="16.149999999999999" customHeight="1" x14ac:dyDescent="0.25">
      <c r="A4436" s="561">
        <v>37996</v>
      </c>
      <c r="B4436" s="563">
        <v>2754.33</v>
      </c>
      <c r="C4436"/>
      <c r="D4436"/>
    </row>
    <row r="4437" spans="1:4" ht="16.149999999999999" customHeight="1" x14ac:dyDescent="0.25">
      <c r="A4437" s="561">
        <v>37997</v>
      </c>
      <c r="B4437" s="562">
        <v>2754.33</v>
      </c>
      <c r="C4437"/>
      <c r="D4437"/>
    </row>
    <row r="4438" spans="1:4" ht="16.149999999999999" customHeight="1" x14ac:dyDescent="0.25">
      <c r="A4438" s="561">
        <v>37998</v>
      </c>
      <c r="B4438" s="563">
        <v>2754.33</v>
      </c>
      <c r="C4438"/>
      <c r="D4438"/>
    </row>
    <row r="4439" spans="1:4" ht="16.149999999999999" customHeight="1" x14ac:dyDescent="0.25">
      <c r="A4439" s="561">
        <v>37999</v>
      </c>
      <c r="B4439" s="562">
        <v>2754.33</v>
      </c>
      <c r="C4439"/>
      <c r="D4439"/>
    </row>
    <row r="4440" spans="1:4" ht="16.149999999999999" customHeight="1" x14ac:dyDescent="0.25">
      <c r="A4440" s="561">
        <v>38000</v>
      </c>
      <c r="B4440" s="563">
        <v>2762.31</v>
      </c>
      <c r="C4440"/>
      <c r="D4440"/>
    </row>
    <row r="4441" spans="1:4" ht="16.149999999999999" customHeight="1" x14ac:dyDescent="0.25">
      <c r="A4441" s="561">
        <v>38001</v>
      </c>
      <c r="B4441" s="562">
        <v>2747.06</v>
      </c>
      <c r="C4441"/>
      <c r="D4441"/>
    </row>
    <row r="4442" spans="1:4" ht="16.149999999999999" customHeight="1" x14ac:dyDescent="0.25">
      <c r="A4442" s="561">
        <v>38002</v>
      </c>
      <c r="B4442" s="563">
        <v>2723.83</v>
      </c>
      <c r="C4442"/>
      <c r="D4442"/>
    </row>
    <row r="4443" spans="1:4" ht="16.149999999999999" customHeight="1" x14ac:dyDescent="0.25">
      <c r="A4443" s="561">
        <v>38003</v>
      </c>
      <c r="B4443" s="562">
        <v>2728.7</v>
      </c>
      <c r="C4443"/>
      <c r="D4443"/>
    </row>
    <row r="4444" spans="1:4" ht="16.149999999999999" customHeight="1" x14ac:dyDescent="0.25">
      <c r="A4444" s="561">
        <v>38004</v>
      </c>
      <c r="B4444" s="563">
        <v>2728.7</v>
      </c>
      <c r="C4444"/>
      <c r="D4444"/>
    </row>
    <row r="4445" spans="1:4" ht="16.149999999999999" customHeight="1" x14ac:dyDescent="0.25">
      <c r="A4445" s="561">
        <v>38005</v>
      </c>
      <c r="B4445" s="562">
        <v>2728.7</v>
      </c>
      <c r="C4445"/>
      <c r="D4445"/>
    </row>
    <row r="4446" spans="1:4" ht="16.149999999999999" customHeight="1" x14ac:dyDescent="0.25">
      <c r="A4446" s="561">
        <v>38006</v>
      </c>
      <c r="B4446" s="563">
        <v>2728.7</v>
      </c>
      <c r="C4446"/>
      <c r="D4446"/>
    </row>
    <row r="4447" spans="1:4" ht="16.149999999999999" customHeight="1" x14ac:dyDescent="0.25">
      <c r="A4447" s="561">
        <v>38007</v>
      </c>
      <c r="B4447" s="562">
        <v>2730.75</v>
      </c>
      <c r="C4447"/>
      <c r="D4447"/>
    </row>
    <row r="4448" spans="1:4" ht="16.149999999999999" customHeight="1" x14ac:dyDescent="0.25">
      <c r="A4448" s="561">
        <v>38008</v>
      </c>
      <c r="B4448" s="563">
        <v>2740.76</v>
      </c>
      <c r="C4448"/>
      <c r="D4448"/>
    </row>
    <row r="4449" spans="1:4" ht="16.149999999999999" customHeight="1" x14ac:dyDescent="0.25">
      <c r="A4449" s="561">
        <v>38009</v>
      </c>
      <c r="B4449" s="562">
        <v>2742.88</v>
      </c>
      <c r="C4449"/>
      <c r="D4449"/>
    </row>
    <row r="4450" spans="1:4" ht="16.149999999999999" customHeight="1" x14ac:dyDescent="0.25">
      <c r="A4450" s="561">
        <v>38010</v>
      </c>
      <c r="B4450" s="563">
        <v>2747.72</v>
      </c>
      <c r="C4450"/>
      <c r="D4450"/>
    </row>
    <row r="4451" spans="1:4" ht="16.149999999999999" customHeight="1" x14ac:dyDescent="0.25">
      <c r="A4451" s="561">
        <v>38011</v>
      </c>
      <c r="B4451" s="562">
        <v>2747.72</v>
      </c>
      <c r="C4451"/>
      <c r="D4451"/>
    </row>
    <row r="4452" spans="1:4" ht="16.149999999999999" customHeight="1" x14ac:dyDescent="0.25">
      <c r="A4452" s="561">
        <v>38012</v>
      </c>
      <c r="B4452" s="563">
        <v>2747.72</v>
      </c>
      <c r="C4452"/>
      <c r="D4452"/>
    </row>
    <row r="4453" spans="1:4" ht="16.149999999999999" customHeight="1" x14ac:dyDescent="0.25">
      <c r="A4453" s="561">
        <v>38013</v>
      </c>
      <c r="B4453" s="562">
        <v>2766.89</v>
      </c>
      <c r="C4453"/>
      <c r="D4453"/>
    </row>
    <row r="4454" spans="1:4" ht="16.149999999999999" customHeight="1" x14ac:dyDescent="0.25">
      <c r="A4454" s="561">
        <v>38014</v>
      </c>
      <c r="B4454" s="563">
        <v>2736.28</v>
      </c>
      <c r="C4454"/>
      <c r="D4454"/>
    </row>
    <row r="4455" spans="1:4" ht="16.149999999999999" customHeight="1" x14ac:dyDescent="0.25">
      <c r="A4455" s="561">
        <v>38015</v>
      </c>
      <c r="B4455" s="562">
        <v>2721.56</v>
      </c>
      <c r="C4455"/>
      <c r="D4455"/>
    </row>
    <row r="4456" spans="1:4" ht="16.149999999999999" customHeight="1" x14ac:dyDescent="0.25">
      <c r="A4456" s="561">
        <v>38016</v>
      </c>
      <c r="B4456" s="563">
        <v>2740.55</v>
      </c>
      <c r="C4456"/>
      <c r="D4456"/>
    </row>
    <row r="4457" spans="1:4" ht="16.149999999999999" customHeight="1" x14ac:dyDescent="0.25">
      <c r="A4457" s="561">
        <v>38017</v>
      </c>
      <c r="B4457" s="562">
        <v>2742.47</v>
      </c>
      <c r="C4457"/>
      <c r="D4457"/>
    </row>
    <row r="4458" spans="1:4" ht="16.149999999999999" customHeight="1" x14ac:dyDescent="0.25">
      <c r="A4458" s="561">
        <v>38018</v>
      </c>
      <c r="B4458" s="563">
        <v>2742.47</v>
      </c>
      <c r="C4458"/>
      <c r="D4458"/>
    </row>
    <row r="4459" spans="1:4" ht="16.149999999999999" customHeight="1" x14ac:dyDescent="0.25">
      <c r="A4459" s="561">
        <v>38019</v>
      </c>
      <c r="B4459" s="562">
        <v>2742.47</v>
      </c>
      <c r="C4459"/>
      <c r="D4459"/>
    </row>
    <row r="4460" spans="1:4" ht="16.149999999999999" customHeight="1" x14ac:dyDescent="0.25">
      <c r="A4460" s="561">
        <v>38020</v>
      </c>
      <c r="B4460" s="563">
        <v>2738.15</v>
      </c>
      <c r="C4460"/>
      <c r="D4460"/>
    </row>
    <row r="4461" spans="1:4" ht="16.149999999999999" customHeight="1" x14ac:dyDescent="0.25">
      <c r="A4461" s="561">
        <v>38021</v>
      </c>
      <c r="B4461" s="562">
        <v>2747.28</v>
      </c>
      <c r="C4461"/>
      <c r="D4461"/>
    </row>
    <row r="4462" spans="1:4" ht="16.149999999999999" customHeight="1" x14ac:dyDescent="0.25">
      <c r="A4462" s="561">
        <v>38022</v>
      </c>
      <c r="B4462" s="563">
        <v>2750.67</v>
      </c>
      <c r="C4462"/>
      <c r="D4462"/>
    </row>
    <row r="4463" spans="1:4" ht="16.149999999999999" customHeight="1" x14ac:dyDescent="0.25">
      <c r="A4463" s="561">
        <v>38023</v>
      </c>
      <c r="B4463" s="562">
        <v>2748.9</v>
      </c>
      <c r="C4463"/>
      <c r="D4463"/>
    </row>
    <row r="4464" spans="1:4" ht="16.149999999999999" customHeight="1" x14ac:dyDescent="0.25">
      <c r="A4464" s="561">
        <v>38024</v>
      </c>
      <c r="B4464" s="563">
        <v>2757.14</v>
      </c>
      <c r="C4464"/>
      <c r="D4464"/>
    </row>
    <row r="4465" spans="1:4" ht="16.149999999999999" customHeight="1" x14ac:dyDescent="0.25">
      <c r="A4465" s="561">
        <v>38025</v>
      </c>
      <c r="B4465" s="562">
        <v>2757.14</v>
      </c>
      <c r="C4465"/>
      <c r="D4465"/>
    </row>
    <row r="4466" spans="1:4" ht="16.149999999999999" customHeight="1" x14ac:dyDescent="0.25">
      <c r="A4466" s="561">
        <v>38026</v>
      </c>
      <c r="B4466" s="563">
        <v>2757.14</v>
      </c>
      <c r="C4466"/>
      <c r="D4466"/>
    </row>
    <row r="4467" spans="1:4" ht="16.149999999999999" customHeight="1" x14ac:dyDescent="0.25">
      <c r="A4467" s="561">
        <v>38027</v>
      </c>
      <c r="B4467" s="562">
        <v>2741.17</v>
      </c>
      <c r="C4467"/>
      <c r="D4467"/>
    </row>
    <row r="4468" spans="1:4" ht="16.149999999999999" customHeight="1" x14ac:dyDescent="0.25">
      <c r="A4468" s="561">
        <v>38028</v>
      </c>
      <c r="B4468" s="563">
        <v>2735.5</v>
      </c>
      <c r="C4468"/>
      <c r="D4468"/>
    </row>
    <row r="4469" spans="1:4" ht="16.149999999999999" customHeight="1" x14ac:dyDescent="0.25">
      <c r="A4469" s="561">
        <v>38029</v>
      </c>
      <c r="B4469" s="562">
        <v>2736.94</v>
      </c>
      <c r="C4469"/>
      <c r="D4469"/>
    </row>
    <row r="4470" spans="1:4" ht="16.149999999999999" customHeight="1" x14ac:dyDescent="0.25">
      <c r="A4470" s="561">
        <v>38030</v>
      </c>
      <c r="B4470" s="563">
        <v>2736.42</v>
      </c>
      <c r="C4470"/>
      <c r="D4470"/>
    </row>
    <row r="4471" spans="1:4" ht="16.149999999999999" customHeight="1" x14ac:dyDescent="0.25">
      <c r="A4471" s="561">
        <v>38031</v>
      </c>
      <c r="B4471" s="562">
        <v>2724.36</v>
      </c>
      <c r="C4471"/>
      <c r="D4471"/>
    </row>
    <row r="4472" spans="1:4" ht="16.149999999999999" customHeight="1" x14ac:dyDescent="0.25">
      <c r="A4472" s="561">
        <v>38032</v>
      </c>
      <c r="B4472" s="563">
        <v>2724.36</v>
      </c>
      <c r="C4472"/>
      <c r="D4472"/>
    </row>
    <row r="4473" spans="1:4" ht="16.149999999999999" customHeight="1" x14ac:dyDescent="0.25">
      <c r="A4473" s="561">
        <v>38033</v>
      </c>
      <c r="B4473" s="562">
        <v>2724.36</v>
      </c>
      <c r="C4473"/>
      <c r="D4473"/>
    </row>
    <row r="4474" spans="1:4" ht="16.149999999999999" customHeight="1" x14ac:dyDescent="0.25">
      <c r="A4474" s="561">
        <v>38034</v>
      </c>
      <c r="B4474" s="563">
        <v>2724.36</v>
      </c>
      <c r="C4474"/>
      <c r="D4474"/>
    </row>
    <row r="4475" spans="1:4" ht="16.149999999999999" customHeight="1" x14ac:dyDescent="0.25">
      <c r="A4475" s="561">
        <v>38035</v>
      </c>
      <c r="B4475" s="562">
        <v>2715.2</v>
      </c>
      <c r="C4475"/>
      <c r="D4475"/>
    </row>
    <row r="4476" spans="1:4" ht="16.149999999999999" customHeight="1" x14ac:dyDescent="0.25">
      <c r="A4476" s="561">
        <v>38036</v>
      </c>
      <c r="B4476" s="563">
        <v>2697.66</v>
      </c>
      <c r="C4476"/>
      <c r="D4476"/>
    </row>
    <row r="4477" spans="1:4" ht="16.149999999999999" customHeight="1" x14ac:dyDescent="0.25">
      <c r="A4477" s="561">
        <v>38037</v>
      </c>
      <c r="B4477" s="562">
        <v>2693.84</v>
      </c>
      <c r="C4477"/>
      <c r="D4477"/>
    </row>
    <row r="4478" spans="1:4" ht="16.149999999999999" customHeight="1" x14ac:dyDescent="0.25">
      <c r="A4478" s="561">
        <v>38038</v>
      </c>
      <c r="B4478" s="563">
        <v>2700.19</v>
      </c>
      <c r="C4478"/>
      <c r="D4478"/>
    </row>
    <row r="4479" spans="1:4" ht="16.149999999999999" customHeight="1" x14ac:dyDescent="0.25">
      <c r="A4479" s="561">
        <v>38039</v>
      </c>
      <c r="B4479" s="562">
        <v>2700.19</v>
      </c>
      <c r="C4479"/>
      <c r="D4479"/>
    </row>
    <row r="4480" spans="1:4" ht="16.149999999999999" customHeight="1" x14ac:dyDescent="0.25">
      <c r="A4480" s="561">
        <v>38040</v>
      </c>
      <c r="B4480" s="563">
        <v>2700.19</v>
      </c>
      <c r="C4480"/>
      <c r="D4480"/>
    </row>
    <row r="4481" spans="1:4" ht="16.149999999999999" customHeight="1" x14ac:dyDescent="0.25">
      <c r="A4481" s="561">
        <v>38041</v>
      </c>
      <c r="B4481" s="562">
        <v>2665.83</v>
      </c>
      <c r="C4481"/>
      <c r="D4481"/>
    </row>
    <row r="4482" spans="1:4" ht="16.149999999999999" customHeight="1" x14ac:dyDescent="0.25">
      <c r="A4482" s="561">
        <v>38042</v>
      </c>
      <c r="B4482" s="563">
        <v>2651.94</v>
      </c>
      <c r="C4482"/>
      <c r="D4482"/>
    </row>
    <row r="4483" spans="1:4" ht="16.149999999999999" customHeight="1" x14ac:dyDescent="0.25">
      <c r="A4483" s="561">
        <v>38043</v>
      </c>
      <c r="B4483" s="562">
        <v>2664.3</v>
      </c>
      <c r="C4483"/>
      <c r="D4483"/>
    </row>
    <row r="4484" spans="1:4" ht="16.149999999999999" customHeight="1" x14ac:dyDescent="0.25">
      <c r="A4484" s="561">
        <v>38044</v>
      </c>
      <c r="B4484" s="563">
        <v>2686.54</v>
      </c>
      <c r="C4484"/>
      <c r="D4484"/>
    </row>
    <row r="4485" spans="1:4" ht="16.149999999999999" customHeight="1" x14ac:dyDescent="0.25">
      <c r="A4485" s="561">
        <v>38045</v>
      </c>
      <c r="B4485" s="562">
        <v>2682.34</v>
      </c>
      <c r="C4485"/>
      <c r="D4485"/>
    </row>
    <row r="4486" spans="1:4" ht="16.149999999999999" customHeight="1" x14ac:dyDescent="0.25">
      <c r="A4486" s="561">
        <v>38046</v>
      </c>
      <c r="B4486" s="563">
        <v>2682.34</v>
      </c>
      <c r="C4486"/>
      <c r="D4486"/>
    </row>
    <row r="4487" spans="1:4" ht="16.149999999999999" customHeight="1" x14ac:dyDescent="0.25">
      <c r="A4487" s="561">
        <v>38047</v>
      </c>
      <c r="B4487" s="562">
        <v>2682.34</v>
      </c>
      <c r="C4487"/>
      <c r="D4487"/>
    </row>
    <row r="4488" spans="1:4" ht="16.149999999999999" customHeight="1" x14ac:dyDescent="0.25">
      <c r="A4488" s="561">
        <v>38048</v>
      </c>
      <c r="B4488" s="563">
        <v>2662.81</v>
      </c>
      <c r="C4488"/>
      <c r="D4488"/>
    </row>
    <row r="4489" spans="1:4" ht="16.149999999999999" customHeight="1" x14ac:dyDescent="0.25">
      <c r="A4489" s="561">
        <v>38049</v>
      </c>
      <c r="B4489" s="562">
        <v>2660.42</v>
      </c>
      <c r="C4489"/>
      <c r="D4489"/>
    </row>
    <row r="4490" spans="1:4" ht="16.149999999999999" customHeight="1" x14ac:dyDescent="0.25">
      <c r="A4490" s="561">
        <v>38050</v>
      </c>
      <c r="B4490" s="563">
        <v>2670.97</v>
      </c>
      <c r="C4490"/>
      <c r="D4490"/>
    </row>
    <row r="4491" spans="1:4" ht="16.149999999999999" customHeight="1" x14ac:dyDescent="0.25">
      <c r="A4491" s="561">
        <v>38051</v>
      </c>
      <c r="B4491" s="562">
        <v>2676.41</v>
      </c>
      <c r="C4491"/>
      <c r="D4491"/>
    </row>
    <row r="4492" spans="1:4" ht="16.149999999999999" customHeight="1" x14ac:dyDescent="0.25">
      <c r="A4492" s="561">
        <v>38052</v>
      </c>
      <c r="B4492" s="563">
        <v>2673.29</v>
      </c>
      <c r="C4492"/>
      <c r="D4492"/>
    </row>
    <row r="4493" spans="1:4" ht="16.149999999999999" customHeight="1" x14ac:dyDescent="0.25">
      <c r="A4493" s="561">
        <v>38053</v>
      </c>
      <c r="B4493" s="562">
        <v>2673.29</v>
      </c>
      <c r="C4493"/>
      <c r="D4493"/>
    </row>
    <row r="4494" spans="1:4" ht="16.149999999999999" customHeight="1" x14ac:dyDescent="0.25">
      <c r="A4494" s="561">
        <v>38054</v>
      </c>
      <c r="B4494" s="563">
        <v>2673.29</v>
      </c>
      <c r="C4494"/>
      <c r="D4494"/>
    </row>
    <row r="4495" spans="1:4" ht="16.149999999999999" customHeight="1" x14ac:dyDescent="0.25">
      <c r="A4495" s="561">
        <v>38055</v>
      </c>
      <c r="B4495" s="562">
        <v>2675.65</v>
      </c>
      <c r="C4495"/>
      <c r="D4495"/>
    </row>
    <row r="4496" spans="1:4" ht="16.149999999999999" customHeight="1" x14ac:dyDescent="0.25">
      <c r="A4496" s="561">
        <v>38056</v>
      </c>
      <c r="B4496" s="563">
        <v>2679.22</v>
      </c>
      <c r="C4496"/>
      <c r="D4496"/>
    </row>
    <row r="4497" spans="1:4" ht="16.149999999999999" customHeight="1" x14ac:dyDescent="0.25">
      <c r="A4497" s="561">
        <v>38057</v>
      </c>
      <c r="B4497" s="562">
        <v>2685.17</v>
      </c>
      <c r="C4497"/>
      <c r="D4497"/>
    </row>
    <row r="4498" spans="1:4" ht="16.149999999999999" customHeight="1" x14ac:dyDescent="0.25">
      <c r="A4498" s="561">
        <v>38058</v>
      </c>
      <c r="B4498" s="563">
        <v>2683.08</v>
      </c>
      <c r="C4498"/>
      <c r="D4498"/>
    </row>
    <row r="4499" spans="1:4" ht="16.149999999999999" customHeight="1" x14ac:dyDescent="0.25">
      <c r="A4499" s="561">
        <v>38059</v>
      </c>
      <c r="B4499" s="562">
        <v>2669.48</v>
      </c>
      <c r="C4499"/>
      <c r="D4499"/>
    </row>
    <row r="4500" spans="1:4" ht="16.149999999999999" customHeight="1" x14ac:dyDescent="0.25">
      <c r="A4500" s="561">
        <v>38060</v>
      </c>
      <c r="B4500" s="563">
        <v>2669.48</v>
      </c>
      <c r="C4500"/>
      <c r="D4500"/>
    </row>
    <row r="4501" spans="1:4" ht="16.149999999999999" customHeight="1" x14ac:dyDescent="0.25">
      <c r="A4501" s="561">
        <v>38061</v>
      </c>
      <c r="B4501" s="562">
        <v>2669.48</v>
      </c>
      <c r="C4501"/>
      <c r="D4501"/>
    </row>
    <row r="4502" spans="1:4" ht="16.149999999999999" customHeight="1" x14ac:dyDescent="0.25">
      <c r="A4502" s="561">
        <v>38062</v>
      </c>
      <c r="B4502" s="563">
        <v>2661.45</v>
      </c>
      <c r="C4502"/>
      <c r="D4502"/>
    </row>
    <row r="4503" spans="1:4" ht="16.149999999999999" customHeight="1" x14ac:dyDescent="0.25">
      <c r="A4503" s="561">
        <v>38063</v>
      </c>
      <c r="B4503" s="562">
        <v>2648.97</v>
      </c>
      <c r="C4503"/>
      <c r="D4503"/>
    </row>
    <row r="4504" spans="1:4" ht="16.149999999999999" customHeight="1" x14ac:dyDescent="0.25">
      <c r="A4504" s="561">
        <v>38064</v>
      </c>
      <c r="B4504" s="563">
        <v>2650.21</v>
      </c>
      <c r="C4504"/>
      <c r="D4504"/>
    </row>
    <row r="4505" spans="1:4" ht="16.149999999999999" customHeight="1" x14ac:dyDescent="0.25">
      <c r="A4505" s="561">
        <v>38065</v>
      </c>
      <c r="B4505" s="562">
        <v>2669.07</v>
      </c>
      <c r="C4505"/>
      <c r="D4505"/>
    </row>
    <row r="4506" spans="1:4" ht="16.149999999999999" customHeight="1" x14ac:dyDescent="0.25">
      <c r="A4506" s="561">
        <v>38066</v>
      </c>
      <c r="B4506" s="563">
        <v>2669.39</v>
      </c>
      <c r="C4506"/>
      <c r="D4506"/>
    </row>
    <row r="4507" spans="1:4" ht="16.149999999999999" customHeight="1" x14ac:dyDescent="0.25">
      <c r="A4507" s="561">
        <v>38067</v>
      </c>
      <c r="B4507" s="562">
        <v>2669.39</v>
      </c>
      <c r="C4507"/>
      <c r="D4507"/>
    </row>
    <row r="4508" spans="1:4" ht="16.149999999999999" customHeight="1" x14ac:dyDescent="0.25">
      <c r="A4508" s="561">
        <v>38068</v>
      </c>
      <c r="B4508" s="563">
        <v>2669.39</v>
      </c>
      <c r="C4508"/>
      <c r="D4508"/>
    </row>
    <row r="4509" spans="1:4" ht="16.149999999999999" customHeight="1" x14ac:dyDescent="0.25">
      <c r="A4509" s="561">
        <v>38069</v>
      </c>
      <c r="B4509" s="562">
        <v>2669.39</v>
      </c>
      <c r="C4509"/>
      <c r="D4509"/>
    </row>
    <row r="4510" spans="1:4" ht="16.149999999999999" customHeight="1" x14ac:dyDescent="0.25">
      <c r="A4510" s="561">
        <v>38070</v>
      </c>
      <c r="B4510" s="563">
        <v>2664.5</v>
      </c>
      <c r="C4510"/>
      <c r="D4510"/>
    </row>
    <row r="4511" spans="1:4" ht="16.149999999999999" customHeight="1" x14ac:dyDescent="0.25">
      <c r="A4511" s="561">
        <v>38071</v>
      </c>
      <c r="B4511" s="562">
        <v>2667.05</v>
      </c>
      <c r="C4511"/>
      <c r="D4511"/>
    </row>
    <row r="4512" spans="1:4" ht="16.149999999999999" customHeight="1" x14ac:dyDescent="0.25">
      <c r="A4512" s="561">
        <v>38072</v>
      </c>
      <c r="B4512" s="563">
        <v>2679.33</v>
      </c>
      <c r="C4512"/>
      <c r="D4512"/>
    </row>
    <row r="4513" spans="1:4" ht="16.149999999999999" customHeight="1" x14ac:dyDescent="0.25">
      <c r="A4513" s="561">
        <v>38073</v>
      </c>
      <c r="B4513" s="562">
        <v>2673.68</v>
      </c>
      <c r="C4513"/>
      <c r="D4513"/>
    </row>
    <row r="4514" spans="1:4" ht="16.149999999999999" customHeight="1" x14ac:dyDescent="0.25">
      <c r="A4514" s="561">
        <v>38074</v>
      </c>
      <c r="B4514" s="563">
        <v>2673.68</v>
      </c>
      <c r="C4514"/>
      <c r="D4514"/>
    </row>
    <row r="4515" spans="1:4" ht="16.149999999999999" customHeight="1" x14ac:dyDescent="0.25">
      <c r="A4515" s="561">
        <v>38075</v>
      </c>
      <c r="B4515" s="562">
        <v>2673.68</v>
      </c>
      <c r="C4515"/>
      <c r="D4515"/>
    </row>
    <row r="4516" spans="1:4" ht="16.149999999999999" customHeight="1" x14ac:dyDescent="0.25">
      <c r="A4516" s="561">
        <v>38076</v>
      </c>
      <c r="B4516" s="563">
        <v>2676.93</v>
      </c>
      <c r="C4516"/>
      <c r="D4516"/>
    </row>
    <row r="4517" spans="1:4" ht="16.149999999999999" customHeight="1" x14ac:dyDescent="0.25">
      <c r="A4517" s="561">
        <v>38077</v>
      </c>
      <c r="B4517" s="562">
        <v>2678.16</v>
      </c>
      <c r="C4517"/>
      <c r="D4517"/>
    </row>
    <row r="4518" spans="1:4" ht="16.149999999999999" customHeight="1" x14ac:dyDescent="0.25">
      <c r="A4518" s="561">
        <v>38078</v>
      </c>
      <c r="B4518" s="563">
        <v>2682.09</v>
      </c>
      <c r="C4518"/>
      <c r="D4518"/>
    </row>
    <row r="4519" spans="1:4" ht="16.149999999999999" customHeight="1" x14ac:dyDescent="0.25">
      <c r="A4519" s="561">
        <v>38079</v>
      </c>
      <c r="B4519" s="562">
        <v>2671.01</v>
      </c>
      <c r="C4519"/>
      <c r="D4519"/>
    </row>
    <row r="4520" spans="1:4" ht="16.149999999999999" customHeight="1" x14ac:dyDescent="0.25">
      <c r="A4520" s="561">
        <v>38080</v>
      </c>
      <c r="B4520" s="563">
        <v>2666.55</v>
      </c>
      <c r="C4520"/>
      <c r="D4520"/>
    </row>
    <row r="4521" spans="1:4" ht="16.149999999999999" customHeight="1" x14ac:dyDescent="0.25">
      <c r="A4521" s="561">
        <v>38081</v>
      </c>
      <c r="B4521" s="562">
        <v>2666.55</v>
      </c>
      <c r="C4521"/>
      <c r="D4521"/>
    </row>
    <row r="4522" spans="1:4" ht="16.149999999999999" customHeight="1" x14ac:dyDescent="0.25">
      <c r="A4522" s="561">
        <v>38082</v>
      </c>
      <c r="B4522" s="563">
        <v>2666.55</v>
      </c>
      <c r="C4522"/>
      <c r="D4522"/>
    </row>
    <row r="4523" spans="1:4" ht="16.149999999999999" customHeight="1" x14ac:dyDescent="0.25">
      <c r="A4523" s="561">
        <v>38083</v>
      </c>
      <c r="B4523" s="562">
        <v>2667.06</v>
      </c>
      <c r="C4523"/>
      <c r="D4523"/>
    </row>
    <row r="4524" spans="1:4" ht="16.149999999999999" customHeight="1" x14ac:dyDescent="0.25">
      <c r="A4524" s="561">
        <v>38084</v>
      </c>
      <c r="B4524" s="563">
        <v>2663.05</v>
      </c>
      <c r="C4524"/>
      <c r="D4524"/>
    </row>
    <row r="4525" spans="1:4" ht="16.149999999999999" customHeight="1" x14ac:dyDescent="0.25">
      <c r="A4525" s="561">
        <v>38085</v>
      </c>
      <c r="B4525" s="562">
        <v>2659.05</v>
      </c>
      <c r="C4525"/>
      <c r="D4525"/>
    </row>
    <row r="4526" spans="1:4" ht="16.149999999999999" customHeight="1" x14ac:dyDescent="0.25">
      <c r="A4526" s="561">
        <v>38086</v>
      </c>
      <c r="B4526" s="563">
        <v>2659.05</v>
      </c>
      <c r="C4526"/>
      <c r="D4526"/>
    </row>
    <row r="4527" spans="1:4" ht="16.149999999999999" customHeight="1" x14ac:dyDescent="0.25">
      <c r="A4527" s="561">
        <v>38087</v>
      </c>
      <c r="B4527" s="562">
        <v>2659.05</v>
      </c>
      <c r="C4527"/>
      <c r="D4527"/>
    </row>
    <row r="4528" spans="1:4" ht="16.149999999999999" customHeight="1" x14ac:dyDescent="0.25">
      <c r="A4528" s="561">
        <v>38088</v>
      </c>
      <c r="B4528" s="563">
        <v>2659.05</v>
      </c>
      <c r="C4528"/>
      <c r="D4528"/>
    </row>
    <row r="4529" spans="1:4" ht="16.149999999999999" customHeight="1" x14ac:dyDescent="0.25">
      <c r="A4529" s="561">
        <v>38089</v>
      </c>
      <c r="B4529" s="562">
        <v>2659.05</v>
      </c>
      <c r="C4529"/>
      <c r="D4529"/>
    </row>
    <row r="4530" spans="1:4" ht="16.149999999999999" customHeight="1" x14ac:dyDescent="0.25">
      <c r="A4530" s="561">
        <v>38090</v>
      </c>
      <c r="B4530" s="563">
        <v>2648.8</v>
      </c>
      <c r="C4530"/>
      <c r="D4530"/>
    </row>
    <row r="4531" spans="1:4" ht="16.149999999999999" customHeight="1" x14ac:dyDescent="0.25">
      <c r="A4531" s="561">
        <v>38091</v>
      </c>
      <c r="B4531" s="562">
        <v>2642.55</v>
      </c>
      <c r="C4531"/>
      <c r="D4531"/>
    </row>
    <row r="4532" spans="1:4" ht="16.149999999999999" customHeight="1" x14ac:dyDescent="0.25">
      <c r="A4532" s="561">
        <v>38092</v>
      </c>
      <c r="B4532" s="563">
        <v>2631.72</v>
      </c>
      <c r="C4532"/>
      <c r="D4532"/>
    </row>
    <row r="4533" spans="1:4" ht="16.149999999999999" customHeight="1" x14ac:dyDescent="0.25">
      <c r="A4533" s="561">
        <v>38093</v>
      </c>
      <c r="B4533" s="562">
        <v>2619.59</v>
      </c>
      <c r="C4533"/>
      <c r="D4533"/>
    </row>
    <row r="4534" spans="1:4" ht="16.149999999999999" customHeight="1" x14ac:dyDescent="0.25">
      <c r="A4534" s="561">
        <v>38094</v>
      </c>
      <c r="B4534" s="563">
        <v>2620.19</v>
      </c>
      <c r="C4534"/>
      <c r="D4534"/>
    </row>
    <row r="4535" spans="1:4" ht="16.149999999999999" customHeight="1" x14ac:dyDescent="0.25">
      <c r="A4535" s="561">
        <v>38095</v>
      </c>
      <c r="B4535" s="562">
        <v>2620.19</v>
      </c>
      <c r="C4535"/>
      <c r="D4535"/>
    </row>
    <row r="4536" spans="1:4" ht="16.149999999999999" customHeight="1" x14ac:dyDescent="0.25">
      <c r="A4536" s="561">
        <v>38096</v>
      </c>
      <c r="B4536" s="563">
        <v>2620.19</v>
      </c>
      <c r="C4536"/>
      <c r="D4536"/>
    </row>
    <row r="4537" spans="1:4" ht="16.149999999999999" customHeight="1" x14ac:dyDescent="0.25">
      <c r="A4537" s="561">
        <v>38097</v>
      </c>
      <c r="B4537" s="562">
        <v>2612.3000000000002</v>
      </c>
      <c r="C4537"/>
      <c r="D4537"/>
    </row>
    <row r="4538" spans="1:4" ht="16.149999999999999" customHeight="1" x14ac:dyDescent="0.25">
      <c r="A4538" s="561">
        <v>38098</v>
      </c>
      <c r="B4538" s="563">
        <v>2620.94</v>
      </c>
      <c r="C4538"/>
      <c r="D4538"/>
    </row>
    <row r="4539" spans="1:4" ht="16.149999999999999" customHeight="1" x14ac:dyDescent="0.25">
      <c r="A4539" s="561">
        <v>38099</v>
      </c>
      <c r="B4539" s="562">
        <v>2628.19</v>
      </c>
      <c r="C4539"/>
      <c r="D4539"/>
    </row>
    <row r="4540" spans="1:4" ht="16.149999999999999" customHeight="1" x14ac:dyDescent="0.25">
      <c r="A4540" s="561">
        <v>38100</v>
      </c>
      <c r="B4540" s="563">
        <v>2618.21</v>
      </c>
      <c r="C4540"/>
      <c r="D4540"/>
    </row>
    <row r="4541" spans="1:4" ht="16.149999999999999" customHeight="1" x14ac:dyDescent="0.25">
      <c r="A4541" s="561">
        <v>38101</v>
      </c>
      <c r="B4541" s="562">
        <v>2622.74</v>
      </c>
      <c r="C4541"/>
      <c r="D4541"/>
    </row>
    <row r="4542" spans="1:4" ht="16.149999999999999" customHeight="1" x14ac:dyDescent="0.25">
      <c r="A4542" s="561">
        <v>38102</v>
      </c>
      <c r="B4542" s="563">
        <v>2622.74</v>
      </c>
      <c r="C4542"/>
      <c r="D4542"/>
    </row>
    <row r="4543" spans="1:4" ht="16.149999999999999" customHeight="1" x14ac:dyDescent="0.25">
      <c r="A4543" s="561">
        <v>38103</v>
      </c>
      <c r="B4543" s="562">
        <v>2622.74</v>
      </c>
      <c r="C4543"/>
      <c r="D4543"/>
    </row>
    <row r="4544" spans="1:4" ht="16.149999999999999" customHeight="1" x14ac:dyDescent="0.25">
      <c r="A4544" s="561">
        <v>38104</v>
      </c>
      <c r="B4544" s="563">
        <v>2613.94</v>
      </c>
      <c r="C4544"/>
      <c r="D4544"/>
    </row>
    <row r="4545" spans="1:4" ht="16.149999999999999" customHeight="1" x14ac:dyDescent="0.25">
      <c r="A4545" s="561">
        <v>38105</v>
      </c>
      <c r="B4545" s="562">
        <v>2620.9699999999998</v>
      </c>
      <c r="C4545"/>
      <c r="D4545"/>
    </row>
    <row r="4546" spans="1:4" ht="16.149999999999999" customHeight="1" x14ac:dyDescent="0.25">
      <c r="A4546" s="561">
        <v>38106</v>
      </c>
      <c r="B4546" s="563">
        <v>2635.96</v>
      </c>
      <c r="C4546"/>
      <c r="D4546"/>
    </row>
    <row r="4547" spans="1:4" ht="16.149999999999999" customHeight="1" x14ac:dyDescent="0.25">
      <c r="A4547" s="561">
        <v>38107</v>
      </c>
      <c r="B4547" s="562">
        <v>2646.99</v>
      </c>
      <c r="C4547"/>
      <c r="D4547"/>
    </row>
    <row r="4548" spans="1:4" ht="16.149999999999999" customHeight="1" x14ac:dyDescent="0.25">
      <c r="A4548" s="561">
        <v>38108</v>
      </c>
      <c r="B4548" s="563">
        <v>2655.18</v>
      </c>
      <c r="C4548"/>
      <c r="D4548"/>
    </row>
    <row r="4549" spans="1:4" ht="16.149999999999999" customHeight="1" x14ac:dyDescent="0.25">
      <c r="A4549" s="561">
        <v>38109</v>
      </c>
      <c r="B4549" s="562">
        <v>2655.18</v>
      </c>
      <c r="C4549"/>
      <c r="D4549"/>
    </row>
    <row r="4550" spans="1:4" ht="16.149999999999999" customHeight="1" x14ac:dyDescent="0.25">
      <c r="A4550" s="561">
        <v>38110</v>
      </c>
      <c r="B4550" s="563">
        <v>2655.18</v>
      </c>
      <c r="C4550"/>
      <c r="D4550"/>
    </row>
    <row r="4551" spans="1:4" ht="16.149999999999999" customHeight="1" x14ac:dyDescent="0.25">
      <c r="A4551" s="561">
        <v>38111</v>
      </c>
      <c r="B4551" s="562">
        <v>2670.92</v>
      </c>
      <c r="C4551"/>
      <c r="D4551"/>
    </row>
    <row r="4552" spans="1:4" ht="16.149999999999999" customHeight="1" x14ac:dyDescent="0.25">
      <c r="A4552" s="561">
        <v>38112</v>
      </c>
      <c r="B4552" s="563">
        <v>2664.79</v>
      </c>
      <c r="C4552"/>
      <c r="D4552"/>
    </row>
    <row r="4553" spans="1:4" ht="16.149999999999999" customHeight="1" x14ac:dyDescent="0.25">
      <c r="A4553" s="561">
        <v>38113</v>
      </c>
      <c r="B4553" s="562">
        <v>2658.43</v>
      </c>
      <c r="C4553"/>
      <c r="D4553"/>
    </row>
    <row r="4554" spans="1:4" ht="16.149999999999999" customHeight="1" x14ac:dyDescent="0.25">
      <c r="A4554" s="561">
        <v>38114</v>
      </c>
      <c r="B4554" s="563">
        <v>2690.68</v>
      </c>
      <c r="C4554"/>
      <c r="D4554"/>
    </row>
    <row r="4555" spans="1:4" ht="16.149999999999999" customHeight="1" x14ac:dyDescent="0.25">
      <c r="A4555" s="561">
        <v>38115</v>
      </c>
      <c r="B4555" s="562">
        <v>2708.02</v>
      </c>
      <c r="C4555"/>
      <c r="D4555"/>
    </row>
    <row r="4556" spans="1:4" ht="16.149999999999999" customHeight="1" x14ac:dyDescent="0.25">
      <c r="A4556" s="561">
        <v>38116</v>
      </c>
      <c r="B4556" s="563">
        <v>2708.02</v>
      </c>
      <c r="C4556"/>
      <c r="D4556"/>
    </row>
    <row r="4557" spans="1:4" ht="16.149999999999999" customHeight="1" x14ac:dyDescent="0.25">
      <c r="A4557" s="561">
        <v>38117</v>
      </c>
      <c r="B4557" s="562">
        <v>2708.02</v>
      </c>
      <c r="C4557"/>
      <c r="D4557"/>
    </row>
    <row r="4558" spans="1:4" ht="16.149999999999999" customHeight="1" x14ac:dyDescent="0.25">
      <c r="A4558" s="561">
        <v>38118</v>
      </c>
      <c r="B4558" s="563">
        <v>2731.79</v>
      </c>
      <c r="C4558"/>
      <c r="D4558"/>
    </row>
    <row r="4559" spans="1:4" ht="16.149999999999999" customHeight="1" x14ac:dyDescent="0.25">
      <c r="A4559" s="561">
        <v>38119</v>
      </c>
      <c r="B4559" s="562">
        <v>2729.54</v>
      </c>
      <c r="C4559"/>
      <c r="D4559"/>
    </row>
    <row r="4560" spans="1:4" ht="16.149999999999999" customHeight="1" x14ac:dyDescent="0.25">
      <c r="A4560" s="561">
        <v>38120</v>
      </c>
      <c r="B4560" s="563">
        <v>2729.01</v>
      </c>
      <c r="C4560"/>
      <c r="D4560"/>
    </row>
    <row r="4561" spans="1:4" ht="16.149999999999999" customHeight="1" x14ac:dyDescent="0.25">
      <c r="A4561" s="561">
        <v>38121</v>
      </c>
      <c r="B4561" s="562">
        <v>2741.66</v>
      </c>
      <c r="C4561"/>
      <c r="D4561"/>
    </row>
    <row r="4562" spans="1:4" ht="16.149999999999999" customHeight="1" x14ac:dyDescent="0.25">
      <c r="A4562" s="561">
        <v>38122</v>
      </c>
      <c r="B4562" s="563">
        <v>2719.89</v>
      </c>
      <c r="C4562"/>
      <c r="D4562"/>
    </row>
    <row r="4563" spans="1:4" ht="16.149999999999999" customHeight="1" x14ac:dyDescent="0.25">
      <c r="A4563" s="561">
        <v>38123</v>
      </c>
      <c r="B4563" s="562">
        <v>2719.89</v>
      </c>
      <c r="C4563"/>
      <c r="D4563"/>
    </row>
    <row r="4564" spans="1:4" ht="16.149999999999999" customHeight="1" x14ac:dyDescent="0.25">
      <c r="A4564" s="561">
        <v>38124</v>
      </c>
      <c r="B4564" s="563">
        <v>2719.89</v>
      </c>
      <c r="C4564"/>
      <c r="D4564"/>
    </row>
    <row r="4565" spans="1:4" ht="16.149999999999999" customHeight="1" x14ac:dyDescent="0.25">
      <c r="A4565" s="561">
        <v>38125</v>
      </c>
      <c r="B4565" s="562">
        <v>2713.3</v>
      </c>
      <c r="C4565"/>
      <c r="D4565"/>
    </row>
    <row r="4566" spans="1:4" ht="16.149999999999999" customHeight="1" x14ac:dyDescent="0.25">
      <c r="A4566" s="561">
        <v>38126</v>
      </c>
      <c r="B4566" s="563">
        <v>2725.45</v>
      </c>
      <c r="C4566"/>
      <c r="D4566"/>
    </row>
    <row r="4567" spans="1:4" ht="16.149999999999999" customHeight="1" x14ac:dyDescent="0.25">
      <c r="A4567" s="561">
        <v>38127</v>
      </c>
      <c r="B4567" s="562">
        <v>2737.55</v>
      </c>
      <c r="C4567"/>
      <c r="D4567"/>
    </row>
    <row r="4568" spans="1:4" ht="16.149999999999999" customHeight="1" x14ac:dyDescent="0.25">
      <c r="A4568" s="561">
        <v>38128</v>
      </c>
      <c r="B4568" s="563">
        <v>2759.79</v>
      </c>
      <c r="C4568"/>
      <c r="D4568"/>
    </row>
    <row r="4569" spans="1:4" ht="16.149999999999999" customHeight="1" x14ac:dyDescent="0.25">
      <c r="A4569" s="561">
        <v>38129</v>
      </c>
      <c r="B4569" s="562">
        <v>2766.83</v>
      </c>
      <c r="C4569"/>
      <c r="D4569"/>
    </row>
    <row r="4570" spans="1:4" ht="16.149999999999999" customHeight="1" x14ac:dyDescent="0.25">
      <c r="A4570" s="561">
        <v>38130</v>
      </c>
      <c r="B4570" s="563">
        <v>2766.83</v>
      </c>
      <c r="C4570"/>
      <c r="D4570"/>
    </row>
    <row r="4571" spans="1:4" ht="16.149999999999999" customHeight="1" x14ac:dyDescent="0.25">
      <c r="A4571" s="561">
        <v>38131</v>
      </c>
      <c r="B4571" s="562">
        <v>2766.83</v>
      </c>
      <c r="C4571"/>
      <c r="D4571"/>
    </row>
    <row r="4572" spans="1:4" ht="16.149999999999999" customHeight="1" x14ac:dyDescent="0.25">
      <c r="A4572" s="561">
        <v>38132</v>
      </c>
      <c r="B4572" s="563">
        <v>2766.83</v>
      </c>
      <c r="C4572"/>
      <c r="D4572"/>
    </row>
    <row r="4573" spans="1:4" ht="16.149999999999999" customHeight="1" x14ac:dyDescent="0.25">
      <c r="A4573" s="561">
        <v>38133</v>
      </c>
      <c r="B4573" s="562">
        <v>2760.06</v>
      </c>
      <c r="C4573"/>
      <c r="D4573"/>
    </row>
    <row r="4574" spans="1:4" ht="16.149999999999999" customHeight="1" x14ac:dyDescent="0.25">
      <c r="A4574" s="561">
        <v>38134</v>
      </c>
      <c r="B4574" s="563">
        <v>2754.83</v>
      </c>
      <c r="C4574"/>
      <c r="D4574"/>
    </row>
    <row r="4575" spans="1:4" ht="16.149999999999999" customHeight="1" x14ac:dyDescent="0.25">
      <c r="A4575" s="561">
        <v>38135</v>
      </c>
      <c r="B4575" s="562">
        <v>2745.91</v>
      </c>
      <c r="C4575"/>
      <c r="D4575"/>
    </row>
    <row r="4576" spans="1:4" ht="16.149999999999999" customHeight="1" x14ac:dyDescent="0.25">
      <c r="A4576" s="561">
        <v>38136</v>
      </c>
      <c r="B4576" s="563">
        <v>2724.92</v>
      </c>
      <c r="C4576"/>
      <c r="D4576"/>
    </row>
    <row r="4577" spans="1:4" ht="16.149999999999999" customHeight="1" x14ac:dyDescent="0.25">
      <c r="A4577" s="561">
        <v>38137</v>
      </c>
      <c r="B4577" s="562">
        <v>2724.92</v>
      </c>
      <c r="C4577"/>
      <c r="D4577"/>
    </row>
    <row r="4578" spans="1:4" ht="16.149999999999999" customHeight="1" x14ac:dyDescent="0.25">
      <c r="A4578" s="561">
        <v>38138</v>
      </c>
      <c r="B4578" s="563">
        <v>2724.92</v>
      </c>
      <c r="C4578"/>
      <c r="D4578"/>
    </row>
    <row r="4579" spans="1:4" ht="16.149999999999999" customHeight="1" x14ac:dyDescent="0.25">
      <c r="A4579" s="561">
        <v>38139</v>
      </c>
      <c r="B4579" s="562">
        <v>2724.92</v>
      </c>
      <c r="C4579"/>
      <c r="D4579"/>
    </row>
    <row r="4580" spans="1:4" ht="16.149999999999999" customHeight="1" x14ac:dyDescent="0.25">
      <c r="A4580" s="561">
        <v>38140</v>
      </c>
      <c r="B4580" s="563">
        <v>2736.39</v>
      </c>
      <c r="C4580"/>
      <c r="D4580"/>
    </row>
    <row r="4581" spans="1:4" ht="16.149999999999999" customHeight="1" x14ac:dyDescent="0.25">
      <c r="A4581" s="561">
        <v>38141</v>
      </c>
      <c r="B4581" s="562">
        <v>2727.68</v>
      </c>
      <c r="C4581"/>
      <c r="D4581"/>
    </row>
    <row r="4582" spans="1:4" ht="16.149999999999999" customHeight="1" x14ac:dyDescent="0.25">
      <c r="A4582" s="561">
        <v>38142</v>
      </c>
      <c r="B4582" s="563">
        <v>2722.69</v>
      </c>
      <c r="C4582"/>
      <c r="D4582"/>
    </row>
    <row r="4583" spans="1:4" ht="16.149999999999999" customHeight="1" x14ac:dyDescent="0.25">
      <c r="A4583" s="561">
        <v>38143</v>
      </c>
      <c r="B4583" s="562">
        <v>2715.37</v>
      </c>
      <c r="C4583"/>
      <c r="D4583"/>
    </row>
    <row r="4584" spans="1:4" ht="16.149999999999999" customHeight="1" x14ac:dyDescent="0.25">
      <c r="A4584" s="561">
        <v>38144</v>
      </c>
      <c r="B4584" s="563">
        <v>2715.37</v>
      </c>
      <c r="C4584"/>
      <c r="D4584"/>
    </row>
    <row r="4585" spans="1:4" ht="16.149999999999999" customHeight="1" x14ac:dyDescent="0.25">
      <c r="A4585" s="561">
        <v>38145</v>
      </c>
      <c r="B4585" s="562">
        <v>2715.37</v>
      </c>
      <c r="C4585"/>
      <c r="D4585"/>
    </row>
    <row r="4586" spans="1:4" ht="16.149999999999999" customHeight="1" x14ac:dyDescent="0.25">
      <c r="A4586" s="561">
        <v>38146</v>
      </c>
      <c r="B4586" s="563">
        <v>2707.33</v>
      </c>
      <c r="C4586"/>
      <c r="D4586"/>
    </row>
    <row r="4587" spans="1:4" ht="16.149999999999999" customHeight="1" x14ac:dyDescent="0.25">
      <c r="A4587" s="561">
        <v>38147</v>
      </c>
      <c r="B4587" s="562">
        <v>2705.97</v>
      </c>
      <c r="C4587"/>
      <c r="D4587"/>
    </row>
    <row r="4588" spans="1:4" ht="16.149999999999999" customHeight="1" x14ac:dyDescent="0.25">
      <c r="A4588" s="561">
        <v>38148</v>
      </c>
      <c r="B4588" s="563">
        <v>2719.34</v>
      </c>
      <c r="C4588"/>
      <c r="D4588"/>
    </row>
    <row r="4589" spans="1:4" ht="16.149999999999999" customHeight="1" x14ac:dyDescent="0.25">
      <c r="A4589" s="561">
        <v>38149</v>
      </c>
      <c r="B4589" s="562">
        <v>2732.4</v>
      </c>
      <c r="C4589"/>
      <c r="D4589"/>
    </row>
    <row r="4590" spans="1:4" ht="16.149999999999999" customHeight="1" x14ac:dyDescent="0.25">
      <c r="A4590" s="561">
        <v>38150</v>
      </c>
      <c r="B4590" s="563">
        <v>2734.94</v>
      </c>
      <c r="C4590"/>
      <c r="D4590"/>
    </row>
    <row r="4591" spans="1:4" ht="16.149999999999999" customHeight="1" x14ac:dyDescent="0.25">
      <c r="A4591" s="561">
        <v>38151</v>
      </c>
      <c r="B4591" s="562">
        <v>2734.94</v>
      </c>
      <c r="C4591"/>
      <c r="D4591"/>
    </row>
    <row r="4592" spans="1:4" ht="16.149999999999999" customHeight="1" x14ac:dyDescent="0.25">
      <c r="A4592" s="561">
        <v>38152</v>
      </c>
      <c r="B4592" s="563">
        <v>2734.94</v>
      </c>
      <c r="C4592"/>
      <c r="D4592"/>
    </row>
    <row r="4593" spans="1:4" ht="16.149999999999999" customHeight="1" x14ac:dyDescent="0.25">
      <c r="A4593" s="561">
        <v>38153</v>
      </c>
      <c r="B4593" s="562">
        <v>2734.94</v>
      </c>
      <c r="C4593"/>
      <c r="D4593"/>
    </row>
    <row r="4594" spans="1:4" ht="16.149999999999999" customHeight="1" x14ac:dyDescent="0.25">
      <c r="A4594" s="561">
        <v>38154</v>
      </c>
      <c r="B4594" s="563">
        <v>2735.05</v>
      </c>
      <c r="C4594"/>
      <c r="D4594"/>
    </row>
    <row r="4595" spans="1:4" ht="16.149999999999999" customHeight="1" x14ac:dyDescent="0.25">
      <c r="A4595" s="561">
        <v>38155</v>
      </c>
      <c r="B4595" s="562">
        <v>2725.87</v>
      </c>
      <c r="C4595"/>
      <c r="D4595"/>
    </row>
    <row r="4596" spans="1:4" ht="16.149999999999999" customHeight="1" x14ac:dyDescent="0.25">
      <c r="A4596" s="561">
        <v>38156</v>
      </c>
      <c r="B4596" s="563">
        <v>2713.07</v>
      </c>
      <c r="C4596"/>
      <c r="D4596"/>
    </row>
    <row r="4597" spans="1:4" ht="16.149999999999999" customHeight="1" x14ac:dyDescent="0.25">
      <c r="A4597" s="561">
        <v>38157</v>
      </c>
      <c r="B4597" s="562">
        <v>2710.99</v>
      </c>
      <c r="C4597"/>
      <c r="D4597"/>
    </row>
    <row r="4598" spans="1:4" ht="16.149999999999999" customHeight="1" x14ac:dyDescent="0.25">
      <c r="A4598" s="561">
        <v>38158</v>
      </c>
      <c r="B4598" s="563">
        <v>2710.99</v>
      </c>
      <c r="C4598"/>
      <c r="D4598"/>
    </row>
    <row r="4599" spans="1:4" ht="16.149999999999999" customHeight="1" x14ac:dyDescent="0.25">
      <c r="A4599" s="561">
        <v>38159</v>
      </c>
      <c r="B4599" s="562">
        <v>2710.99</v>
      </c>
      <c r="C4599"/>
      <c r="D4599"/>
    </row>
    <row r="4600" spans="1:4" ht="16.149999999999999" customHeight="1" x14ac:dyDescent="0.25">
      <c r="A4600" s="561">
        <v>38160</v>
      </c>
      <c r="B4600" s="563">
        <v>2710.99</v>
      </c>
      <c r="C4600"/>
      <c r="D4600"/>
    </row>
    <row r="4601" spans="1:4" ht="16.149999999999999" customHeight="1" x14ac:dyDescent="0.25">
      <c r="A4601" s="561">
        <v>38161</v>
      </c>
      <c r="B4601" s="562">
        <v>2709.3</v>
      </c>
      <c r="C4601"/>
      <c r="D4601"/>
    </row>
    <row r="4602" spans="1:4" ht="16.149999999999999" customHeight="1" x14ac:dyDescent="0.25">
      <c r="A4602" s="561">
        <v>38162</v>
      </c>
      <c r="B4602" s="563">
        <v>2715.53</v>
      </c>
      <c r="C4602"/>
      <c r="D4602"/>
    </row>
    <row r="4603" spans="1:4" ht="16.149999999999999" customHeight="1" x14ac:dyDescent="0.25">
      <c r="A4603" s="561">
        <v>38163</v>
      </c>
      <c r="B4603" s="562">
        <v>2702.6</v>
      </c>
      <c r="C4603"/>
      <c r="D4603"/>
    </row>
    <row r="4604" spans="1:4" ht="16.149999999999999" customHeight="1" x14ac:dyDescent="0.25">
      <c r="A4604" s="561">
        <v>38164</v>
      </c>
      <c r="B4604" s="563">
        <v>2697.08</v>
      </c>
      <c r="C4604"/>
      <c r="D4604"/>
    </row>
    <row r="4605" spans="1:4" ht="16.149999999999999" customHeight="1" x14ac:dyDescent="0.25">
      <c r="A4605" s="561">
        <v>38165</v>
      </c>
      <c r="B4605" s="562">
        <v>2697.08</v>
      </c>
      <c r="C4605"/>
      <c r="D4605"/>
    </row>
    <row r="4606" spans="1:4" ht="16.149999999999999" customHeight="1" x14ac:dyDescent="0.25">
      <c r="A4606" s="561">
        <v>38166</v>
      </c>
      <c r="B4606" s="563">
        <v>2697.08</v>
      </c>
      <c r="C4606"/>
      <c r="D4606"/>
    </row>
    <row r="4607" spans="1:4" ht="16.149999999999999" customHeight="1" x14ac:dyDescent="0.25">
      <c r="A4607" s="561">
        <v>38167</v>
      </c>
      <c r="B4607" s="562">
        <v>2695.02</v>
      </c>
      <c r="C4607"/>
      <c r="D4607"/>
    </row>
    <row r="4608" spans="1:4" ht="16.149999999999999" customHeight="1" x14ac:dyDescent="0.25">
      <c r="A4608" s="561">
        <v>38168</v>
      </c>
      <c r="B4608" s="563">
        <v>2699.58</v>
      </c>
      <c r="C4608"/>
      <c r="D4608"/>
    </row>
    <row r="4609" spans="1:4" ht="16.149999999999999" customHeight="1" x14ac:dyDescent="0.25">
      <c r="A4609" s="561">
        <v>38169</v>
      </c>
      <c r="B4609" s="562">
        <v>2694.09</v>
      </c>
      <c r="C4609"/>
      <c r="D4609"/>
    </row>
    <row r="4610" spans="1:4" ht="16.149999999999999" customHeight="1" x14ac:dyDescent="0.25">
      <c r="A4610" s="561">
        <v>38170</v>
      </c>
      <c r="B4610" s="563">
        <v>2682.25</v>
      </c>
      <c r="C4610"/>
      <c r="D4610"/>
    </row>
    <row r="4611" spans="1:4" ht="16.149999999999999" customHeight="1" x14ac:dyDescent="0.25">
      <c r="A4611" s="561">
        <v>38171</v>
      </c>
      <c r="B4611" s="562">
        <v>2674.1</v>
      </c>
      <c r="C4611"/>
      <c r="D4611"/>
    </row>
    <row r="4612" spans="1:4" ht="16.149999999999999" customHeight="1" x14ac:dyDescent="0.25">
      <c r="A4612" s="561">
        <v>38172</v>
      </c>
      <c r="B4612" s="563">
        <v>2674.1</v>
      </c>
      <c r="C4612"/>
      <c r="D4612"/>
    </row>
    <row r="4613" spans="1:4" ht="16.149999999999999" customHeight="1" x14ac:dyDescent="0.25">
      <c r="A4613" s="561">
        <v>38173</v>
      </c>
      <c r="B4613" s="562">
        <v>2674.1</v>
      </c>
      <c r="C4613"/>
      <c r="D4613"/>
    </row>
    <row r="4614" spans="1:4" ht="16.149999999999999" customHeight="1" x14ac:dyDescent="0.25">
      <c r="A4614" s="561">
        <v>38174</v>
      </c>
      <c r="B4614" s="563">
        <v>2674.1</v>
      </c>
      <c r="C4614"/>
      <c r="D4614"/>
    </row>
    <row r="4615" spans="1:4" ht="16.149999999999999" customHeight="1" x14ac:dyDescent="0.25">
      <c r="A4615" s="561">
        <v>38175</v>
      </c>
      <c r="B4615" s="562">
        <v>2672.95</v>
      </c>
      <c r="C4615"/>
      <c r="D4615"/>
    </row>
    <row r="4616" spans="1:4" ht="16.149999999999999" customHeight="1" x14ac:dyDescent="0.25">
      <c r="A4616" s="561">
        <v>38176</v>
      </c>
      <c r="B4616" s="563">
        <v>2675.05</v>
      </c>
      <c r="C4616"/>
      <c r="D4616"/>
    </row>
    <row r="4617" spans="1:4" ht="16.149999999999999" customHeight="1" x14ac:dyDescent="0.25">
      <c r="A4617" s="561">
        <v>38177</v>
      </c>
      <c r="B4617" s="562">
        <v>2677.42</v>
      </c>
      <c r="C4617"/>
      <c r="D4617"/>
    </row>
    <row r="4618" spans="1:4" ht="16.149999999999999" customHeight="1" x14ac:dyDescent="0.25">
      <c r="A4618" s="561">
        <v>38178</v>
      </c>
      <c r="B4618" s="563">
        <v>2668.83</v>
      </c>
      <c r="C4618"/>
      <c r="D4618"/>
    </row>
    <row r="4619" spans="1:4" ht="16.149999999999999" customHeight="1" x14ac:dyDescent="0.25">
      <c r="A4619" s="561">
        <v>38179</v>
      </c>
      <c r="B4619" s="562">
        <v>2668.83</v>
      </c>
      <c r="C4619"/>
      <c r="D4619"/>
    </row>
    <row r="4620" spans="1:4" ht="16.149999999999999" customHeight="1" x14ac:dyDescent="0.25">
      <c r="A4620" s="561">
        <v>38180</v>
      </c>
      <c r="B4620" s="563">
        <v>2668.83</v>
      </c>
      <c r="C4620"/>
      <c r="D4620"/>
    </row>
    <row r="4621" spans="1:4" ht="16.149999999999999" customHeight="1" x14ac:dyDescent="0.25">
      <c r="A4621" s="561">
        <v>38181</v>
      </c>
      <c r="B4621" s="562">
        <v>2670.01</v>
      </c>
      <c r="C4621"/>
      <c r="D4621"/>
    </row>
    <row r="4622" spans="1:4" ht="16.149999999999999" customHeight="1" x14ac:dyDescent="0.25">
      <c r="A4622" s="561">
        <v>38182</v>
      </c>
      <c r="B4622" s="563">
        <v>2674.41</v>
      </c>
      <c r="C4622"/>
      <c r="D4622"/>
    </row>
    <row r="4623" spans="1:4" ht="16.149999999999999" customHeight="1" x14ac:dyDescent="0.25">
      <c r="A4623" s="561">
        <v>38183</v>
      </c>
      <c r="B4623" s="562">
        <v>2662.19</v>
      </c>
      <c r="C4623"/>
      <c r="D4623"/>
    </row>
    <row r="4624" spans="1:4" ht="16.149999999999999" customHeight="1" x14ac:dyDescent="0.25">
      <c r="A4624" s="561">
        <v>38184</v>
      </c>
      <c r="B4624" s="563">
        <v>2642.78</v>
      </c>
      <c r="C4624"/>
      <c r="D4624"/>
    </row>
    <row r="4625" spans="1:4" ht="16.149999999999999" customHeight="1" x14ac:dyDescent="0.25">
      <c r="A4625" s="561">
        <v>38185</v>
      </c>
      <c r="B4625" s="562">
        <v>2628.3</v>
      </c>
      <c r="C4625"/>
      <c r="D4625"/>
    </row>
    <row r="4626" spans="1:4" ht="16.149999999999999" customHeight="1" x14ac:dyDescent="0.25">
      <c r="A4626" s="561">
        <v>38186</v>
      </c>
      <c r="B4626" s="563">
        <v>2628.3</v>
      </c>
      <c r="C4626"/>
      <c r="D4626"/>
    </row>
    <row r="4627" spans="1:4" ht="16.149999999999999" customHeight="1" x14ac:dyDescent="0.25">
      <c r="A4627" s="561">
        <v>38187</v>
      </c>
      <c r="B4627" s="562">
        <v>2628.3</v>
      </c>
      <c r="C4627"/>
      <c r="D4627"/>
    </row>
    <row r="4628" spans="1:4" ht="16.149999999999999" customHeight="1" x14ac:dyDescent="0.25">
      <c r="A4628" s="561">
        <v>38188</v>
      </c>
      <c r="B4628" s="563">
        <v>2632.64</v>
      </c>
      <c r="C4628"/>
      <c r="D4628"/>
    </row>
    <row r="4629" spans="1:4" ht="16.149999999999999" customHeight="1" x14ac:dyDescent="0.25">
      <c r="A4629" s="561">
        <v>38189</v>
      </c>
      <c r="B4629" s="562">
        <v>2632.64</v>
      </c>
      <c r="C4629"/>
      <c r="D4629"/>
    </row>
    <row r="4630" spans="1:4" ht="16.149999999999999" customHeight="1" x14ac:dyDescent="0.25">
      <c r="A4630" s="561">
        <v>38190</v>
      </c>
      <c r="B4630" s="563">
        <v>2633.14</v>
      </c>
      <c r="C4630"/>
      <c r="D4630"/>
    </row>
    <row r="4631" spans="1:4" ht="16.149999999999999" customHeight="1" x14ac:dyDescent="0.25">
      <c r="A4631" s="561">
        <v>38191</v>
      </c>
      <c r="B4631" s="562">
        <v>2619.84</v>
      </c>
      <c r="C4631"/>
      <c r="D4631"/>
    </row>
    <row r="4632" spans="1:4" ht="16.149999999999999" customHeight="1" x14ac:dyDescent="0.25">
      <c r="A4632" s="561">
        <v>38192</v>
      </c>
      <c r="B4632" s="563">
        <v>2628.46</v>
      </c>
      <c r="C4632"/>
      <c r="D4632"/>
    </row>
    <row r="4633" spans="1:4" ht="16.149999999999999" customHeight="1" x14ac:dyDescent="0.25">
      <c r="A4633" s="561">
        <v>38193</v>
      </c>
      <c r="B4633" s="562">
        <v>2628.46</v>
      </c>
      <c r="C4633"/>
      <c r="D4633"/>
    </row>
    <row r="4634" spans="1:4" ht="16.149999999999999" customHeight="1" x14ac:dyDescent="0.25">
      <c r="A4634" s="561">
        <v>38194</v>
      </c>
      <c r="B4634" s="563">
        <v>2628.46</v>
      </c>
      <c r="C4634"/>
      <c r="D4634"/>
    </row>
    <row r="4635" spans="1:4" ht="16.149999999999999" customHeight="1" x14ac:dyDescent="0.25">
      <c r="A4635" s="561">
        <v>38195</v>
      </c>
      <c r="B4635" s="562">
        <v>2636.32</v>
      </c>
      <c r="C4635"/>
      <c r="D4635"/>
    </row>
    <row r="4636" spans="1:4" ht="16.149999999999999" customHeight="1" x14ac:dyDescent="0.25">
      <c r="A4636" s="561">
        <v>38196</v>
      </c>
      <c r="B4636" s="563">
        <v>2639.72</v>
      </c>
      <c r="C4636"/>
      <c r="D4636"/>
    </row>
    <row r="4637" spans="1:4" ht="16.149999999999999" customHeight="1" x14ac:dyDescent="0.25">
      <c r="A4637" s="561">
        <v>38197</v>
      </c>
      <c r="B4637" s="562">
        <v>2634.44</v>
      </c>
      <c r="C4637"/>
      <c r="D4637"/>
    </row>
    <row r="4638" spans="1:4" ht="16.149999999999999" customHeight="1" x14ac:dyDescent="0.25">
      <c r="A4638" s="561">
        <v>38198</v>
      </c>
      <c r="B4638" s="563">
        <v>2619.5500000000002</v>
      </c>
      <c r="C4638"/>
      <c r="D4638"/>
    </row>
    <row r="4639" spans="1:4" ht="16.149999999999999" customHeight="1" x14ac:dyDescent="0.25">
      <c r="A4639" s="561">
        <v>38199</v>
      </c>
      <c r="B4639" s="562">
        <v>2612.44</v>
      </c>
      <c r="C4639"/>
      <c r="D4639"/>
    </row>
    <row r="4640" spans="1:4" ht="16.149999999999999" customHeight="1" x14ac:dyDescent="0.25">
      <c r="A4640" s="561">
        <v>38200</v>
      </c>
      <c r="B4640" s="563">
        <v>2612.44</v>
      </c>
      <c r="C4640"/>
      <c r="D4640"/>
    </row>
    <row r="4641" spans="1:4" ht="16.149999999999999" customHeight="1" x14ac:dyDescent="0.25">
      <c r="A4641" s="561">
        <v>38201</v>
      </c>
      <c r="B4641" s="562">
        <v>2612.44</v>
      </c>
      <c r="C4641"/>
      <c r="D4641"/>
    </row>
    <row r="4642" spans="1:4" ht="16.149999999999999" customHeight="1" x14ac:dyDescent="0.25">
      <c r="A4642" s="561">
        <v>38202</v>
      </c>
      <c r="B4642" s="563">
        <v>2613.58</v>
      </c>
      <c r="C4642"/>
      <c r="D4642"/>
    </row>
    <row r="4643" spans="1:4" ht="16.149999999999999" customHeight="1" x14ac:dyDescent="0.25">
      <c r="A4643" s="561">
        <v>38203</v>
      </c>
      <c r="B4643" s="562">
        <v>2605.85</v>
      </c>
      <c r="C4643"/>
      <c r="D4643"/>
    </row>
    <row r="4644" spans="1:4" ht="16.149999999999999" customHeight="1" x14ac:dyDescent="0.25">
      <c r="A4644" s="561">
        <v>38204</v>
      </c>
      <c r="B4644" s="563">
        <v>2609.39</v>
      </c>
      <c r="C4644"/>
      <c r="D4644"/>
    </row>
    <row r="4645" spans="1:4" ht="16.149999999999999" customHeight="1" x14ac:dyDescent="0.25">
      <c r="A4645" s="561">
        <v>38205</v>
      </c>
      <c r="B4645" s="562">
        <v>2609.61</v>
      </c>
      <c r="C4645"/>
      <c r="D4645"/>
    </row>
    <row r="4646" spans="1:4" ht="16.149999999999999" customHeight="1" x14ac:dyDescent="0.25">
      <c r="A4646" s="561">
        <v>38206</v>
      </c>
      <c r="B4646" s="563">
        <v>2602.91</v>
      </c>
      <c r="C4646"/>
      <c r="D4646"/>
    </row>
    <row r="4647" spans="1:4" ht="16.149999999999999" customHeight="1" x14ac:dyDescent="0.25">
      <c r="A4647" s="561">
        <v>38207</v>
      </c>
      <c r="B4647" s="562">
        <v>2602.91</v>
      </c>
      <c r="C4647"/>
      <c r="D4647"/>
    </row>
    <row r="4648" spans="1:4" ht="16.149999999999999" customHeight="1" x14ac:dyDescent="0.25">
      <c r="A4648" s="561">
        <v>38208</v>
      </c>
      <c r="B4648" s="563">
        <v>2602.91</v>
      </c>
      <c r="C4648"/>
      <c r="D4648"/>
    </row>
    <row r="4649" spans="1:4" ht="16.149999999999999" customHeight="1" x14ac:dyDescent="0.25">
      <c r="A4649" s="561">
        <v>38209</v>
      </c>
      <c r="B4649" s="562">
        <v>2597.71</v>
      </c>
      <c r="C4649"/>
      <c r="D4649"/>
    </row>
    <row r="4650" spans="1:4" ht="16.149999999999999" customHeight="1" x14ac:dyDescent="0.25">
      <c r="A4650" s="561">
        <v>38210</v>
      </c>
      <c r="B4650" s="563">
        <v>2598.98</v>
      </c>
      <c r="C4650"/>
      <c r="D4650"/>
    </row>
    <row r="4651" spans="1:4" ht="16.149999999999999" customHeight="1" x14ac:dyDescent="0.25">
      <c r="A4651" s="561">
        <v>38211</v>
      </c>
      <c r="B4651" s="562">
        <v>2606.9299999999998</v>
      </c>
      <c r="C4651"/>
      <c r="D4651"/>
    </row>
    <row r="4652" spans="1:4" ht="16.149999999999999" customHeight="1" x14ac:dyDescent="0.25">
      <c r="A4652" s="561">
        <v>38212</v>
      </c>
      <c r="B4652" s="563">
        <v>2614.9699999999998</v>
      </c>
      <c r="C4652"/>
      <c r="D4652"/>
    </row>
    <row r="4653" spans="1:4" ht="16.149999999999999" customHeight="1" x14ac:dyDescent="0.25">
      <c r="A4653" s="561">
        <v>38213</v>
      </c>
      <c r="B4653" s="562">
        <v>2609.92</v>
      </c>
      <c r="C4653"/>
      <c r="D4653"/>
    </row>
    <row r="4654" spans="1:4" ht="16.149999999999999" customHeight="1" x14ac:dyDescent="0.25">
      <c r="A4654" s="561">
        <v>38214</v>
      </c>
      <c r="B4654" s="563">
        <v>2609.92</v>
      </c>
      <c r="C4654"/>
      <c r="D4654"/>
    </row>
    <row r="4655" spans="1:4" ht="16.149999999999999" customHeight="1" x14ac:dyDescent="0.25">
      <c r="A4655" s="561">
        <v>38215</v>
      </c>
      <c r="B4655" s="562">
        <v>2609.92</v>
      </c>
      <c r="C4655"/>
      <c r="D4655"/>
    </row>
    <row r="4656" spans="1:4" ht="16.149999999999999" customHeight="1" x14ac:dyDescent="0.25">
      <c r="A4656" s="561">
        <v>38216</v>
      </c>
      <c r="B4656" s="563">
        <v>2609.92</v>
      </c>
      <c r="C4656"/>
      <c r="D4656"/>
    </row>
    <row r="4657" spans="1:4" ht="16.149999999999999" customHeight="1" x14ac:dyDescent="0.25">
      <c r="A4657" s="561">
        <v>38217</v>
      </c>
      <c r="B4657" s="562">
        <v>2608.88</v>
      </c>
      <c r="C4657"/>
      <c r="D4657"/>
    </row>
    <row r="4658" spans="1:4" ht="16.149999999999999" customHeight="1" x14ac:dyDescent="0.25">
      <c r="A4658" s="561">
        <v>38218</v>
      </c>
      <c r="B4658" s="563">
        <v>2609.88</v>
      </c>
      <c r="C4658"/>
      <c r="D4658"/>
    </row>
    <row r="4659" spans="1:4" ht="16.149999999999999" customHeight="1" x14ac:dyDescent="0.25">
      <c r="A4659" s="561">
        <v>38219</v>
      </c>
      <c r="B4659" s="562">
        <v>2607.62</v>
      </c>
      <c r="C4659"/>
      <c r="D4659"/>
    </row>
    <row r="4660" spans="1:4" ht="16.149999999999999" customHeight="1" x14ac:dyDescent="0.25">
      <c r="A4660" s="561">
        <v>38220</v>
      </c>
      <c r="B4660" s="563">
        <v>2606.5700000000002</v>
      </c>
      <c r="C4660"/>
      <c r="D4660"/>
    </row>
    <row r="4661" spans="1:4" ht="16.149999999999999" customHeight="1" x14ac:dyDescent="0.25">
      <c r="A4661" s="561">
        <v>38221</v>
      </c>
      <c r="B4661" s="562">
        <v>2606.5700000000002</v>
      </c>
      <c r="C4661"/>
      <c r="D4661"/>
    </row>
    <row r="4662" spans="1:4" ht="16.149999999999999" customHeight="1" x14ac:dyDescent="0.25">
      <c r="A4662" s="561">
        <v>38222</v>
      </c>
      <c r="B4662" s="563">
        <v>2606.5700000000002</v>
      </c>
      <c r="C4662"/>
      <c r="D4662"/>
    </row>
    <row r="4663" spans="1:4" ht="16.149999999999999" customHeight="1" x14ac:dyDescent="0.25">
      <c r="A4663" s="561">
        <v>38223</v>
      </c>
      <c r="B4663" s="562">
        <v>2595.75</v>
      </c>
      <c r="C4663"/>
      <c r="D4663"/>
    </row>
    <row r="4664" spans="1:4" ht="16.149999999999999" customHeight="1" x14ac:dyDescent="0.25">
      <c r="A4664" s="561">
        <v>38224</v>
      </c>
      <c r="B4664" s="563">
        <v>2589.25</v>
      </c>
      <c r="C4664"/>
      <c r="D4664"/>
    </row>
    <row r="4665" spans="1:4" ht="16.149999999999999" customHeight="1" x14ac:dyDescent="0.25">
      <c r="A4665" s="561">
        <v>38225</v>
      </c>
      <c r="B4665" s="562">
        <v>2575.5100000000002</v>
      </c>
      <c r="C4665"/>
      <c r="D4665"/>
    </row>
    <row r="4666" spans="1:4" ht="16.149999999999999" customHeight="1" x14ac:dyDescent="0.25">
      <c r="A4666" s="561">
        <v>38226</v>
      </c>
      <c r="B4666" s="563">
        <v>2568.6799999999998</v>
      </c>
      <c r="C4666"/>
      <c r="D4666"/>
    </row>
    <row r="4667" spans="1:4" ht="16.149999999999999" customHeight="1" x14ac:dyDescent="0.25">
      <c r="A4667" s="561">
        <v>38227</v>
      </c>
      <c r="B4667" s="562">
        <v>2574.4899999999998</v>
      </c>
      <c r="C4667"/>
      <c r="D4667"/>
    </row>
    <row r="4668" spans="1:4" ht="16.149999999999999" customHeight="1" x14ac:dyDescent="0.25">
      <c r="A4668" s="561">
        <v>38228</v>
      </c>
      <c r="B4668" s="563">
        <v>2574.4899999999998</v>
      </c>
      <c r="C4668"/>
      <c r="D4668"/>
    </row>
    <row r="4669" spans="1:4" ht="16.149999999999999" customHeight="1" x14ac:dyDescent="0.25">
      <c r="A4669" s="561">
        <v>38229</v>
      </c>
      <c r="B4669" s="562">
        <v>2574.4899999999998</v>
      </c>
      <c r="C4669"/>
      <c r="D4669"/>
    </row>
    <row r="4670" spans="1:4" ht="16.149999999999999" customHeight="1" x14ac:dyDescent="0.25">
      <c r="A4670" s="561">
        <v>38230</v>
      </c>
      <c r="B4670" s="563">
        <v>2551.4299999999998</v>
      </c>
      <c r="C4670"/>
      <c r="D4670"/>
    </row>
    <row r="4671" spans="1:4" ht="16.149999999999999" customHeight="1" x14ac:dyDescent="0.25">
      <c r="A4671" s="561">
        <v>38231</v>
      </c>
      <c r="B4671" s="562">
        <v>2536.5100000000002</v>
      </c>
      <c r="C4671"/>
      <c r="D4671"/>
    </row>
    <row r="4672" spans="1:4" ht="16.149999999999999" customHeight="1" x14ac:dyDescent="0.25">
      <c r="A4672" s="561">
        <v>38232</v>
      </c>
      <c r="B4672" s="563">
        <v>2538.59</v>
      </c>
      <c r="C4672"/>
      <c r="D4672"/>
    </row>
    <row r="4673" spans="1:4" ht="16.149999999999999" customHeight="1" x14ac:dyDescent="0.25">
      <c r="A4673" s="561">
        <v>38233</v>
      </c>
      <c r="B4673" s="562">
        <v>2552.7800000000002</v>
      </c>
      <c r="C4673"/>
      <c r="D4673"/>
    </row>
    <row r="4674" spans="1:4" ht="16.149999999999999" customHeight="1" x14ac:dyDescent="0.25">
      <c r="A4674" s="561">
        <v>38234</v>
      </c>
      <c r="B4674" s="563">
        <v>2564.89</v>
      </c>
      <c r="C4674"/>
      <c r="D4674"/>
    </row>
    <row r="4675" spans="1:4" ht="16.149999999999999" customHeight="1" x14ac:dyDescent="0.25">
      <c r="A4675" s="561">
        <v>38235</v>
      </c>
      <c r="B4675" s="562">
        <v>2564.89</v>
      </c>
      <c r="C4675"/>
      <c r="D4675"/>
    </row>
    <row r="4676" spans="1:4" ht="16.149999999999999" customHeight="1" x14ac:dyDescent="0.25">
      <c r="A4676" s="561">
        <v>38236</v>
      </c>
      <c r="B4676" s="563">
        <v>2564.89</v>
      </c>
      <c r="C4676"/>
      <c r="D4676"/>
    </row>
    <row r="4677" spans="1:4" ht="16.149999999999999" customHeight="1" x14ac:dyDescent="0.25">
      <c r="A4677" s="561">
        <v>38237</v>
      </c>
      <c r="B4677" s="562">
        <v>2564.89</v>
      </c>
      <c r="C4677"/>
      <c r="D4677"/>
    </row>
    <row r="4678" spans="1:4" ht="16.149999999999999" customHeight="1" x14ac:dyDescent="0.25">
      <c r="A4678" s="561">
        <v>38238</v>
      </c>
      <c r="B4678" s="563">
        <v>2552.7399999999998</v>
      </c>
      <c r="C4678"/>
      <c r="D4678"/>
    </row>
    <row r="4679" spans="1:4" ht="16.149999999999999" customHeight="1" x14ac:dyDescent="0.25">
      <c r="A4679" s="561">
        <v>38239</v>
      </c>
      <c r="B4679" s="562">
        <v>2536</v>
      </c>
      <c r="C4679"/>
      <c r="D4679"/>
    </row>
    <row r="4680" spans="1:4" ht="16.149999999999999" customHeight="1" x14ac:dyDescent="0.25">
      <c r="A4680" s="561">
        <v>38240</v>
      </c>
      <c r="B4680" s="563">
        <v>2523.08</v>
      </c>
      <c r="C4680"/>
      <c r="D4680"/>
    </row>
    <row r="4681" spans="1:4" ht="16.149999999999999" customHeight="1" x14ac:dyDescent="0.25">
      <c r="A4681" s="561">
        <v>38241</v>
      </c>
      <c r="B4681" s="562">
        <v>2535.29</v>
      </c>
      <c r="C4681"/>
      <c r="D4681"/>
    </row>
    <row r="4682" spans="1:4" ht="16.149999999999999" customHeight="1" x14ac:dyDescent="0.25">
      <c r="A4682" s="561">
        <v>38242</v>
      </c>
      <c r="B4682" s="563">
        <v>2535.29</v>
      </c>
      <c r="C4682"/>
      <c r="D4682"/>
    </row>
    <row r="4683" spans="1:4" ht="16.149999999999999" customHeight="1" x14ac:dyDescent="0.25">
      <c r="A4683" s="561">
        <v>38243</v>
      </c>
      <c r="B4683" s="562">
        <v>2535.29</v>
      </c>
      <c r="C4683"/>
      <c r="D4683"/>
    </row>
    <row r="4684" spans="1:4" ht="16.149999999999999" customHeight="1" x14ac:dyDescent="0.25">
      <c r="A4684" s="561">
        <v>38244</v>
      </c>
      <c r="B4684" s="563">
        <v>2525.12</v>
      </c>
      <c r="C4684"/>
      <c r="D4684"/>
    </row>
    <row r="4685" spans="1:4" ht="16.149999999999999" customHeight="1" x14ac:dyDescent="0.25">
      <c r="A4685" s="561">
        <v>38245</v>
      </c>
      <c r="B4685" s="562">
        <v>2521.77</v>
      </c>
      <c r="C4685"/>
      <c r="D4685"/>
    </row>
    <row r="4686" spans="1:4" ht="16.149999999999999" customHeight="1" x14ac:dyDescent="0.25">
      <c r="A4686" s="561">
        <v>38246</v>
      </c>
      <c r="B4686" s="563">
        <v>2536.4</v>
      </c>
      <c r="C4686"/>
      <c r="D4686"/>
    </row>
    <row r="4687" spans="1:4" ht="16.149999999999999" customHeight="1" x14ac:dyDescent="0.25">
      <c r="A4687" s="561">
        <v>38247</v>
      </c>
      <c r="B4687" s="562">
        <v>2522.5700000000002</v>
      </c>
      <c r="C4687"/>
      <c r="D4687"/>
    </row>
    <row r="4688" spans="1:4" ht="16.149999999999999" customHeight="1" x14ac:dyDescent="0.25">
      <c r="A4688" s="561">
        <v>38248</v>
      </c>
      <c r="B4688" s="563">
        <v>2518.3000000000002</v>
      </c>
      <c r="C4688"/>
      <c r="D4688"/>
    </row>
    <row r="4689" spans="1:4" ht="16.149999999999999" customHeight="1" x14ac:dyDescent="0.25">
      <c r="A4689" s="561">
        <v>38249</v>
      </c>
      <c r="B4689" s="562">
        <v>2518.3000000000002</v>
      </c>
      <c r="C4689"/>
      <c r="D4689"/>
    </row>
    <row r="4690" spans="1:4" ht="16.149999999999999" customHeight="1" x14ac:dyDescent="0.25">
      <c r="A4690" s="561">
        <v>38250</v>
      </c>
      <c r="B4690" s="563">
        <v>2518.3000000000002</v>
      </c>
      <c r="C4690"/>
      <c r="D4690"/>
    </row>
    <row r="4691" spans="1:4" ht="16.149999999999999" customHeight="1" x14ac:dyDescent="0.25">
      <c r="A4691" s="561">
        <v>38251</v>
      </c>
      <c r="B4691" s="562">
        <v>2548.1999999999998</v>
      </c>
      <c r="C4691"/>
      <c r="D4691"/>
    </row>
    <row r="4692" spans="1:4" ht="16.149999999999999" customHeight="1" x14ac:dyDescent="0.25">
      <c r="A4692" s="561">
        <v>38252</v>
      </c>
      <c r="B4692" s="563">
        <v>2561.1999999999998</v>
      </c>
      <c r="C4692"/>
      <c r="D4692"/>
    </row>
    <row r="4693" spans="1:4" ht="16.149999999999999" customHeight="1" x14ac:dyDescent="0.25">
      <c r="A4693" s="561">
        <v>38253</v>
      </c>
      <c r="B4693" s="562">
        <v>2560.66</v>
      </c>
      <c r="C4693"/>
      <c r="D4693"/>
    </row>
    <row r="4694" spans="1:4" ht="16.149999999999999" customHeight="1" x14ac:dyDescent="0.25">
      <c r="A4694" s="561">
        <v>38254</v>
      </c>
      <c r="B4694" s="563">
        <v>2567.83</v>
      </c>
      <c r="C4694"/>
      <c r="D4694"/>
    </row>
    <row r="4695" spans="1:4" ht="16.149999999999999" customHeight="1" x14ac:dyDescent="0.25">
      <c r="A4695" s="561">
        <v>38255</v>
      </c>
      <c r="B4695" s="562">
        <v>2602.1999999999998</v>
      </c>
      <c r="C4695"/>
      <c r="D4695"/>
    </row>
    <row r="4696" spans="1:4" ht="16.149999999999999" customHeight="1" x14ac:dyDescent="0.25">
      <c r="A4696" s="561">
        <v>38256</v>
      </c>
      <c r="B4696" s="563">
        <v>2602.1999999999998</v>
      </c>
      <c r="C4696"/>
      <c r="D4696"/>
    </row>
    <row r="4697" spans="1:4" ht="16.149999999999999" customHeight="1" x14ac:dyDescent="0.25">
      <c r="A4697" s="561">
        <v>38257</v>
      </c>
      <c r="B4697" s="562">
        <v>2602.1999999999998</v>
      </c>
      <c r="C4697"/>
      <c r="D4697"/>
    </row>
    <row r="4698" spans="1:4" ht="16.149999999999999" customHeight="1" x14ac:dyDescent="0.25">
      <c r="A4698" s="561">
        <v>38258</v>
      </c>
      <c r="B4698" s="563">
        <v>2600.64</v>
      </c>
      <c r="C4698"/>
      <c r="D4698"/>
    </row>
    <row r="4699" spans="1:4" ht="16.149999999999999" customHeight="1" x14ac:dyDescent="0.25">
      <c r="A4699" s="561">
        <v>38259</v>
      </c>
      <c r="B4699" s="562">
        <v>2596.2800000000002</v>
      </c>
      <c r="C4699"/>
      <c r="D4699"/>
    </row>
    <row r="4700" spans="1:4" ht="16.149999999999999" customHeight="1" x14ac:dyDescent="0.25">
      <c r="A4700" s="561">
        <v>38260</v>
      </c>
      <c r="B4700" s="563">
        <v>2595.17</v>
      </c>
      <c r="C4700"/>
      <c r="D4700"/>
    </row>
    <row r="4701" spans="1:4" ht="16.149999999999999" customHeight="1" x14ac:dyDescent="0.25">
      <c r="A4701" s="561">
        <v>38261</v>
      </c>
      <c r="B4701" s="562">
        <v>2608.3000000000002</v>
      </c>
      <c r="C4701"/>
      <c r="D4701"/>
    </row>
    <row r="4702" spans="1:4" ht="16.149999999999999" customHeight="1" x14ac:dyDescent="0.25">
      <c r="A4702" s="561">
        <v>38262</v>
      </c>
      <c r="B4702" s="563">
        <v>2630.81</v>
      </c>
      <c r="C4702"/>
      <c r="D4702"/>
    </row>
    <row r="4703" spans="1:4" ht="16.149999999999999" customHeight="1" x14ac:dyDescent="0.25">
      <c r="A4703" s="561">
        <v>38263</v>
      </c>
      <c r="B4703" s="562">
        <v>2630.81</v>
      </c>
      <c r="C4703"/>
      <c r="D4703"/>
    </row>
    <row r="4704" spans="1:4" ht="16.149999999999999" customHeight="1" x14ac:dyDescent="0.25">
      <c r="A4704" s="561">
        <v>38264</v>
      </c>
      <c r="B4704" s="563">
        <v>2630.81</v>
      </c>
      <c r="C4704"/>
      <c r="D4704"/>
    </row>
    <row r="4705" spans="1:4" ht="16.149999999999999" customHeight="1" x14ac:dyDescent="0.25">
      <c r="A4705" s="561">
        <v>38265</v>
      </c>
      <c r="B4705" s="562">
        <v>2629.65</v>
      </c>
      <c r="C4705"/>
      <c r="D4705"/>
    </row>
    <row r="4706" spans="1:4" ht="16.149999999999999" customHeight="1" x14ac:dyDescent="0.25">
      <c r="A4706" s="561">
        <v>38266</v>
      </c>
      <c r="B4706" s="563">
        <v>2608.36</v>
      </c>
      <c r="C4706"/>
      <c r="D4706"/>
    </row>
    <row r="4707" spans="1:4" ht="16.149999999999999" customHeight="1" x14ac:dyDescent="0.25">
      <c r="A4707" s="561">
        <v>38267</v>
      </c>
      <c r="B4707" s="562">
        <v>2603.34</v>
      </c>
      <c r="C4707"/>
      <c r="D4707"/>
    </row>
    <row r="4708" spans="1:4" ht="16.149999999999999" customHeight="1" x14ac:dyDescent="0.25">
      <c r="A4708" s="561">
        <v>38268</v>
      </c>
      <c r="B4708" s="563">
        <v>2601.6999999999998</v>
      </c>
      <c r="C4708"/>
      <c r="D4708"/>
    </row>
    <row r="4709" spans="1:4" ht="16.149999999999999" customHeight="1" x14ac:dyDescent="0.25">
      <c r="A4709" s="561">
        <v>38269</v>
      </c>
      <c r="B4709" s="562">
        <v>2583.7399999999998</v>
      </c>
      <c r="C4709"/>
      <c r="D4709"/>
    </row>
    <row r="4710" spans="1:4" ht="16.149999999999999" customHeight="1" x14ac:dyDescent="0.25">
      <c r="A4710" s="561">
        <v>38270</v>
      </c>
      <c r="B4710" s="563">
        <v>2583.7399999999998</v>
      </c>
      <c r="C4710"/>
      <c r="D4710"/>
    </row>
    <row r="4711" spans="1:4" ht="16.149999999999999" customHeight="1" x14ac:dyDescent="0.25">
      <c r="A4711" s="561">
        <v>38271</v>
      </c>
      <c r="B4711" s="562">
        <v>2583.7399999999998</v>
      </c>
      <c r="C4711"/>
      <c r="D4711"/>
    </row>
    <row r="4712" spans="1:4" ht="16.149999999999999" customHeight="1" x14ac:dyDescent="0.25">
      <c r="A4712" s="561">
        <v>38272</v>
      </c>
      <c r="B4712" s="563">
        <v>2583.7399999999998</v>
      </c>
      <c r="C4712"/>
      <c r="D4712"/>
    </row>
    <row r="4713" spans="1:4" ht="16.149999999999999" customHeight="1" x14ac:dyDescent="0.25">
      <c r="A4713" s="561">
        <v>38273</v>
      </c>
      <c r="B4713" s="562">
        <v>2558.04</v>
      </c>
      <c r="C4713"/>
      <c r="D4713"/>
    </row>
    <row r="4714" spans="1:4" ht="16.149999999999999" customHeight="1" x14ac:dyDescent="0.25">
      <c r="A4714" s="561">
        <v>38274</v>
      </c>
      <c r="B4714" s="563">
        <v>2553.0700000000002</v>
      </c>
      <c r="C4714"/>
      <c r="D4714"/>
    </row>
    <row r="4715" spans="1:4" ht="16.149999999999999" customHeight="1" x14ac:dyDescent="0.25">
      <c r="A4715" s="561">
        <v>38275</v>
      </c>
      <c r="B4715" s="562">
        <v>2549.1</v>
      </c>
      <c r="C4715"/>
      <c r="D4715"/>
    </row>
    <row r="4716" spans="1:4" ht="16.149999999999999" customHeight="1" x14ac:dyDescent="0.25">
      <c r="A4716" s="561">
        <v>38276</v>
      </c>
      <c r="B4716" s="563">
        <v>2562.56</v>
      </c>
      <c r="C4716"/>
      <c r="D4716"/>
    </row>
    <row r="4717" spans="1:4" ht="16.149999999999999" customHeight="1" x14ac:dyDescent="0.25">
      <c r="A4717" s="561">
        <v>38277</v>
      </c>
      <c r="B4717" s="562">
        <v>2562.56</v>
      </c>
      <c r="C4717"/>
      <c r="D4717"/>
    </row>
    <row r="4718" spans="1:4" ht="16.149999999999999" customHeight="1" x14ac:dyDescent="0.25">
      <c r="A4718" s="561">
        <v>38278</v>
      </c>
      <c r="B4718" s="563">
        <v>2562.56</v>
      </c>
      <c r="C4718"/>
      <c r="D4718"/>
    </row>
    <row r="4719" spans="1:4" ht="16.149999999999999" customHeight="1" x14ac:dyDescent="0.25">
      <c r="A4719" s="561">
        <v>38279</v>
      </c>
      <c r="B4719" s="562">
        <v>2562.56</v>
      </c>
      <c r="C4719"/>
      <c r="D4719"/>
    </row>
    <row r="4720" spans="1:4" ht="16.149999999999999" customHeight="1" x14ac:dyDescent="0.25">
      <c r="A4720" s="561">
        <v>38280</v>
      </c>
      <c r="B4720" s="563">
        <v>2556.1799999999998</v>
      </c>
      <c r="C4720"/>
      <c r="D4720"/>
    </row>
    <row r="4721" spans="1:4" ht="16.149999999999999" customHeight="1" x14ac:dyDescent="0.25">
      <c r="A4721" s="561">
        <v>38281</v>
      </c>
      <c r="B4721" s="562">
        <v>2561.33</v>
      </c>
      <c r="C4721"/>
      <c r="D4721"/>
    </row>
    <row r="4722" spans="1:4" ht="16.149999999999999" customHeight="1" x14ac:dyDescent="0.25">
      <c r="A4722" s="561">
        <v>38282</v>
      </c>
      <c r="B4722" s="563">
        <v>2555.2600000000002</v>
      </c>
      <c r="C4722"/>
      <c r="D4722"/>
    </row>
    <row r="4723" spans="1:4" ht="16.149999999999999" customHeight="1" x14ac:dyDescent="0.25">
      <c r="A4723" s="561">
        <v>38283</v>
      </c>
      <c r="B4723" s="562">
        <v>2553.02</v>
      </c>
      <c r="C4723"/>
      <c r="D4723"/>
    </row>
    <row r="4724" spans="1:4" ht="16.149999999999999" customHeight="1" x14ac:dyDescent="0.25">
      <c r="A4724" s="561">
        <v>38284</v>
      </c>
      <c r="B4724" s="563">
        <v>2553.02</v>
      </c>
      <c r="C4724"/>
      <c r="D4724"/>
    </row>
    <row r="4725" spans="1:4" ht="16.149999999999999" customHeight="1" x14ac:dyDescent="0.25">
      <c r="A4725" s="561">
        <v>38285</v>
      </c>
      <c r="B4725" s="562">
        <v>2553.02</v>
      </c>
      <c r="C4725"/>
      <c r="D4725"/>
    </row>
    <row r="4726" spans="1:4" ht="16.149999999999999" customHeight="1" x14ac:dyDescent="0.25">
      <c r="A4726" s="561">
        <v>38286</v>
      </c>
      <c r="B4726" s="563">
        <v>2568.11</v>
      </c>
      <c r="C4726"/>
      <c r="D4726"/>
    </row>
    <row r="4727" spans="1:4" ht="16.149999999999999" customHeight="1" x14ac:dyDescent="0.25">
      <c r="A4727" s="561">
        <v>38287</v>
      </c>
      <c r="B4727" s="562">
        <v>2582.39</v>
      </c>
      <c r="C4727"/>
      <c r="D4727"/>
    </row>
    <row r="4728" spans="1:4" ht="16.149999999999999" customHeight="1" x14ac:dyDescent="0.25">
      <c r="A4728" s="561">
        <v>38288</v>
      </c>
      <c r="B4728" s="563">
        <v>2579.59</v>
      </c>
      <c r="C4728"/>
      <c r="D4728"/>
    </row>
    <row r="4729" spans="1:4" ht="16.149999999999999" customHeight="1" x14ac:dyDescent="0.25">
      <c r="A4729" s="561">
        <v>38289</v>
      </c>
      <c r="B4729" s="562">
        <v>2585.8000000000002</v>
      </c>
      <c r="C4729"/>
      <c r="D4729"/>
    </row>
    <row r="4730" spans="1:4" ht="16.149999999999999" customHeight="1" x14ac:dyDescent="0.25">
      <c r="A4730" s="561">
        <v>38290</v>
      </c>
      <c r="B4730" s="563">
        <v>2575.19</v>
      </c>
      <c r="C4730"/>
      <c r="D4730"/>
    </row>
    <row r="4731" spans="1:4" ht="16.149999999999999" customHeight="1" x14ac:dyDescent="0.25">
      <c r="A4731" s="561">
        <v>38291</v>
      </c>
      <c r="B4731" s="562">
        <v>2575.19</v>
      </c>
      <c r="C4731"/>
      <c r="D4731"/>
    </row>
    <row r="4732" spans="1:4" ht="16.149999999999999" customHeight="1" x14ac:dyDescent="0.25">
      <c r="A4732" s="561">
        <v>38292</v>
      </c>
      <c r="B4732" s="563">
        <v>2575.19</v>
      </c>
      <c r="C4732"/>
      <c r="D4732"/>
    </row>
    <row r="4733" spans="1:4" ht="16.149999999999999" customHeight="1" x14ac:dyDescent="0.25">
      <c r="A4733" s="561">
        <v>38293</v>
      </c>
      <c r="B4733" s="562">
        <v>2575.19</v>
      </c>
      <c r="C4733"/>
      <c r="D4733"/>
    </row>
    <row r="4734" spans="1:4" ht="16.149999999999999" customHeight="1" x14ac:dyDescent="0.25">
      <c r="A4734" s="561">
        <v>38294</v>
      </c>
      <c r="B4734" s="563">
        <v>2568.08</v>
      </c>
      <c r="C4734"/>
      <c r="D4734"/>
    </row>
    <row r="4735" spans="1:4" ht="16.149999999999999" customHeight="1" x14ac:dyDescent="0.25">
      <c r="A4735" s="561">
        <v>38295</v>
      </c>
      <c r="B4735" s="562">
        <v>2561.2800000000002</v>
      </c>
      <c r="C4735"/>
      <c r="D4735"/>
    </row>
    <row r="4736" spans="1:4" ht="16.149999999999999" customHeight="1" x14ac:dyDescent="0.25">
      <c r="A4736" s="561">
        <v>38296</v>
      </c>
      <c r="B4736" s="563">
        <v>2550.37</v>
      </c>
      <c r="C4736"/>
      <c r="D4736"/>
    </row>
    <row r="4737" spans="1:4" ht="16.149999999999999" customHeight="1" x14ac:dyDescent="0.25">
      <c r="A4737" s="561">
        <v>38297</v>
      </c>
      <c r="B4737" s="562">
        <v>2547.79</v>
      </c>
      <c r="C4737"/>
      <c r="D4737"/>
    </row>
    <row r="4738" spans="1:4" ht="16.149999999999999" customHeight="1" x14ac:dyDescent="0.25">
      <c r="A4738" s="561">
        <v>38298</v>
      </c>
      <c r="B4738" s="563">
        <v>2547.79</v>
      </c>
      <c r="C4738"/>
      <c r="D4738"/>
    </row>
    <row r="4739" spans="1:4" ht="16.149999999999999" customHeight="1" x14ac:dyDescent="0.25">
      <c r="A4739" s="561">
        <v>38299</v>
      </c>
      <c r="B4739" s="562">
        <v>2547.79</v>
      </c>
      <c r="C4739"/>
      <c r="D4739"/>
    </row>
    <row r="4740" spans="1:4" ht="16.149999999999999" customHeight="1" x14ac:dyDescent="0.25">
      <c r="A4740" s="561">
        <v>38300</v>
      </c>
      <c r="B4740" s="563">
        <v>2544.65</v>
      </c>
      <c r="C4740"/>
      <c r="D4740"/>
    </row>
    <row r="4741" spans="1:4" ht="16.149999999999999" customHeight="1" x14ac:dyDescent="0.25">
      <c r="A4741" s="561">
        <v>38301</v>
      </c>
      <c r="B4741" s="562">
        <v>2542.1999999999998</v>
      </c>
      <c r="C4741"/>
      <c r="D4741"/>
    </row>
    <row r="4742" spans="1:4" ht="16.149999999999999" customHeight="1" x14ac:dyDescent="0.25">
      <c r="A4742" s="561">
        <v>38302</v>
      </c>
      <c r="B4742" s="563">
        <v>2540.4699999999998</v>
      </c>
      <c r="C4742"/>
      <c r="D4742"/>
    </row>
    <row r="4743" spans="1:4" ht="16.149999999999999" customHeight="1" x14ac:dyDescent="0.25">
      <c r="A4743" s="561">
        <v>38303</v>
      </c>
      <c r="B4743" s="562">
        <v>2540.4699999999998</v>
      </c>
      <c r="C4743"/>
      <c r="D4743"/>
    </row>
    <row r="4744" spans="1:4" ht="16.149999999999999" customHeight="1" x14ac:dyDescent="0.25">
      <c r="A4744" s="561">
        <v>38304</v>
      </c>
      <c r="B4744" s="563">
        <v>2541.98</v>
      </c>
      <c r="C4744"/>
      <c r="D4744"/>
    </row>
    <row r="4745" spans="1:4" ht="16.149999999999999" customHeight="1" x14ac:dyDescent="0.25">
      <c r="A4745" s="561">
        <v>38305</v>
      </c>
      <c r="B4745" s="562">
        <v>2541.98</v>
      </c>
      <c r="C4745"/>
      <c r="D4745"/>
    </row>
    <row r="4746" spans="1:4" ht="16.149999999999999" customHeight="1" x14ac:dyDescent="0.25">
      <c r="A4746" s="561">
        <v>38306</v>
      </c>
      <c r="B4746" s="563">
        <v>2541.98</v>
      </c>
      <c r="C4746"/>
      <c r="D4746"/>
    </row>
    <row r="4747" spans="1:4" ht="16.149999999999999" customHeight="1" x14ac:dyDescent="0.25">
      <c r="A4747" s="561">
        <v>38307</v>
      </c>
      <c r="B4747" s="562">
        <v>2541.98</v>
      </c>
      <c r="C4747"/>
      <c r="D4747"/>
    </row>
    <row r="4748" spans="1:4" ht="16.149999999999999" customHeight="1" x14ac:dyDescent="0.25">
      <c r="A4748" s="561">
        <v>38308</v>
      </c>
      <c r="B4748" s="563">
        <v>2535.89</v>
      </c>
      <c r="C4748"/>
      <c r="D4748"/>
    </row>
    <row r="4749" spans="1:4" ht="16.149999999999999" customHeight="1" x14ac:dyDescent="0.25">
      <c r="A4749" s="561">
        <v>38309</v>
      </c>
      <c r="B4749" s="562">
        <v>2523.41</v>
      </c>
      <c r="C4749"/>
      <c r="D4749"/>
    </row>
    <row r="4750" spans="1:4" ht="16.149999999999999" customHeight="1" x14ac:dyDescent="0.25">
      <c r="A4750" s="561">
        <v>38310</v>
      </c>
      <c r="B4750" s="563">
        <v>2515.3200000000002</v>
      </c>
      <c r="C4750"/>
      <c r="D4750"/>
    </row>
    <row r="4751" spans="1:4" ht="16.149999999999999" customHeight="1" x14ac:dyDescent="0.25">
      <c r="A4751" s="561">
        <v>38311</v>
      </c>
      <c r="B4751" s="562">
        <v>2517.86</v>
      </c>
      <c r="C4751"/>
      <c r="D4751"/>
    </row>
    <row r="4752" spans="1:4" ht="16.149999999999999" customHeight="1" x14ac:dyDescent="0.25">
      <c r="A4752" s="561">
        <v>38312</v>
      </c>
      <c r="B4752" s="563">
        <v>2517.86</v>
      </c>
      <c r="C4752"/>
      <c r="D4752"/>
    </row>
    <row r="4753" spans="1:4" ht="16.149999999999999" customHeight="1" x14ac:dyDescent="0.25">
      <c r="A4753" s="561">
        <v>38313</v>
      </c>
      <c r="B4753" s="562">
        <v>2517.86</v>
      </c>
      <c r="C4753"/>
      <c r="D4753"/>
    </row>
    <row r="4754" spans="1:4" ht="16.149999999999999" customHeight="1" x14ac:dyDescent="0.25">
      <c r="A4754" s="561">
        <v>38314</v>
      </c>
      <c r="B4754" s="563">
        <v>2521.81</v>
      </c>
      <c r="C4754"/>
      <c r="D4754"/>
    </row>
    <row r="4755" spans="1:4" ht="16.149999999999999" customHeight="1" x14ac:dyDescent="0.25">
      <c r="A4755" s="561">
        <v>38315</v>
      </c>
      <c r="B4755" s="562">
        <v>2509.79</v>
      </c>
      <c r="C4755"/>
      <c r="D4755"/>
    </row>
    <row r="4756" spans="1:4" ht="16.149999999999999" customHeight="1" x14ac:dyDescent="0.25">
      <c r="A4756" s="561">
        <v>38316</v>
      </c>
      <c r="B4756" s="563">
        <v>2501.88</v>
      </c>
      <c r="C4756"/>
      <c r="D4756"/>
    </row>
    <row r="4757" spans="1:4" ht="16.149999999999999" customHeight="1" x14ac:dyDescent="0.25">
      <c r="A4757" s="561">
        <v>38317</v>
      </c>
      <c r="B4757" s="562">
        <v>2501.88</v>
      </c>
      <c r="C4757"/>
      <c r="D4757"/>
    </row>
    <row r="4758" spans="1:4" ht="16.149999999999999" customHeight="1" x14ac:dyDescent="0.25">
      <c r="A4758" s="561">
        <v>38318</v>
      </c>
      <c r="B4758" s="563">
        <v>2484.36</v>
      </c>
      <c r="C4758"/>
      <c r="D4758"/>
    </row>
    <row r="4759" spans="1:4" ht="16.149999999999999" customHeight="1" x14ac:dyDescent="0.25">
      <c r="A4759" s="561">
        <v>38319</v>
      </c>
      <c r="B4759" s="562">
        <v>2484.36</v>
      </c>
      <c r="C4759"/>
      <c r="D4759"/>
    </row>
    <row r="4760" spans="1:4" ht="16.149999999999999" customHeight="1" x14ac:dyDescent="0.25">
      <c r="A4760" s="561">
        <v>38320</v>
      </c>
      <c r="B4760" s="563">
        <v>2484.36</v>
      </c>
      <c r="C4760"/>
      <c r="D4760"/>
    </row>
    <row r="4761" spans="1:4" ht="16.149999999999999" customHeight="1" x14ac:dyDescent="0.25">
      <c r="A4761" s="561">
        <v>38321</v>
      </c>
      <c r="B4761" s="562">
        <v>2479.1</v>
      </c>
      <c r="C4761"/>
      <c r="D4761"/>
    </row>
    <row r="4762" spans="1:4" ht="16.149999999999999" customHeight="1" x14ac:dyDescent="0.25">
      <c r="A4762" s="561">
        <v>38322</v>
      </c>
      <c r="B4762" s="563">
        <v>2479.1799999999998</v>
      </c>
      <c r="C4762"/>
      <c r="D4762"/>
    </row>
    <row r="4763" spans="1:4" ht="16.149999999999999" customHeight="1" x14ac:dyDescent="0.25">
      <c r="A4763" s="561">
        <v>38323</v>
      </c>
      <c r="B4763" s="562">
        <v>2472.12</v>
      </c>
      <c r="C4763"/>
      <c r="D4763"/>
    </row>
    <row r="4764" spans="1:4" ht="16.149999999999999" customHeight="1" x14ac:dyDescent="0.25">
      <c r="A4764" s="561">
        <v>38324</v>
      </c>
      <c r="B4764" s="563">
        <v>2481.9299999999998</v>
      </c>
      <c r="C4764"/>
      <c r="D4764"/>
    </row>
    <row r="4765" spans="1:4" ht="16.149999999999999" customHeight="1" x14ac:dyDescent="0.25">
      <c r="A4765" s="561">
        <v>38325</v>
      </c>
      <c r="B4765" s="562">
        <v>2475.23</v>
      </c>
      <c r="C4765"/>
      <c r="D4765"/>
    </row>
    <row r="4766" spans="1:4" ht="16.149999999999999" customHeight="1" x14ac:dyDescent="0.25">
      <c r="A4766" s="561">
        <v>38326</v>
      </c>
      <c r="B4766" s="563">
        <v>2475.23</v>
      </c>
      <c r="C4766"/>
      <c r="D4766"/>
    </row>
    <row r="4767" spans="1:4" ht="16.149999999999999" customHeight="1" x14ac:dyDescent="0.25">
      <c r="A4767" s="561">
        <v>38327</v>
      </c>
      <c r="B4767" s="562">
        <v>2475.23</v>
      </c>
      <c r="C4767"/>
      <c r="D4767"/>
    </row>
    <row r="4768" spans="1:4" ht="16.149999999999999" customHeight="1" x14ac:dyDescent="0.25">
      <c r="A4768" s="561">
        <v>38328</v>
      </c>
      <c r="B4768" s="563">
        <v>2466.71</v>
      </c>
      <c r="C4768"/>
      <c r="D4768"/>
    </row>
    <row r="4769" spans="1:4" ht="16.149999999999999" customHeight="1" x14ac:dyDescent="0.25">
      <c r="A4769" s="561">
        <v>38329</v>
      </c>
      <c r="B4769" s="562">
        <v>2455.12</v>
      </c>
      <c r="C4769"/>
      <c r="D4769"/>
    </row>
    <row r="4770" spans="1:4" ht="16.149999999999999" customHeight="1" x14ac:dyDescent="0.25">
      <c r="A4770" s="561">
        <v>38330</v>
      </c>
      <c r="B4770" s="563">
        <v>2455.12</v>
      </c>
      <c r="C4770"/>
      <c r="D4770"/>
    </row>
    <row r="4771" spans="1:4" ht="16.149999999999999" customHeight="1" x14ac:dyDescent="0.25">
      <c r="A4771" s="561">
        <v>38331</v>
      </c>
      <c r="B4771" s="562">
        <v>2464.19</v>
      </c>
      <c r="C4771"/>
      <c r="D4771"/>
    </row>
    <row r="4772" spans="1:4" ht="16.149999999999999" customHeight="1" x14ac:dyDescent="0.25">
      <c r="A4772" s="561">
        <v>38332</v>
      </c>
      <c r="B4772" s="563">
        <v>2440.7199999999998</v>
      </c>
      <c r="C4772"/>
      <c r="D4772"/>
    </row>
    <row r="4773" spans="1:4" ht="16.149999999999999" customHeight="1" x14ac:dyDescent="0.25">
      <c r="A4773" s="561">
        <v>38333</v>
      </c>
      <c r="B4773" s="562">
        <v>2440.7199999999998</v>
      </c>
      <c r="C4773"/>
      <c r="D4773"/>
    </row>
    <row r="4774" spans="1:4" ht="16.149999999999999" customHeight="1" x14ac:dyDescent="0.25">
      <c r="A4774" s="561">
        <v>38334</v>
      </c>
      <c r="B4774" s="563">
        <v>2440.7199999999998</v>
      </c>
      <c r="C4774"/>
      <c r="D4774"/>
    </row>
    <row r="4775" spans="1:4" ht="16.149999999999999" customHeight="1" x14ac:dyDescent="0.25">
      <c r="A4775" s="561">
        <v>38335</v>
      </c>
      <c r="B4775" s="562">
        <v>2416.29</v>
      </c>
      <c r="C4775"/>
      <c r="D4775"/>
    </row>
    <row r="4776" spans="1:4" ht="16.149999999999999" customHeight="1" x14ac:dyDescent="0.25">
      <c r="A4776" s="561">
        <v>38336</v>
      </c>
      <c r="B4776" s="563">
        <v>2385.1</v>
      </c>
      <c r="C4776"/>
      <c r="D4776"/>
    </row>
    <row r="4777" spans="1:4" ht="16.149999999999999" customHeight="1" x14ac:dyDescent="0.25">
      <c r="A4777" s="561">
        <v>38337</v>
      </c>
      <c r="B4777" s="562">
        <v>2376.37</v>
      </c>
      <c r="C4777"/>
      <c r="D4777"/>
    </row>
    <row r="4778" spans="1:4" ht="16.149999999999999" customHeight="1" x14ac:dyDescent="0.25">
      <c r="A4778" s="561">
        <v>38338</v>
      </c>
      <c r="B4778" s="563">
        <v>2365.75</v>
      </c>
      <c r="C4778"/>
      <c r="D4778"/>
    </row>
    <row r="4779" spans="1:4" ht="16.149999999999999" customHeight="1" x14ac:dyDescent="0.25">
      <c r="A4779" s="561">
        <v>38339</v>
      </c>
      <c r="B4779" s="562">
        <v>2361.46</v>
      </c>
      <c r="C4779"/>
      <c r="D4779"/>
    </row>
    <row r="4780" spans="1:4" ht="16.149999999999999" customHeight="1" x14ac:dyDescent="0.25">
      <c r="A4780" s="561">
        <v>38340</v>
      </c>
      <c r="B4780" s="563">
        <v>2361.46</v>
      </c>
      <c r="C4780"/>
      <c r="D4780"/>
    </row>
    <row r="4781" spans="1:4" ht="16.149999999999999" customHeight="1" x14ac:dyDescent="0.25">
      <c r="A4781" s="561">
        <v>38341</v>
      </c>
      <c r="B4781" s="562">
        <v>2361.46</v>
      </c>
      <c r="C4781"/>
      <c r="D4781"/>
    </row>
    <row r="4782" spans="1:4" ht="16.149999999999999" customHeight="1" x14ac:dyDescent="0.25">
      <c r="A4782" s="561">
        <v>38342</v>
      </c>
      <c r="B4782" s="563">
        <v>2329.79</v>
      </c>
      <c r="C4782"/>
      <c r="D4782"/>
    </row>
    <row r="4783" spans="1:4" ht="16.149999999999999" customHeight="1" x14ac:dyDescent="0.25">
      <c r="A4783" s="561">
        <v>38343</v>
      </c>
      <c r="B4783" s="562">
        <v>2316.12</v>
      </c>
      <c r="C4783"/>
      <c r="D4783"/>
    </row>
    <row r="4784" spans="1:4" ht="16.149999999999999" customHeight="1" x14ac:dyDescent="0.25">
      <c r="A4784" s="561">
        <v>38344</v>
      </c>
      <c r="B4784" s="563">
        <v>2381.0300000000002</v>
      </c>
      <c r="C4784"/>
      <c r="D4784"/>
    </row>
    <row r="4785" spans="1:4" ht="16.149999999999999" customHeight="1" x14ac:dyDescent="0.25">
      <c r="A4785" s="561">
        <v>38345</v>
      </c>
      <c r="B4785" s="562">
        <v>2404.4</v>
      </c>
      <c r="C4785"/>
      <c r="D4785"/>
    </row>
    <row r="4786" spans="1:4" ht="16.149999999999999" customHeight="1" x14ac:dyDescent="0.25">
      <c r="A4786" s="561">
        <v>38346</v>
      </c>
      <c r="B4786" s="563">
        <v>2375.9899999999998</v>
      </c>
      <c r="C4786"/>
      <c r="D4786"/>
    </row>
    <row r="4787" spans="1:4" ht="16.149999999999999" customHeight="1" x14ac:dyDescent="0.25">
      <c r="A4787" s="561">
        <v>38347</v>
      </c>
      <c r="B4787" s="562">
        <v>2375.9899999999998</v>
      </c>
      <c r="C4787"/>
      <c r="D4787"/>
    </row>
    <row r="4788" spans="1:4" ht="16.149999999999999" customHeight="1" x14ac:dyDescent="0.25">
      <c r="A4788" s="561">
        <v>38348</v>
      </c>
      <c r="B4788" s="563">
        <v>2375.9899999999998</v>
      </c>
      <c r="C4788"/>
      <c r="D4788"/>
    </row>
    <row r="4789" spans="1:4" ht="16.149999999999999" customHeight="1" x14ac:dyDescent="0.25">
      <c r="A4789" s="561">
        <v>38349</v>
      </c>
      <c r="B4789" s="562">
        <v>2385.3200000000002</v>
      </c>
      <c r="C4789"/>
      <c r="D4789"/>
    </row>
    <row r="4790" spans="1:4" ht="16.149999999999999" customHeight="1" x14ac:dyDescent="0.25">
      <c r="A4790" s="561">
        <v>38350</v>
      </c>
      <c r="B4790" s="563">
        <v>2415.37</v>
      </c>
      <c r="C4790"/>
      <c r="D4790"/>
    </row>
    <row r="4791" spans="1:4" ht="16.149999999999999" customHeight="1" x14ac:dyDescent="0.25">
      <c r="A4791" s="561">
        <v>38351</v>
      </c>
      <c r="B4791" s="562">
        <v>2412.1</v>
      </c>
      <c r="C4791"/>
      <c r="D4791"/>
    </row>
    <row r="4792" spans="1:4" ht="16.149999999999999" customHeight="1" x14ac:dyDescent="0.25">
      <c r="A4792" s="561">
        <v>38352</v>
      </c>
      <c r="B4792" s="563">
        <v>2389.75</v>
      </c>
      <c r="C4792"/>
      <c r="D4792"/>
    </row>
    <row r="4793" spans="1:4" ht="16.149999999999999" customHeight="1" x14ac:dyDescent="0.25">
      <c r="A4793" s="561">
        <v>38353</v>
      </c>
      <c r="B4793" s="562">
        <v>2389.75</v>
      </c>
      <c r="C4793"/>
      <c r="D4793"/>
    </row>
    <row r="4794" spans="1:4" ht="16.149999999999999" customHeight="1" x14ac:dyDescent="0.25">
      <c r="A4794" s="561">
        <v>38354</v>
      </c>
      <c r="B4794" s="563">
        <v>2389.75</v>
      </c>
      <c r="C4794"/>
      <c r="D4794"/>
    </row>
    <row r="4795" spans="1:4" ht="16.149999999999999" customHeight="1" x14ac:dyDescent="0.25">
      <c r="A4795" s="561">
        <v>38355</v>
      </c>
      <c r="B4795" s="562">
        <v>2389.75</v>
      </c>
      <c r="C4795"/>
      <c r="D4795"/>
    </row>
    <row r="4796" spans="1:4" ht="16.149999999999999" customHeight="1" x14ac:dyDescent="0.25">
      <c r="A4796" s="561">
        <v>38356</v>
      </c>
      <c r="B4796" s="563">
        <v>2338.84</v>
      </c>
      <c r="C4796"/>
      <c r="D4796"/>
    </row>
    <row r="4797" spans="1:4" ht="16.149999999999999" customHeight="1" x14ac:dyDescent="0.25">
      <c r="A4797" s="561">
        <v>38357</v>
      </c>
      <c r="B4797" s="562">
        <v>2315.4499999999998</v>
      </c>
      <c r="C4797"/>
      <c r="D4797"/>
    </row>
    <row r="4798" spans="1:4" ht="16.149999999999999" customHeight="1" x14ac:dyDescent="0.25">
      <c r="A4798" s="561">
        <v>38358</v>
      </c>
      <c r="B4798" s="563">
        <v>2344.4499999999998</v>
      </c>
      <c r="C4798"/>
      <c r="D4798"/>
    </row>
    <row r="4799" spans="1:4" ht="16.149999999999999" customHeight="1" x14ac:dyDescent="0.25">
      <c r="A4799" s="561">
        <v>38359</v>
      </c>
      <c r="B4799" s="562">
        <v>2386.67</v>
      </c>
      <c r="C4799"/>
      <c r="D4799"/>
    </row>
    <row r="4800" spans="1:4" ht="16.149999999999999" customHeight="1" x14ac:dyDescent="0.25">
      <c r="A4800" s="561">
        <v>38360</v>
      </c>
      <c r="B4800" s="563">
        <v>2358.54</v>
      </c>
      <c r="C4800"/>
      <c r="D4800"/>
    </row>
    <row r="4801" spans="1:4" ht="16.149999999999999" customHeight="1" x14ac:dyDescent="0.25">
      <c r="A4801" s="561">
        <v>38361</v>
      </c>
      <c r="B4801" s="562">
        <v>2358.54</v>
      </c>
      <c r="C4801"/>
      <c r="D4801"/>
    </row>
    <row r="4802" spans="1:4" ht="16.149999999999999" customHeight="1" x14ac:dyDescent="0.25">
      <c r="A4802" s="561">
        <v>38362</v>
      </c>
      <c r="B4802" s="563">
        <v>2358.54</v>
      </c>
      <c r="C4802"/>
      <c r="D4802"/>
    </row>
    <row r="4803" spans="1:4" ht="16.149999999999999" customHeight="1" x14ac:dyDescent="0.25">
      <c r="A4803" s="561">
        <v>38363</v>
      </c>
      <c r="B4803" s="562">
        <v>2358.54</v>
      </c>
      <c r="C4803"/>
      <c r="D4803"/>
    </row>
    <row r="4804" spans="1:4" ht="16.149999999999999" customHeight="1" x14ac:dyDescent="0.25">
      <c r="A4804" s="561">
        <v>38364</v>
      </c>
      <c r="B4804" s="563">
        <v>2380.96</v>
      </c>
      <c r="C4804"/>
      <c r="D4804"/>
    </row>
    <row r="4805" spans="1:4" ht="16.149999999999999" customHeight="1" x14ac:dyDescent="0.25">
      <c r="A4805" s="561">
        <v>38365</v>
      </c>
      <c r="B4805" s="562">
        <v>2358.64</v>
      </c>
      <c r="C4805"/>
      <c r="D4805"/>
    </row>
    <row r="4806" spans="1:4" ht="16.149999999999999" customHeight="1" x14ac:dyDescent="0.25">
      <c r="A4806" s="561">
        <v>38366</v>
      </c>
      <c r="B4806" s="563">
        <v>2340.42</v>
      </c>
      <c r="C4806"/>
      <c r="D4806"/>
    </row>
    <row r="4807" spans="1:4" ht="16.149999999999999" customHeight="1" x14ac:dyDescent="0.25">
      <c r="A4807" s="561">
        <v>38367</v>
      </c>
      <c r="B4807" s="562">
        <v>2351.23</v>
      </c>
      <c r="C4807"/>
      <c r="D4807"/>
    </row>
    <row r="4808" spans="1:4" ht="16.149999999999999" customHeight="1" x14ac:dyDescent="0.25">
      <c r="A4808" s="561">
        <v>38368</v>
      </c>
      <c r="B4808" s="563">
        <v>2351.23</v>
      </c>
      <c r="C4808"/>
      <c r="D4808"/>
    </row>
    <row r="4809" spans="1:4" ht="16.149999999999999" customHeight="1" x14ac:dyDescent="0.25">
      <c r="A4809" s="561">
        <v>38369</v>
      </c>
      <c r="B4809" s="562">
        <v>2351.23</v>
      </c>
      <c r="C4809"/>
      <c r="D4809"/>
    </row>
    <row r="4810" spans="1:4" ht="16.149999999999999" customHeight="1" x14ac:dyDescent="0.25">
      <c r="A4810" s="561">
        <v>38370</v>
      </c>
      <c r="B4810" s="563">
        <v>2351.23</v>
      </c>
      <c r="C4810"/>
      <c r="D4810"/>
    </row>
    <row r="4811" spans="1:4" ht="16.149999999999999" customHeight="1" x14ac:dyDescent="0.25">
      <c r="A4811" s="561">
        <v>38371</v>
      </c>
      <c r="B4811" s="562">
        <v>2371.77</v>
      </c>
      <c r="C4811"/>
      <c r="D4811"/>
    </row>
    <row r="4812" spans="1:4" ht="16.149999999999999" customHeight="1" x14ac:dyDescent="0.25">
      <c r="A4812" s="561">
        <v>38372</v>
      </c>
      <c r="B4812" s="563">
        <v>2363.69</v>
      </c>
      <c r="C4812"/>
      <c r="D4812"/>
    </row>
    <row r="4813" spans="1:4" ht="16.149999999999999" customHeight="1" x14ac:dyDescent="0.25">
      <c r="A4813" s="561">
        <v>38373</v>
      </c>
      <c r="B4813" s="562">
        <v>2381.54</v>
      </c>
      <c r="C4813"/>
      <c r="D4813"/>
    </row>
    <row r="4814" spans="1:4" ht="16.149999999999999" customHeight="1" x14ac:dyDescent="0.25">
      <c r="A4814" s="561">
        <v>38374</v>
      </c>
      <c r="B4814" s="563">
        <v>2373.86</v>
      </c>
      <c r="C4814"/>
      <c r="D4814"/>
    </row>
    <row r="4815" spans="1:4" ht="16.149999999999999" customHeight="1" x14ac:dyDescent="0.25">
      <c r="A4815" s="561">
        <v>38375</v>
      </c>
      <c r="B4815" s="562">
        <v>2373.86</v>
      </c>
      <c r="C4815"/>
      <c r="D4815"/>
    </row>
    <row r="4816" spans="1:4" ht="16.149999999999999" customHeight="1" x14ac:dyDescent="0.25">
      <c r="A4816" s="561">
        <v>38376</v>
      </c>
      <c r="B4816" s="563">
        <v>2373.86</v>
      </c>
      <c r="C4816"/>
      <c r="D4816"/>
    </row>
    <row r="4817" spans="1:4" ht="16.149999999999999" customHeight="1" x14ac:dyDescent="0.25">
      <c r="A4817" s="561">
        <v>38377</v>
      </c>
      <c r="B4817" s="562">
        <v>2370.77</v>
      </c>
      <c r="C4817"/>
      <c r="D4817"/>
    </row>
    <row r="4818" spans="1:4" ht="16.149999999999999" customHeight="1" x14ac:dyDescent="0.25">
      <c r="A4818" s="561">
        <v>38378</v>
      </c>
      <c r="B4818" s="563">
        <v>2370.08</v>
      </c>
      <c r="C4818"/>
      <c r="D4818"/>
    </row>
    <row r="4819" spans="1:4" ht="16.149999999999999" customHeight="1" x14ac:dyDescent="0.25">
      <c r="A4819" s="561">
        <v>38379</v>
      </c>
      <c r="B4819" s="562">
        <v>2370.9499999999998</v>
      </c>
      <c r="C4819"/>
      <c r="D4819"/>
    </row>
    <row r="4820" spans="1:4" ht="16.149999999999999" customHeight="1" x14ac:dyDescent="0.25">
      <c r="A4820" s="561">
        <v>38380</v>
      </c>
      <c r="B4820" s="563">
        <v>2372.63</v>
      </c>
      <c r="C4820"/>
      <c r="D4820"/>
    </row>
    <row r="4821" spans="1:4" ht="16.149999999999999" customHeight="1" x14ac:dyDescent="0.25">
      <c r="A4821" s="561">
        <v>38381</v>
      </c>
      <c r="B4821" s="562">
        <v>2367.7600000000002</v>
      </c>
      <c r="C4821"/>
      <c r="D4821"/>
    </row>
    <row r="4822" spans="1:4" ht="16.149999999999999" customHeight="1" x14ac:dyDescent="0.25">
      <c r="A4822" s="561">
        <v>38382</v>
      </c>
      <c r="B4822" s="563">
        <v>2367.7600000000002</v>
      </c>
      <c r="C4822"/>
      <c r="D4822"/>
    </row>
    <row r="4823" spans="1:4" ht="16.149999999999999" customHeight="1" x14ac:dyDescent="0.25">
      <c r="A4823" s="561">
        <v>38383</v>
      </c>
      <c r="B4823" s="562">
        <v>2367.7600000000002</v>
      </c>
      <c r="C4823"/>
      <c r="D4823"/>
    </row>
    <row r="4824" spans="1:4" ht="16.149999999999999" customHeight="1" x14ac:dyDescent="0.25">
      <c r="A4824" s="561">
        <v>38384</v>
      </c>
      <c r="B4824" s="563">
        <v>2363.75</v>
      </c>
      <c r="C4824"/>
      <c r="D4824"/>
    </row>
    <row r="4825" spans="1:4" ht="16.149999999999999" customHeight="1" x14ac:dyDescent="0.25">
      <c r="A4825" s="561">
        <v>38385</v>
      </c>
      <c r="B4825" s="562">
        <v>2358.16</v>
      </c>
      <c r="C4825"/>
      <c r="D4825"/>
    </row>
    <row r="4826" spans="1:4" ht="16.149999999999999" customHeight="1" x14ac:dyDescent="0.25">
      <c r="A4826" s="561">
        <v>38386</v>
      </c>
      <c r="B4826" s="563">
        <v>2364.13</v>
      </c>
      <c r="C4826"/>
      <c r="D4826"/>
    </row>
    <row r="4827" spans="1:4" ht="16.149999999999999" customHeight="1" x14ac:dyDescent="0.25">
      <c r="A4827" s="561">
        <v>38387</v>
      </c>
      <c r="B4827" s="562">
        <v>2365.08</v>
      </c>
      <c r="C4827"/>
      <c r="D4827"/>
    </row>
    <row r="4828" spans="1:4" ht="16.149999999999999" customHeight="1" x14ac:dyDescent="0.25">
      <c r="A4828" s="561">
        <v>38388</v>
      </c>
      <c r="B4828" s="563">
        <v>2361.92</v>
      </c>
      <c r="C4828"/>
      <c r="D4828"/>
    </row>
    <row r="4829" spans="1:4" ht="16.149999999999999" customHeight="1" x14ac:dyDescent="0.25">
      <c r="A4829" s="561">
        <v>38389</v>
      </c>
      <c r="B4829" s="562">
        <v>2361.92</v>
      </c>
      <c r="C4829"/>
      <c r="D4829"/>
    </row>
    <row r="4830" spans="1:4" ht="16.149999999999999" customHeight="1" x14ac:dyDescent="0.25">
      <c r="A4830" s="561">
        <v>38390</v>
      </c>
      <c r="B4830" s="563">
        <v>2361.92</v>
      </c>
      <c r="C4830"/>
      <c r="D4830"/>
    </row>
    <row r="4831" spans="1:4" ht="16.149999999999999" customHeight="1" x14ac:dyDescent="0.25">
      <c r="A4831" s="561">
        <v>38391</v>
      </c>
      <c r="B4831" s="562">
        <v>2365.79</v>
      </c>
      <c r="C4831"/>
      <c r="D4831"/>
    </row>
    <row r="4832" spans="1:4" ht="16.149999999999999" customHeight="1" x14ac:dyDescent="0.25">
      <c r="A4832" s="561">
        <v>38392</v>
      </c>
      <c r="B4832" s="563">
        <v>2364.16</v>
      </c>
      <c r="C4832"/>
      <c r="D4832"/>
    </row>
    <row r="4833" spans="1:4" ht="16.149999999999999" customHeight="1" x14ac:dyDescent="0.25">
      <c r="A4833" s="561">
        <v>38393</v>
      </c>
      <c r="B4833" s="562">
        <v>2358.61</v>
      </c>
      <c r="C4833"/>
      <c r="D4833"/>
    </row>
    <row r="4834" spans="1:4" ht="16.149999999999999" customHeight="1" x14ac:dyDescent="0.25">
      <c r="A4834" s="561">
        <v>38394</v>
      </c>
      <c r="B4834" s="563">
        <v>2344.94</v>
      </c>
      <c r="C4834"/>
      <c r="D4834"/>
    </row>
    <row r="4835" spans="1:4" ht="16.149999999999999" customHeight="1" x14ac:dyDescent="0.25">
      <c r="A4835" s="561">
        <v>38395</v>
      </c>
      <c r="B4835" s="562">
        <v>2346.04</v>
      </c>
      <c r="C4835"/>
      <c r="D4835"/>
    </row>
    <row r="4836" spans="1:4" ht="16.149999999999999" customHeight="1" x14ac:dyDescent="0.25">
      <c r="A4836" s="561">
        <v>38396</v>
      </c>
      <c r="B4836" s="563">
        <v>2346.04</v>
      </c>
      <c r="C4836"/>
      <c r="D4836"/>
    </row>
    <row r="4837" spans="1:4" ht="16.149999999999999" customHeight="1" x14ac:dyDescent="0.25">
      <c r="A4837" s="561">
        <v>38397</v>
      </c>
      <c r="B4837" s="562">
        <v>2346.04</v>
      </c>
      <c r="C4837"/>
      <c r="D4837"/>
    </row>
    <row r="4838" spans="1:4" ht="16.149999999999999" customHeight="1" x14ac:dyDescent="0.25">
      <c r="A4838" s="561">
        <v>38398</v>
      </c>
      <c r="B4838" s="563">
        <v>2338.27</v>
      </c>
      <c r="C4838"/>
      <c r="D4838"/>
    </row>
    <row r="4839" spans="1:4" ht="16.149999999999999" customHeight="1" x14ac:dyDescent="0.25">
      <c r="A4839" s="561">
        <v>38399</v>
      </c>
      <c r="B4839" s="562">
        <v>2330.62</v>
      </c>
      <c r="C4839"/>
      <c r="D4839"/>
    </row>
    <row r="4840" spans="1:4" ht="16.149999999999999" customHeight="1" x14ac:dyDescent="0.25">
      <c r="A4840" s="561">
        <v>38400</v>
      </c>
      <c r="B4840" s="563">
        <v>2331.6999999999998</v>
      </c>
      <c r="C4840"/>
      <c r="D4840"/>
    </row>
    <row r="4841" spans="1:4" ht="16.149999999999999" customHeight="1" x14ac:dyDescent="0.25">
      <c r="A4841" s="561">
        <v>38401</v>
      </c>
      <c r="B4841" s="562">
        <v>2327.4499999999998</v>
      </c>
      <c r="C4841"/>
      <c r="D4841"/>
    </row>
    <row r="4842" spans="1:4" ht="16.149999999999999" customHeight="1" x14ac:dyDescent="0.25">
      <c r="A4842" s="561">
        <v>38402</v>
      </c>
      <c r="B4842" s="563">
        <v>2318.12</v>
      </c>
      <c r="C4842"/>
      <c r="D4842"/>
    </row>
    <row r="4843" spans="1:4" ht="16.149999999999999" customHeight="1" x14ac:dyDescent="0.25">
      <c r="A4843" s="561">
        <v>38403</v>
      </c>
      <c r="B4843" s="562">
        <v>2318.12</v>
      </c>
      <c r="C4843"/>
      <c r="D4843"/>
    </row>
    <row r="4844" spans="1:4" ht="16.149999999999999" customHeight="1" x14ac:dyDescent="0.25">
      <c r="A4844" s="561">
        <v>38404</v>
      </c>
      <c r="B4844" s="563">
        <v>2318.12</v>
      </c>
      <c r="C4844"/>
      <c r="D4844"/>
    </row>
    <row r="4845" spans="1:4" ht="16.149999999999999" customHeight="1" x14ac:dyDescent="0.25">
      <c r="A4845" s="561">
        <v>38405</v>
      </c>
      <c r="B4845" s="562">
        <v>2318.12</v>
      </c>
      <c r="C4845"/>
      <c r="D4845"/>
    </row>
    <row r="4846" spans="1:4" ht="16.149999999999999" customHeight="1" x14ac:dyDescent="0.25">
      <c r="A4846" s="561">
        <v>38406</v>
      </c>
      <c r="B4846" s="563">
        <v>2311.83</v>
      </c>
      <c r="C4846"/>
      <c r="D4846"/>
    </row>
    <row r="4847" spans="1:4" ht="16.149999999999999" customHeight="1" x14ac:dyDescent="0.25">
      <c r="A4847" s="561">
        <v>38407</v>
      </c>
      <c r="B4847" s="562">
        <v>2308.58</v>
      </c>
      <c r="C4847"/>
      <c r="D4847"/>
    </row>
    <row r="4848" spans="1:4" ht="16.149999999999999" customHeight="1" x14ac:dyDescent="0.25">
      <c r="A4848" s="561">
        <v>38408</v>
      </c>
      <c r="B4848" s="563">
        <v>2308.6999999999998</v>
      </c>
      <c r="C4848"/>
      <c r="D4848"/>
    </row>
    <row r="4849" spans="1:4" ht="16.149999999999999" customHeight="1" x14ac:dyDescent="0.25">
      <c r="A4849" s="561">
        <v>38409</v>
      </c>
      <c r="B4849" s="562">
        <v>2323.77</v>
      </c>
      <c r="C4849"/>
      <c r="D4849"/>
    </row>
    <row r="4850" spans="1:4" ht="16.149999999999999" customHeight="1" x14ac:dyDescent="0.25">
      <c r="A4850" s="561">
        <v>38410</v>
      </c>
      <c r="B4850" s="563">
        <v>2323.77</v>
      </c>
      <c r="C4850"/>
      <c r="D4850"/>
    </row>
    <row r="4851" spans="1:4" ht="16.149999999999999" customHeight="1" x14ac:dyDescent="0.25">
      <c r="A4851" s="561">
        <v>38411</v>
      </c>
      <c r="B4851" s="562">
        <v>2323.77</v>
      </c>
      <c r="C4851"/>
      <c r="D4851"/>
    </row>
    <row r="4852" spans="1:4" ht="16.149999999999999" customHeight="1" x14ac:dyDescent="0.25">
      <c r="A4852" s="561">
        <v>38412</v>
      </c>
      <c r="B4852" s="563">
        <v>2327.98</v>
      </c>
      <c r="C4852"/>
      <c r="D4852"/>
    </row>
    <row r="4853" spans="1:4" ht="16.149999999999999" customHeight="1" x14ac:dyDescent="0.25">
      <c r="A4853" s="561">
        <v>38413</v>
      </c>
      <c r="B4853" s="562">
        <v>2329.67</v>
      </c>
      <c r="C4853"/>
      <c r="D4853"/>
    </row>
    <row r="4854" spans="1:4" ht="16.149999999999999" customHeight="1" x14ac:dyDescent="0.25">
      <c r="A4854" s="561">
        <v>38414</v>
      </c>
      <c r="B4854" s="563">
        <v>2333.65</v>
      </c>
      <c r="C4854"/>
      <c r="D4854"/>
    </row>
    <row r="4855" spans="1:4" ht="16.149999999999999" customHeight="1" x14ac:dyDescent="0.25">
      <c r="A4855" s="561">
        <v>38415</v>
      </c>
      <c r="B4855" s="562">
        <v>2333.6999999999998</v>
      </c>
      <c r="C4855"/>
      <c r="D4855"/>
    </row>
    <row r="4856" spans="1:4" ht="16.149999999999999" customHeight="1" x14ac:dyDescent="0.25">
      <c r="A4856" s="561">
        <v>38416</v>
      </c>
      <c r="B4856" s="563">
        <v>2338.9299999999998</v>
      </c>
      <c r="C4856"/>
      <c r="D4856"/>
    </row>
    <row r="4857" spans="1:4" ht="16.149999999999999" customHeight="1" x14ac:dyDescent="0.25">
      <c r="A4857" s="561">
        <v>38417</v>
      </c>
      <c r="B4857" s="562">
        <v>2338.9299999999998</v>
      </c>
      <c r="C4857"/>
      <c r="D4857"/>
    </row>
    <row r="4858" spans="1:4" ht="16.149999999999999" customHeight="1" x14ac:dyDescent="0.25">
      <c r="A4858" s="561">
        <v>38418</v>
      </c>
      <c r="B4858" s="563">
        <v>2338.9299999999998</v>
      </c>
      <c r="C4858"/>
      <c r="D4858"/>
    </row>
    <row r="4859" spans="1:4" ht="16.149999999999999" customHeight="1" x14ac:dyDescent="0.25">
      <c r="A4859" s="561">
        <v>38419</v>
      </c>
      <c r="B4859" s="562">
        <v>2324.89</v>
      </c>
      <c r="C4859"/>
      <c r="D4859"/>
    </row>
    <row r="4860" spans="1:4" ht="16.149999999999999" customHeight="1" x14ac:dyDescent="0.25">
      <c r="A4860" s="561">
        <v>38420</v>
      </c>
      <c r="B4860" s="563">
        <v>2325.69</v>
      </c>
      <c r="C4860"/>
      <c r="D4860"/>
    </row>
    <row r="4861" spans="1:4" ht="16.149999999999999" customHeight="1" x14ac:dyDescent="0.25">
      <c r="A4861" s="561">
        <v>38421</v>
      </c>
      <c r="B4861" s="562">
        <v>2334.11</v>
      </c>
      <c r="C4861"/>
      <c r="D4861"/>
    </row>
    <row r="4862" spans="1:4" ht="16.149999999999999" customHeight="1" x14ac:dyDescent="0.25">
      <c r="A4862" s="561">
        <v>38422</v>
      </c>
      <c r="B4862" s="563">
        <v>2340.34</v>
      </c>
      <c r="C4862"/>
      <c r="D4862"/>
    </row>
    <row r="4863" spans="1:4" ht="16.149999999999999" customHeight="1" x14ac:dyDescent="0.25">
      <c r="A4863" s="561">
        <v>38423</v>
      </c>
      <c r="B4863" s="562">
        <v>2332.7199999999998</v>
      </c>
      <c r="C4863"/>
      <c r="D4863"/>
    </row>
    <row r="4864" spans="1:4" ht="16.149999999999999" customHeight="1" x14ac:dyDescent="0.25">
      <c r="A4864" s="561">
        <v>38424</v>
      </c>
      <c r="B4864" s="563">
        <v>2332.7199999999998</v>
      </c>
      <c r="C4864"/>
      <c r="D4864"/>
    </row>
    <row r="4865" spans="1:4" ht="16.149999999999999" customHeight="1" x14ac:dyDescent="0.25">
      <c r="A4865" s="561">
        <v>38425</v>
      </c>
      <c r="B4865" s="562">
        <v>2332.7199999999998</v>
      </c>
      <c r="C4865"/>
      <c r="D4865"/>
    </row>
    <row r="4866" spans="1:4" ht="16.149999999999999" customHeight="1" x14ac:dyDescent="0.25">
      <c r="A4866" s="561">
        <v>38426</v>
      </c>
      <c r="B4866" s="563">
        <v>2346.71</v>
      </c>
      <c r="C4866"/>
      <c r="D4866"/>
    </row>
    <row r="4867" spans="1:4" ht="16.149999999999999" customHeight="1" x14ac:dyDescent="0.25">
      <c r="A4867" s="561">
        <v>38427</v>
      </c>
      <c r="B4867" s="562">
        <v>2362.36</v>
      </c>
      <c r="C4867"/>
      <c r="D4867"/>
    </row>
    <row r="4868" spans="1:4" ht="16.149999999999999" customHeight="1" x14ac:dyDescent="0.25">
      <c r="A4868" s="561">
        <v>38428</v>
      </c>
      <c r="B4868" s="563">
        <v>2386.4699999999998</v>
      </c>
      <c r="C4868"/>
      <c r="D4868"/>
    </row>
    <row r="4869" spans="1:4" ht="16.149999999999999" customHeight="1" x14ac:dyDescent="0.25">
      <c r="A4869" s="561">
        <v>38429</v>
      </c>
      <c r="B4869" s="562">
        <v>2374.46</v>
      </c>
      <c r="C4869"/>
      <c r="D4869"/>
    </row>
    <row r="4870" spans="1:4" ht="16.149999999999999" customHeight="1" x14ac:dyDescent="0.25">
      <c r="A4870" s="561">
        <v>38430</v>
      </c>
      <c r="B4870" s="563">
        <v>2371.4299999999998</v>
      </c>
      <c r="C4870"/>
      <c r="D4870"/>
    </row>
    <row r="4871" spans="1:4" ht="16.149999999999999" customHeight="1" x14ac:dyDescent="0.25">
      <c r="A4871" s="561">
        <v>38431</v>
      </c>
      <c r="B4871" s="562">
        <v>2371.4299999999998</v>
      </c>
      <c r="C4871"/>
      <c r="D4871"/>
    </row>
    <row r="4872" spans="1:4" ht="16.149999999999999" customHeight="1" x14ac:dyDescent="0.25">
      <c r="A4872" s="561">
        <v>38432</v>
      </c>
      <c r="B4872" s="563">
        <v>2371.4299999999998</v>
      </c>
      <c r="C4872"/>
      <c r="D4872"/>
    </row>
    <row r="4873" spans="1:4" ht="16.149999999999999" customHeight="1" x14ac:dyDescent="0.25">
      <c r="A4873" s="561">
        <v>38433</v>
      </c>
      <c r="B4873" s="562">
        <v>2371.4299999999998</v>
      </c>
      <c r="C4873"/>
      <c r="D4873"/>
    </row>
    <row r="4874" spans="1:4" ht="16.149999999999999" customHeight="1" x14ac:dyDescent="0.25">
      <c r="A4874" s="561">
        <v>38434</v>
      </c>
      <c r="B4874" s="563">
        <v>2361.7800000000002</v>
      </c>
      <c r="C4874"/>
      <c r="D4874"/>
    </row>
    <row r="4875" spans="1:4" ht="16.149999999999999" customHeight="1" x14ac:dyDescent="0.25">
      <c r="A4875" s="561">
        <v>38435</v>
      </c>
      <c r="B4875" s="562">
        <v>2382.3000000000002</v>
      </c>
      <c r="C4875"/>
      <c r="D4875"/>
    </row>
    <row r="4876" spans="1:4" ht="16.149999999999999" customHeight="1" x14ac:dyDescent="0.25">
      <c r="A4876" s="561">
        <v>38436</v>
      </c>
      <c r="B4876" s="563">
        <v>2382.3000000000002</v>
      </c>
      <c r="C4876"/>
      <c r="D4876"/>
    </row>
    <row r="4877" spans="1:4" ht="16.149999999999999" customHeight="1" x14ac:dyDescent="0.25">
      <c r="A4877" s="561">
        <v>38437</v>
      </c>
      <c r="B4877" s="562">
        <v>2382.3000000000002</v>
      </c>
      <c r="C4877"/>
      <c r="D4877"/>
    </row>
    <row r="4878" spans="1:4" ht="16.149999999999999" customHeight="1" x14ac:dyDescent="0.25">
      <c r="A4878" s="561">
        <v>38438</v>
      </c>
      <c r="B4878" s="563">
        <v>2382.3000000000002</v>
      </c>
      <c r="C4878"/>
      <c r="D4878"/>
    </row>
    <row r="4879" spans="1:4" ht="16.149999999999999" customHeight="1" x14ac:dyDescent="0.25">
      <c r="A4879" s="561">
        <v>38439</v>
      </c>
      <c r="B4879" s="562">
        <v>2382.3000000000002</v>
      </c>
      <c r="C4879"/>
      <c r="D4879"/>
    </row>
    <row r="4880" spans="1:4" ht="16.149999999999999" customHeight="1" x14ac:dyDescent="0.25">
      <c r="A4880" s="561">
        <v>38440</v>
      </c>
      <c r="B4880" s="563">
        <v>2397.25</v>
      </c>
      <c r="C4880"/>
      <c r="D4880"/>
    </row>
    <row r="4881" spans="1:4" ht="16.149999999999999" customHeight="1" x14ac:dyDescent="0.25">
      <c r="A4881" s="561">
        <v>38441</v>
      </c>
      <c r="B4881" s="562">
        <v>2393.3200000000002</v>
      </c>
      <c r="C4881"/>
      <c r="D4881"/>
    </row>
    <row r="4882" spans="1:4" ht="16.149999999999999" customHeight="1" x14ac:dyDescent="0.25">
      <c r="A4882" s="561">
        <v>38442</v>
      </c>
      <c r="B4882" s="563">
        <v>2376.48</v>
      </c>
      <c r="C4882"/>
      <c r="D4882"/>
    </row>
    <row r="4883" spans="1:4" ht="16.149999999999999" customHeight="1" x14ac:dyDescent="0.25">
      <c r="A4883" s="561">
        <v>38443</v>
      </c>
      <c r="B4883" s="562">
        <v>2363.23</v>
      </c>
      <c r="C4883"/>
      <c r="D4883"/>
    </row>
    <row r="4884" spans="1:4" ht="16.149999999999999" customHeight="1" x14ac:dyDescent="0.25">
      <c r="A4884" s="561">
        <v>38444</v>
      </c>
      <c r="B4884" s="563">
        <v>2365.98</v>
      </c>
      <c r="C4884"/>
      <c r="D4884"/>
    </row>
    <row r="4885" spans="1:4" ht="16.149999999999999" customHeight="1" x14ac:dyDescent="0.25">
      <c r="A4885" s="561">
        <v>38445</v>
      </c>
      <c r="B4885" s="562">
        <v>2365.98</v>
      </c>
      <c r="C4885"/>
      <c r="D4885"/>
    </row>
    <row r="4886" spans="1:4" ht="16.149999999999999" customHeight="1" x14ac:dyDescent="0.25">
      <c r="A4886" s="561">
        <v>38446</v>
      </c>
      <c r="B4886" s="563">
        <v>2365.98</v>
      </c>
      <c r="C4886"/>
      <c r="D4886"/>
    </row>
    <row r="4887" spans="1:4" ht="16.149999999999999" customHeight="1" x14ac:dyDescent="0.25">
      <c r="A4887" s="561">
        <v>38447</v>
      </c>
      <c r="B4887" s="562">
        <v>2374.4699999999998</v>
      </c>
      <c r="C4887"/>
      <c r="D4887"/>
    </row>
    <row r="4888" spans="1:4" ht="16.149999999999999" customHeight="1" x14ac:dyDescent="0.25">
      <c r="A4888" s="561">
        <v>38448</v>
      </c>
      <c r="B4888" s="563">
        <v>2369.67</v>
      </c>
      <c r="C4888"/>
      <c r="D4888"/>
    </row>
    <row r="4889" spans="1:4" ht="16.149999999999999" customHeight="1" x14ac:dyDescent="0.25">
      <c r="A4889" s="561">
        <v>38449</v>
      </c>
      <c r="B4889" s="562">
        <v>2362.2800000000002</v>
      </c>
      <c r="C4889"/>
      <c r="D4889"/>
    </row>
    <row r="4890" spans="1:4" ht="16.149999999999999" customHeight="1" x14ac:dyDescent="0.25">
      <c r="A4890" s="561">
        <v>38450</v>
      </c>
      <c r="B4890" s="563">
        <v>2353.16</v>
      </c>
      <c r="C4890"/>
      <c r="D4890"/>
    </row>
    <row r="4891" spans="1:4" ht="16.149999999999999" customHeight="1" x14ac:dyDescent="0.25">
      <c r="A4891" s="561">
        <v>38451</v>
      </c>
      <c r="B4891" s="562">
        <v>2349.8000000000002</v>
      </c>
      <c r="C4891"/>
      <c r="D4891"/>
    </row>
    <row r="4892" spans="1:4" ht="16.149999999999999" customHeight="1" x14ac:dyDescent="0.25">
      <c r="A4892" s="561">
        <v>38452</v>
      </c>
      <c r="B4892" s="563">
        <v>2349.8000000000002</v>
      </c>
      <c r="C4892"/>
      <c r="D4892"/>
    </row>
    <row r="4893" spans="1:4" ht="16.149999999999999" customHeight="1" x14ac:dyDescent="0.25">
      <c r="A4893" s="561">
        <v>38453</v>
      </c>
      <c r="B4893" s="562">
        <v>2349.8000000000002</v>
      </c>
      <c r="C4893"/>
      <c r="D4893"/>
    </row>
    <row r="4894" spans="1:4" ht="16.149999999999999" customHeight="1" x14ac:dyDescent="0.25">
      <c r="A4894" s="561">
        <v>38454</v>
      </c>
      <c r="B4894" s="563">
        <v>2331.9499999999998</v>
      </c>
      <c r="C4894"/>
      <c r="D4894"/>
    </row>
    <row r="4895" spans="1:4" ht="16.149999999999999" customHeight="1" x14ac:dyDescent="0.25">
      <c r="A4895" s="561">
        <v>38455</v>
      </c>
      <c r="B4895" s="562">
        <v>2335.4</v>
      </c>
      <c r="C4895"/>
      <c r="D4895"/>
    </row>
    <row r="4896" spans="1:4" ht="16.149999999999999" customHeight="1" x14ac:dyDescent="0.25">
      <c r="A4896" s="561">
        <v>38456</v>
      </c>
      <c r="B4896" s="563">
        <v>2328.7399999999998</v>
      </c>
      <c r="C4896"/>
      <c r="D4896"/>
    </row>
    <row r="4897" spans="1:4" ht="16.149999999999999" customHeight="1" x14ac:dyDescent="0.25">
      <c r="A4897" s="561">
        <v>38457</v>
      </c>
      <c r="B4897" s="562">
        <v>2346.09</v>
      </c>
      <c r="C4897"/>
      <c r="D4897"/>
    </row>
    <row r="4898" spans="1:4" ht="16.149999999999999" customHeight="1" x14ac:dyDescent="0.25">
      <c r="A4898" s="561">
        <v>38458</v>
      </c>
      <c r="B4898" s="563">
        <v>2363.96</v>
      </c>
      <c r="C4898"/>
      <c r="D4898"/>
    </row>
    <row r="4899" spans="1:4" ht="16.149999999999999" customHeight="1" x14ac:dyDescent="0.25">
      <c r="A4899" s="561">
        <v>38459</v>
      </c>
      <c r="B4899" s="562">
        <v>2363.96</v>
      </c>
      <c r="C4899"/>
      <c r="D4899"/>
    </row>
    <row r="4900" spans="1:4" ht="16.149999999999999" customHeight="1" x14ac:dyDescent="0.25">
      <c r="A4900" s="561">
        <v>38460</v>
      </c>
      <c r="B4900" s="563">
        <v>2363.96</v>
      </c>
      <c r="C4900"/>
      <c r="D4900"/>
    </row>
    <row r="4901" spans="1:4" ht="16.149999999999999" customHeight="1" x14ac:dyDescent="0.25">
      <c r="A4901" s="561">
        <v>38461</v>
      </c>
      <c r="B4901" s="562">
        <v>2363.3000000000002</v>
      </c>
      <c r="C4901"/>
      <c r="D4901"/>
    </row>
    <row r="4902" spans="1:4" ht="16.149999999999999" customHeight="1" x14ac:dyDescent="0.25">
      <c r="A4902" s="561">
        <v>38462</v>
      </c>
      <c r="B4902" s="563">
        <v>2355.64</v>
      </c>
      <c r="C4902"/>
      <c r="D4902"/>
    </row>
    <row r="4903" spans="1:4" ht="16.149999999999999" customHeight="1" x14ac:dyDescent="0.25">
      <c r="A4903" s="561">
        <v>38463</v>
      </c>
      <c r="B4903" s="562">
        <v>2344.4499999999998</v>
      </c>
      <c r="C4903"/>
      <c r="D4903"/>
    </row>
    <row r="4904" spans="1:4" ht="16.149999999999999" customHeight="1" x14ac:dyDescent="0.25">
      <c r="A4904" s="561">
        <v>38464</v>
      </c>
      <c r="B4904" s="563">
        <v>2336.35</v>
      </c>
      <c r="C4904"/>
      <c r="D4904"/>
    </row>
    <row r="4905" spans="1:4" ht="16.149999999999999" customHeight="1" x14ac:dyDescent="0.25">
      <c r="A4905" s="561">
        <v>38465</v>
      </c>
      <c r="B4905" s="562">
        <v>2336.25</v>
      </c>
      <c r="C4905"/>
      <c r="D4905"/>
    </row>
    <row r="4906" spans="1:4" ht="16.149999999999999" customHeight="1" x14ac:dyDescent="0.25">
      <c r="A4906" s="561">
        <v>38466</v>
      </c>
      <c r="B4906" s="563">
        <v>2336.25</v>
      </c>
      <c r="C4906"/>
      <c r="D4906"/>
    </row>
    <row r="4907" spans="1:4" ht="16.149999999999999" customHeight="1" x14ac:dyDescent="0.25">
      <c r="A4907" s="561">
        <v>38467</v>
      </c>
      <c r="B4907" s="562">
        <v>2336.25</v>
      </c>
      <c r="C4907"/>
      <c r="D4907"/>
    </row>
    <row r="4908" spans="1:4" ht="16.149999999999999" customHeight="1" x14ac:dyDescent="0.25">
      <c r="A4908" s="561">
        <v>38468</v>
      </c>
      <c r="B4908" s="563">
        <v>2343.9699999999998</v>
      </c>
      <c r="C4908"/>
      <c r="D4908"/>
    </row>
    <row r="4909" spans="1:4" ht="16.149999999999999" customHeight="1" x14ac:dyDescent="0.25">
      <c r="A4909" s="561">
        <v>38469</v>
      </c>
      <c r="B4909" s="562">
        <v>2342.56</v>
      </c>
      <c r="C4909"/>
      <c r="D4909"/>
    </row>
    <row r="4910" spans="1:4" ht="16.149999999999999" customHeight="1" x14ac:dyDescent="0.25">
      <c r="A4910" s="561">
        <v>38470</v>
      </c>
      <c r="B4910" s="563">
        <v>2338.0700000000002</v>
      </c>
      <c r="C4910"/>
      <c r="D4910"/>
    </row>
    <row r="4911" spans="1:4" ht="16.149999999999999" customHeight="1" x14ac:dyDescent="0.25">
      <c r="A4911" s="561">
        <v>38471</v>
      </c>
      <c r="B4911" s="562">
        <v>2344.87</v>
      </c>
      <c r="C4911"/>
      <c r="D4911"/>
    </row>
    <row r="4912" spans="1:4" ht="16.149999999999999" customHeight="1" x14ac:dyDescent="0.25">
      <c r="A4912" s="561">
        <v>38472</v>
      </c>
      <c r="B4912" s="563">
        <v>2348.3200000000002</v>
      </c>
      <c r="C4912"/>
      <c r="D4912"/>
    </row>
    <row r="4913" spans="1:4" ht="16.149999999999999" customHeight="1" x14ac:dyDescent="0.25">
      <c r="A4913" s="561">
        <v>38473</v>
      </c>
      <c r="B4913" s="562">
        <v>2348.3200000000002</v>
      </c>
      <c r="C4913"/>
      <c r="D4913"/>
    </row>
    <row r="4914" spans="1:4" ht="16.149999999999999" customHeight="1" x14ac:dyDescent="0.25">
      <c r="A4914" s="561">
        <v>38474</v>
      </c>
      <c r="B4914" s="563">
        <v>2348.3200000000002</v>
      </c>
      <c r="C4914"/>
      <c r="D4914"/>
    </row>
    <row r="4915" spans="1:4" ht="16.149999999999999" customHeight="1" x14ac:dyDescent="0.25">
      <c r="A4915" s="561">
        <v>38475</v>
      </c>
      <c r="B4915" s="562">
        <v>2349.59</v>
      </c>
      <c r="C4915"/>
      <c r="D4915"/>
    </row>
    <row r="4916" spans="1:4" ht="16.149999999999999" customHeight="1" x14ac:dyDescent="0.25">
      <c r="A4916" s="561">
        <v>38476</v>
      </c>
      <c r="B4916" s="563">
        <v>2345.4499999999998</v>
      </c>
      <c r="C4916"/>
      <c r="D4916"/>
    </row>
    <row r="4917" spans="1:4" ht="16.149999999999999" customHeight="1" x14ac:dyDescent="0.25">
      <c r="A4917" s="561">
        <v>38477</v>
      </c>
      <c r="B4917" s="562">
        <v>2337.08</v>
      </c>
      <c r="C4917"/>
      <c r="D4917"/>
    </row>
    <row r="4918" spans="1:4" ht="16.149999999999999" customHeight="1" x14ac:dyDescent="0.25">
      <c r="A4918" s="561">
        <v>38478</v>
      </c>
      <c r="B4918" s="563">
        <v>2338.44</v>
      </c>
      <c r="C4918"/>
      <c r="D4918"/>
    </row>
    <row r="4919" spans="1:4" ht="16.149999999999999" customHeight="1" x14ac:dyDescent="0.25">
      <c r="A4919" s="561">
        <v>38479</v>
      </c>
      <c r="B4919" s="562">
        <v>2339.06</v>
      </c>
      <c r="C4919"/>
      <c r="D4919"/>
    </row>
    <row r="4920" spans="1:4" ht="16.149999999999999" customHeight="1" x14ac:dyDescent="0.25">
      <c r="A4920" s="561">
        <v>38480</v>
      </c>
      <c r="B4920" s="563">
        <v>2339.06</v>
      </c>
      <c r="C4920"/>
      <c r="D4920"/>
    </row>
    <row r="4921" spans="1:4" ht="16.149999999999999" customHeight="1" x14ac:dyDescent="0.25">
      <c r="A4921" s="561">
        <v>38481</v>
      </c>
      <c r="B4921" s="562">
        <v>2339.06</v>
      </c>
      <c r="C4921"/>
      <c r="D4921"/>
    </row>
    <row r="4922" spans="1:4" ht="16.149999999999999" customHeight="1" x14ac:dyDescent="0.25">
      <c r="A4922" s="561">
        <v>38482</v>
      </c>
      <c r="B4922" s="563">
        <v>2339.06</v>
      </c>
      <c r="C4922"/>
      <c r="D4922"/>
    </row>
    <row r="4923" spans="1:4" ht="16.149999999999999" customHeight="1" x14ac:dyDescent="0.25">
      <c r="A4923" s="561">
        <v>38483</v>
      </c>
      <c r="B4923" s="562">
        <v>2339.77</v>
      </c>
      <c r="C4923"/>
      <c r="D4923"/>
    </row>
    <row r="4924" spans="1:4" ht="16.149999999999999" customHeight="1" x14ac:dyDescent="0.25">
      <c r="A4924" s="561">
        <v>38484</v>
      </c>
      <c r="B4924" s="563">
        <v>2340.9899999999998</v>
      </c>
      <c r="C4924"/>
      <c r="D4924"/>
    </row>
    <row r="4925" spans="1:4" ht="16.149999999999999" customHeight="1" x14ac:dyDescent="0.25">
      <c r="A4925" s="561">
        <v>38485</v>
      </c>
      <c r="B4925" s="562">
        <v>2344</v>
      </c>
      <c r="C4925"/>
      <c r="D4925"/>
    </row>
    <row r="4926" spans="1:4" ht="16.149999999999999" customHeight="1" x14ac:dyDescent="0.25">
      <c r="A4926" s="561">
        <v>38486</v>
      </c>
      <c r="B4926" s="563">
        <v>2348.69</v>
      </c>
      <c r="C4926"/>
      <c r="D4926"/>
    </row>
    <row r="4927" spans="1:4" ht="16.149999999999999" customHeight="1" x14ac:dyDescent="0.25">
      <c r="A4927" s="561">
        <v>38487</v>
      </c>
      <c r="B4927" s="562">
        <v>2348.69</v>
      </c>
      <c r="C4927"/>
      <c r="D4927"/>
    </row>
    <row r="4928" spans="1:4" ht="16.149999999999999" customHeight="1" x14ac:dyDescent="0.25">
      <c r="A4928" s="561">
        <v>38488</v>
      </c>
      <c r="B4928" s="563">
        <v>2348.69</v>
      </c>
      <c r="C4928"/>
      <c r="D4928"/>
    </row>
    <row r="4929" spans="1:4" ht="16.149999999999999" customHeight="1" x14ac:dyDescent="0.25">
      <c r="A4929" s="561">
        <v>38489</v>
      </c>
      <c r="B4929" s="562">
        <v>2347.25</v>
      </c>
      <c r="C4929"/>
      <c r="D4929"/>
    </row>
    <row r="4930" spans="1:4" ht="16.149999999999999" customHeight="1" x14ac:dyDescent="0.25">
      <c r="A4930" s="561">
        <v>38490</v>
      </c>
      <c r="B4930" s="563">
        <v>2341.7199999999998</v>
      </c>
      <c r="C4930"/>
      <c r="D4930"/>
    </row>
    <row r="4931" spans="1:4" ht="16.149999999999999" customHeight="1" x14ac:dyDescent="0.25">
      <c r="A4931" s="561">
        <v>38491</v>
      </c>
      <c r="B4931" s="562">
        <v>2339.44</v>
      </c>
      <c r="C4931"/>
      <c r="D4931"/>
    </row>
    <row r="4932" spans="1:4" ht="16.149999999999999" customHeight="1" x14ac:dyDescent="0.25">
      <c r="A4932" s="561">
        <v>38492</v>
      </c>
      <c r="B4932" s="563">
        <v>2336.9899999999998</v>
      </c>
      <c r="C4932"/>
      <c r="D4932"/>
    </row>
    <row r="4933" spans="1:4" ht="16.149999999999999" customHeight="1" x14ac:dyDescent="0.25">
      <c r="A4933" s="561">
        <v>38493</v>
      </c>
      <c r="B4933" s="562">
        <v>2337</v>
      </c>
      <c r="C4933"/>
      <c r="D4933"/>
    </row>
    <row r="4934" spans="1:4" ht="16.149999999999999" customHeight="1" x14ac:dyDescent="0.25">
      <c r="A4934" s="561">
        <v>38494</v>
      </c>
      <c r="B4934" s="563">
        <v>2337</v>
      </c>
      <c r="C4934"/>
      <c r="D4934"/>
    </row>
    <row r="4935" spans="1:4" ht="16.149999999999999" customHeight="1" x14ac:dyDescent="0.25">
      <c r="A4935" s="561">
        <v>38495</v>
      </c>
      <c r="B4935" s="562">
        <v>2337</v>
      </c>
      <c r="C4935"/>
      <c r="D4935"/>
    </row>
    <row r="4936" spans="1:4" ht="16.149999999999999" customHeight="1" x14ac:dyDescent="0.25">
      <c r="A4936" s="561">
        <v>38496</v>
      </c>
      <c r="B4936" s="563">
        <v>2329.0500000000002</v>
      </c>
      <c r="C4936"/>
      <c r="D4936"/>
    </row>
    <row r="4937" spans="1:4" ht="16.149999999999999" customHeight="1" x14ac:dyDescent="0.25">
      <c r="A4937" s="561">
        <v>38497</v>
      </c>
      <c r="B4937" s="562">
        <v>2328.69</v>
      </c>
      <c r="C4937"/>
      <c r="D4937"/>
    </row>
    <row r="4938" spans="1:4" ht="16.149999999999999" customHeight="1" x14ac:dyDescent="0.25">
      <c r="A4938" s="561">
        <v>38498</v>
      </c>
      <c r="B4938" s="563">
        <v>2329.35</v>
      </c>
      <c r="C4938"/>
      <c r="D4938"/>
    </row>
    <row r="4939" spans="1:4" ht="16.149999999999999" customHeight="1" x14ac:dyDescent="0.25">
      <c r="A4939" s="561">
        <v>38499</v>
      </c>
      <c r="B4939" s="562">
        <v>2330.79</v>
      </c>
      <c r="C4939"/>
      <c r="D4939"/>
    </row>
    <row r="4940" spans="1:4" ht="16.149999999999999" customHeight="1" x14ac:dyDescent="0.25">
      <c r="A4940" s="561">
        <v>38500</v>
      </c>
      <c r="B4940" s="563">
        <v>2332.79</v>
      </c>
      <c r="C4940"/>
      <c r="D4940"/>
    </row>
    <row r="4941" spans="1:4" ht="16.149999999999999" customHeight="1" x14ac:dyDescent="0.25">
      <c r="A4941" s="561">
        <v>38501</v>
      </c>
      <c r="B4941" s="562">
        <v>2332.79</v>
      </c>
      <c r="C4941"/>
      <c r="D4941"/>
    </row>
    <row r="4942" spans="1:4" ht="16.149999999999999" customHeight="1" x14ac:dyDescent="0.25">
      <c r="A4942" s="561">
        <v>38502</v>
      </c>
      <c r="B4942" s="563">
        <v>2332.79</v>
      </c>
      <c r="C4942"/>
      <c r="D4942"/>
    </row>
    <row r="4943" spans="1:4" ht="16.149999999999999" customHeight="1" x14ac:dyDescent="0.25">
      <c r="A4943" s="561">
        <v>38503</v>
      </c>
      <c r="B4943" s="562">
        <v>2332.79</v>
      </c>
      <c r="C4943"/>
      <c r="D4943"/>
    </row>
    <row r="4944" spans="1:4" ht="16.149999999999999" customHeight="1" x14ac:dyDescent="0.25">
      <c r="A4944" s="561">
        <v>38504</v>
      </c>
      <c r="B4944" s="563">
        <v>2338.89</v>
      </c>
      <c r="C4944"/>
      <c r="D4944"/>
    </row>
    <row r="4945" spans="1:4" ht="16.149999999999999" customHeight="1" x14ac:dyDescent="0.25">
      <c r="A4945" s="561">
        <v>38505</v>
      </c>
      <c r="B4945" s="562">
        <v>2339.67</v>
      </c>
      <c r="C4945"/>
      <c r="D4945"/>
    </row>
    <row r="4946" spans="1:4" ht="16.149999999999999" customHeight="1" x14ac:dyDescent="0.25">
      <c r="A4946" s="561">
        <v>38506</v>
      </c>
      <c r="B4946" s="563">
        <v>2336.65</v>
      </c>
      <c r="C4946"/>
      <c r="D4946"/>
    </row>
    <row r="4947" spans="1:4" ht="16.149999999999999" customHeight="1" x14ac:dyDescent="0.25">
      <c r="A4947" s="561">
        <v>38507</v>
      </c>
      <c r="B4947" s="562">
        <v>2330.9299999999998</v>
      </c>
      <c r="C4947"/>
      <c r="D4947"/>
    </row>
    <row r="4948" spans="1:4" ht="16.149999999999999" customHeight="1" x14ac:dyDescent="0.25">
      <c r="A4948" s="561">
        <v>38508</v>
      </c>
      <c r="B4948" s="563">
        <v>2330.9299999999998</v>
      </c>
      <c r="C4948"/>
      <c r="D4948"/>
    </row>
    <row r="4949" spans="1:4" ht="16.149999999999999" customHeight="1" x14ac:dyDescent="0.25">
      <c r="A4949" s="561">
        <v>38509</v>
      </c>
      <c r="B4949" s="562">
        <v>2330.9299999999998</v>
      </c>
      <c r="C4949"/>
      <c r="D4949"/>
    </row>
    <row r="4950" spans="1:4" ht="16.149999999999999" customHeight="1" x14ac:dyDescent="0.25">
      <c r="A4950" s="561">
        <v>38510</v>
      </c>
      <c r="B4950" s="563">
        <v>2330.9299999999998</v>
      </c>
      <c r="C4950"/>
      <c r="D4950"/>
    </row>
    <row r="4951" spans="1:4" ht="16.149999999999999" customHeight="1" x14ac:dyDescent="0.25">
      <c r="A4951" s="561">
        <v>38511</v>
      </c>
      <c r="B4951" s="562">
        <v>2331.38</v>
      </c>
      <c r="C4951"/>
      <c r="D4951"/>
    </row>
    <row r="4952" spans="1:4" ht="16.149999999999999" customHeight="1" x14ac:dyDescent="0.25">
      <c r="A4952" s="561">
        <v>38512</v>
      </c>
      <c r="B4952" s="563">
        <v>2347.83</v>
      </c>
      <c r="C4952"/>
      <c r="D4952"/>
    </row>
    <row r="4953" spans="1:4" ht="16.149999999999999" customHeight="1" x14ac:dyDescent="0.25">
      <c r="A4953" s="561">
        <v>38513</v>
      </c>
      <c r="B4953" s="562">
        <v>2361.41</v>
      </c>
      <c r="C4953"/>
      <c r="D4953"/>
    </row>
    <row r="4954" spans="1:4" ht="16.149999999999999" customHeight="1" x14ac:dyDescent="0.25">
      <c r="A4954" s="561">
        <v>38514</v>
      </c>
      <c r="B4954" s="563">
        <v>2349.17</v>
      </c>
      <c r="C4954"/>
      <c r="D4954"/>
    </row>
    <row r="4955" spans="1:4" ht="16.149999999999999" customHeight="1" x14ac:dyDescent="0.25">
      <c r="A4955" s="561">
        <v>38515</v>
      </c>
      <c r="B4955" s="562">
        <v>2349.17</v>
      </c>
      <c r="C4955"/>
      <c r="D4955"/>
    </row>
    <row r="4956" spans="1:4" ht="16.149999999999999" customHeight="1" x14ac:dyDescent="0.25">
      <c r="A4956" s="561">
        <v>38516</v>
      </c>
      <c r="B4956" s="563">
        <v>2349.17</v>
      </c>
      <c r="C4956"/>
      <c r="D4956"/>
    </row>
    <row r="4957" spans="1:4" ht="16.149999999999999" customHeight="1" x14ac:dyDescent="0.25">
      <c r="A4957" s="561">
        <v>38517</v>
      </c>
      <c r="B4957" s="562">
        <v>2345.6</v>
      </c>
      <c r="C4957"/>
      <c r="D4957"/>
    </row>
    <row r="4958" spans="1:4" ht="16.149999999999999" customHeight="1" x14ac:dyDescent="0.25">
      <c r="A4958" s="561">
        <v>38518</v>
      </c>
      <c r="B4958" s="563">
        <v>2334.27</v>
      </c>
      <c r="C4958"/>
      <c r="D4958"/>
    </row>
    <row r="4959" spans="1:4" ht="16.149999999999999" customHeight="1" x14ac:dyDescent="0.25">
      <c r="A4959" s="561">
        <v>38519</v>
      </c>
      <c r="B4959" s="562">
        <v>2330.33</v>
      </c>
      <c r="C4959"/>
      <c r="D4959"/>
    </row>
    <row r="4960" spans="1:4" ht="16.149999999999999" customHeight="1" x14ac:dyDescent="0.25">
      <c r="A4960" s="561">
        <v>38520</v>
      </c>
      <c r="B4960" s="563">
        <v>2326.4299999999998</v>
      </c>
      <c r="C4960"/>
      <c r="D4960"/>
    </row>
    <row r="4961" spans="1:4" ht="16.149999999999999" customHeight="1" x14ac:dyDescent="0.25">
      <c r="A4961" s="561">
        <v>38521</v>
      </c>
      <c r="B4961" s="562">
        <v>2322.0500000000002</v>
      </c>
      <c r="C4961"/>
      <c r="D4961"/>
    </row>
    <row r="4962" spans="1:4" ht="16.149999999999999" customHeight="1" x14ac:dyDescent="0.25">
      <c r="A4962" s="561">
        <v>38522</v>
      </c>
      <c r="B4962" s="563">
        <v>2322.0500000000002</v>
      </c>
      <c r="C4962"/>
      <c r="D4962"/>
    </row>
    <row r="4963" spans="1:4" ht="16.149999999999999" customHeight="1" x14ac:dyDescent="0.25">
      <c r="A4963" s="561">
        <v>38523</v>
      </c>
      <c r="B4963" s="562">
        <v>2322.0500000000002</v>
      </c>
      <c r="C4963"/>
      <c r="D4963"/>
    </row>
    <row r="4964" spans="1:4" ht="16.149999999999999" customHeight="1" x14ac:dyDescent="0.25">
      <c r="A4964" s="561">
        <v>38524</v>
      </c>
      <c r="B4964" s="563">
        <v>2319.11</v>
      </c>
      <c r="C4964"/>
      <c r="D4964"/>
    </row>
    <row r="4965" spans="1:4" ht="16.149999999999999" customHeight="1" x14ac:dyDescent="0.25">
      <c r="A4965" s="561">
        <v>38525</v>
      </c>
      <c r="B4965" s="562">
        <v>2314.89</v>
      </c>
      <c r="C4965"/>
      <c r="D4965"/>
    </row>
    <row r="4966" spans="1:4" ht="16.149999999999999" customHeight="1" x14ac:dyDescent="0.25">
      <c r="A4966" s="561">
        <v>38526</v>
      </c>
      <c r="B4966" s="563">
        <v>2316.4499999999998</v>
      </c>
      <c r="C4966"/>
      <c r="D4966"/>
    </row>
    <row r="4967" spans="1:4" ht="16.149999999999999" customHeight="1" x14ac:dyDescent="0.25">
      <c r="A4967" s="561">
        <v>38527</v>
      </c>
      <c r="B4967" s="562">
        <v>2319.27</v>
      </c>
      <c r="C4967"/>
      <c r="D4967"/>
    </row>
    <row r="4968" spans="1:4" ht="16.149999999999999" customHeight="1" x14ac:dyDescent="0.25">
      <c r="A4968" s="561">
        <v>38528</v>
      </c>
      <c r="B4968" s="563">
        <v>2320.29</v>
      </c>
      <c r="C4968"/>
      <c r="D4968"/>
    </row>
    <row r="4969" spans="1:4" ht="16.149999999999999" customHeight="1" x14ac:dyDescent="0.25">
      <c r="A4969" s="561">
        <v>38529</v>
      </c>
      <c r="B4969" s="562">
        <v>2320.29</v>
      </c>
      <c r="C4969"/>
      <c r="D4969"/>
    </row>
    <row r="4970" spans="1:4" ht="16.149999999999999" customHeight="1" x14ac:dyDescent="0.25">
      <c r="A4970" s="561">
        <v>38530</v>
      </c>
      <c r="B4970" s="563">
        <v>2320.29</v>
      </c>
      <c r="C4970"/>
      <c r="D4970"/>
    </row>
    <row r="4971" spans="1:4" ht="16.149999999999999" customHeight="1" x14ac:dyDescent="0.25">
      <c r="A4971" s="561">
        <v>38531</v>
      </c>
      <c r="B4971" s="562">
        <v>2323.19</v>
      </c>
      <c r="C4971"/>
      <c r="D4971"/>
    </row>
    <row r="4972" spans="1:4" ht="16.149999999999999" customHeight="1" x14ac:dyDescent="0.25">
      <c r="A4972" s="561">
        <v>38532</v>
      </c>
      <c r="B4972" s="563">
        <v>2327.9</v>
      </c>
      <c r="C4972"/>
      <c r="D4972"/>
    </row>
    <row r="4973" spans="1:4" ht="16.149999999999999" customHeight="1" x14ac:dyDescent="0.25">
      <c r="A4973" s="561">
        <v>38533</v>
      </c>
      <c r="B4973" s="562">
        <v>2331.81</v>
      </c>
      <c r="C4973"/>
      <c r="D4973"/>
    </row>
    <row r="4974" spans="1:4" ht="16.149999999999999" customHeight="1" x14ac:dyDescent="0.25">
      <c r="A4974" s="561">
        <v>38534</v>
      </c>
      <c r="B4974" s="563">
        <v>2324.2199999999998</v>
      </c>
      <c r="C4974"/>
      <c r="D4974"/>
    </row>
    <row r="4975" spans="1:4" ht="16.149999999999999" customHeight="1" x14ac:dyDescent="0.25">
      <c r="A4975" s="561">
        <v>38535</v>
      </c>
      <c r="B4975" s="562">
        <v>2324.69</v>
      </c>
      <c r="C4975"/>
      <c r="D4975"/>
    </row>
    <row r="4976" spans="1:4" ht="16.149999999999999" customHeight="1" x14ac:dyDescent="0.25">
      <c r="A4976" s="561">
        <v>38536</v>
      </c>
      <c r="B4976" s="563">
        <v>2324.69</v>
      </c>
      <c r="C4976"/>
      <c r="D4976"/>
    </row>
    <row r="4977" spans="1:4" ht="16.149999999999999" customHeight="1" x14ac:dyDescent="0.25">
      <c r="A4977" s="561">
        <v>38537</v>
      </c>
      <c r="B4977" s="562">
        <v>2324.69</v>
      </c>
      <c r="C4977"/>
      <c r="D4977"/>
    </row>
    <row r="4978" spans="1:4" ht="16.149999999999999" customHeight="1" x14ac:dyDescent="0.25">
      <c r="A4978" s="561">
        <v>38538</v>
      </c>
      <c r="B4978" s="563">
        <v>2324.69</v>
      </c>
      <c r="C4978"/>
      <c r="D4978"/>
    </row>
    <row r="4979" spans="1:4" ht="16.149999999999999" customHeight="1" x14ac:dyDescent="0.25">
      <c r="A4979" s="561">
        <v>38539</v>
      </c>
      <c r="B4979" s="562">
        <v>2338.17</v>
      </c>
      <c r="C4979"/>
      <c r="D4979"/>
    </row>
    <row r="4980" spans="1:4" ht="16.149999999999999" customHeight="1" x14ac:dyDescent="0.25">
      <c r="A4980" s="561">
        <v>38540</v>
      </c>
      <c r="B4980" s="563">
        <v>2338.86</v>
      </c>
      <c r="C4980"/>
      <c r="D4980"/>
    </row>
    <row r="4981" spans="1:4" ht="16.149999999999999" customHeight="1" x14ac:dyDescent="0.25">
      <c r="A4981" s="561">
        <v>38541</v>
      </c>
      <c r="B4981" s="562">
        <v>2332.6999999999998</v>
      </c>
      <c r="C4981"/>
      <c r="D4981"/>
    </row>
    <row r="4982" spans="1:4" ht="16.149999999999999" customHeight="1" x14ac:dyDescent="0.25">
      <c r="A4982" s="561">
        <v>38542</v>
      </c>
      <c r="B4982" s="563">
        <v>2330.7199999999998</v>
      </c>
      <c r="C4982"/>
      <c r="D4982"/>
    </row>
    <row r="4983" spans="1:4" ht="16.149999999999999" customHeight="1" x14ac:dyDescent="0.25">
      <c r="A4983" s="561">
        <v>38543</v>
      </c>
      <c r="B4983" s="562">
        <v>2330.7199999999998</v>
      </c>
      <c r="C4983"/>
      <c r="D4983"/>
    </row>
    <row r="4984" spans="1:4" ht="16.149999999999999" customHeight="1" x14ac:dyDescent="0.25">
      <c r="A4984" s="561">
        <v>38544</v>
      </c>
      <c r="B4984" s="563">
        <v>2330.7199999999998</v>
      </c>
      <c r="C4984"/>
      <c r="D4984"/>
    </row>
    <row r="4985" spans="1:4" ht="16.149999999999999" customHeight="1" x14ac:dyDescent="0.25">
      <c r="A4985" s="561">
        <v>38545</v>
      </c>
      <c r="B4985" s="562">
        <v>2324.37</v>
      </c>
      <c r="C4985"/>
      <c r="D4985"/>
    </row>
    <row r="4986" spans="1:4" ht="16.149999999999999" customHeight="1" x14ac:dyDescent="0.25">
      <c r="A4986" s="561">
        <v>38546</v>
      </c>
      <c r="B4986" s="563">
        <v>2323.08</v>
      </c>
      <c r="C4986"/>
      <c r="D4986"/>
    </row>
    <row r="4987" spans="1:4" ht="16.149999999999999" customHeight="1" x14ac:dyDescent="0.25">
      <c r="A4987" s="561">
        <v>38547</v>
      </c>
      <c r="B4987" s="562">
        <v>2326.09</v>
      </c>
      <c r="C4987"/>
      <c r="D4987"/>
    </row>
    <row r="4988" spans="1:4" ht="16.149999999999999" customHeight="1" x14ac:dyDescent="0.25">
      <c r="A4988" s="561">
        <v>38548</v>
      </c>
      <c r="B4988" s="563">
        <v>2329.4</v>
      </c>
      <c r="C4988"/>
      <c r="D4988"/>
    </row>
    <row r="4989" spans="1:4" ht="16.149999999999999" customHeight="1" x14ac:dyDescent="0.25">
      <c r="A4989" s="561">
        <v>38549</v>
      </c>
      <c r="B4989" s="562">
        <v>2332.0700000000002</v>
      </c>
      <c r="C4989"/>
      <c r="D4989"/>
    </row>
    <row r="4990" spans="1:4" ht="16.149999999999999" customHeight="1" x14ac:dyDescent="0.25">
      <c r="A4990" s="561">
        <v>38550</v>
      </c>
      <c r="B4990" s="563">
        <v>2332.0700000000002</v>
      </c>
      <c r="C4990"/>
      <c r="D4990"/>
    </row>
    <row r="4991" spans="1:4" ht="16.149999999999999" customHeight="1" x14ac:dyDescent="0.25">
      <c r="A4991" s="561">
        <v>38551</v>
      </c>
      <c r="B4991" s="562">
        <v>2332.0700000000002</v>
      </c>
      <c r="C4991"/>
      <c r="D4991"/>
    </row>
    <row r="4992" spans="1:4" ht="16.149999999999999" customHeight="1" x14ac:dyDescent="0.25">
      <c r="A4992" s="561">
        <v>38552</v>
      </c>
      <c r="B4992" s="563">
        <v>2320.2600000000002</v>
      </c>
      <c r="C4992"/>
      <c r="D4992"/>
    </row>
    <row r="4993" spans="1:4" ht="16.149999999999999" customHeight="1" x14ac:dyDescent="0.25">
      <c r="A4993" s="561">
        <v>38553</v>
      </c>
      <c r="B4993" s="562">
        <v>2312.73</v>
      </c>
      <c r="C4993"/>
      <c r="D4993"/>
    </row>
    <row r="4994" spans="1:4" ht="16.149999999999999" customHeight="1" x14ac:dyDescent="0.25">
      <c r="A4994" s="561">
        <v>38554</v>
      </c>
      <c r="B4994" s="563">
        <v>2312.73</v>
      </c>
      <c r="C4994"/>
      <c r="D4994"/>
    </row>
    <row r="4995" spans="1:4" ht="16.149999999999999" customHeight="1" x14ac:dyDescent="0.25">
      <c r="A4995" s="561">
        <v>38555</v>
      </c>
      <c r="B4995" s="562">
        <v>2312.8200000000002</v>
      </c>
      <c r="C4995"/>
      <c r="D4995"/>
    </row>
    <row r="4996" spans="1:4" ht="16.149999999999999" customHeight="1" x14ac:dyDescent="0.25">
      <c r="A4996" s="561">
        <v>38556</v>
      </c>
      <c r="B4996" s="563">
        <v>2316.42</v>
      </c>
      <c r="C4996"/>
      <c r="D4996"/>
    </row>
    <row r="4997" spans="1:4" ht="16.149999999999999" customHeight="1" x14ac:dyDescent="0.25">
      <c r="A4997" s="561">
        <v>38557</v>
      </c>
      <c r="B4997" s="562">
        <v>2316.42</v>
      </c>
      <c r="C4997"/>
      <c r="D4997"/>
    </row>
    <row r="4998" spans="1:4" ht="16.149999999999999" customHeight="1" x14ac:dyDescent="0.25">
      <c r="A4998" s="561">
        <v>38558</v>
      </c>
      <c r="B4998" s="563">
        <v>2316.42</v>
      </c>
      <c r="C4998"/>
      <c r="D4998"/>
    </row>
    <row r="4999" spans="1:4" ht="16.149999999999999" customHeight="1" x14ac:dyDescent="0.25">
      <c r="A4999" s="561">
        <v>38559</v>
      </c>
      <c r="B4999" s="562">
        <v>2315.39</v>
      </c>
      <c r="C4999"/>
      <c r="D4999"/>
    </row>
    <row r="5000" spans="1:4" ht="16.149999999999999" customHeight="1" x14ac:dyDescent="0.25">
      <c r="A5000" s="561">
        <v>38560</v>
      </c>
      <c r="B5000" s="563">
        <v>2316.9299999999998</v>
      </c>
      <c r="C5000"/>
      <c r="D5000"/>
    </row>
    <row r="5001" spans="1:4" ht="16.149999999999999" customHeight="1" x14ac:dyDescent="0.25">
      <c r="A5001" s="561">
        <v>38561</v>
      </c>
      <c r="B5001" s="562">
        <v>2313.84</v>
      </c>
      <c r="C5001"/>
      <c r="D5001"/>
    </row>
    <row r="5002" spans="1:4" ht="16.149999999999999" customHeight="1" x14ac:dyDescent="0.25">
      <c r="A5002" s="561">
        <v>38562</v>
      </c>
      <c r="B5002" s="563">
        <v>2311.4299999999998</v>
      </c>
      <c r="C5002"/>
      <c r="D5002"/>
    </row>
    <row r="5003" spans="1:4" ht="16.149999999999999" customHeight="1" x14ac:dyDescent="0.25">
      <c r="A5003" s="561">
        <v>38563</v>
      </c>
      <c r="B5003" s="562">
        <v>2308.4899999999998</v>
      </c>
      <c r="C5003"/>
      <c r="D5003"/>
    </row>
    <row r="5004" spans="1:4" ht="16.149999999999999" customHeight="1" x14ac:dyDescent="0.25">
      <c r="A5004" s="561">
        <v>38564</v>
      </c>
      <c r="B5004" s="563">
        <v>2308.4899999999998</v>
      </c>
      <c r="C5004"/>
      <c r="D5004"/>
    </row>
    <row r="5005" spans="1:4" ht="16.149999999999999" customHeight="1" x14ac:dyDescent="0.25">
      <c r="A5005" s="561">
        <v>38565</v>
      </c>
      <c r="B5005" s="562">
        <v>2308.4899999999998</v>
      </c>
      <c r="C5005"/>
      <c r="D5005"/>
    </row>
    <row r="5006" spans="1:4" ht="16.149999999999999" customHeight="1" x14ac:dyDescent="0.25">
      <c r="A5006" s="561">
        <v>38566</v>
      </c>
      <c r="B5006" s="563">
        <v>2308.42</v>
      </c>
      <c r="C5006"/>
      <c r="D5006"/>
    </row>
    <row r="5007" spans="1:4" ht="16.149999999999999" customHeight="1" x14ac:dyDescent="0.25">
      <c r="A5007" s="561">
        <v>38567</v>
      </c>
      <c r="B5007" s="562">
        <v>2305.9499999999998</v>
      </c>
      <c r="C5007"/>
      <c r="D5007"/>
    </row>
    <row r="5008" spans="1:4" ht="16.149999999999999" customHeight="1" x14ac:dyDescent="0.25">
      <c r="A5008" s="561">
        <v>38568</v>
      </c>
      <c r="B5008" s="563">
        <v>2306.5100000000002</v>
      </c>
      <c r="C5008"/>
      <c r="D5008"/>
    </row>
    <row r="5009" spans="1:4" ht="16.149999999999999" customHeight="1" x14ac:dyDescent="0.25">
      <c r="A5009" s="561">
        <v>38569</v>
      </c>
      <c r="B5009" s="562">
        <v>2307.4</v>
      </c>
      <c r="C5009"/>
      <c r="D5009"/>
    </row>
    <row r="5010" spans="1:4" ht="16.149999999999999" customHeight="1" x14ac:dyDescent="0.25">
      <c r="A5010" s="561">
        <v>38570</v>
      </c>
      <c r="B5010" s="563">
        <v>2307.69</v>
      </c>
      <c r="C5010"/>
      <c r="D5010"/>
    </row>
    <row r="5011" spans="1:4" ht="16.149999999999999" customHeight="1" x14ac:dyDescent="0.25">
      <c r="A5011" s="561">
        <v>38571</v>
      </c>
      <c r="B5011" s="562">
        <v>2307.69</v>
      </c>
      <c r="C5011"/>
      <c r="D5011"/>
    </row>
    <row r="5012" spans="1:4" ht="16.149999999999999" customHeight="1" x14ac:dyDescent="0.25">
      <c r="A5012" s="561">
        <v>38572</v>
      </c>
      <c r="B5012" s="563">
        <v>2307.69</v>
      </c>
      <c r="C5012"/>
      <c r="D5012"/>
    </row>
    <row r="5013" spans="1:4" ht="16.149999999999999" customHeight="1" x14ac:dyDescent="0.25">
      <c r="A5013" s="561">
        <v>38573</v>
      </c>
      <c r="B5013" s="562">
        <v>2308.3000000000002</v>
      </c>
      <c r="C5013"/>
      <c r="D5013"/>
    </row>
    <row r="5014" spans="1:4" ht="16.149999999999999" customHeight="1" x14ac:dyDescent="0.25">
      <c r="A5014" s="561">
        <v>38574</v>
      </c>
      <c r="B5014" s="563">
        <v>2305.63</v>
      </c>
      <c r="C5014"/>
      <c r="D5014"/>
    </row>
    <row r="5015" spans="1:4" ht="16.149999999999999" customHeight="1" x14ac:dyDescent="0.25">
      <c r="A5015" s="561">
        <v>38575</v>
      </c>
      <c r="B5015" s="562">
        <v>2299.75</v>
      </c>
      <c r="C5015"/>
      <c r="D5015"/>
    </row>
    <row r="5016" spans="1:4" ht="16.149999999999999" customHeight="1" x14ac:dyDescent="0.25">
      <c r="A5016" s="561">
        <v>38576</v>
      </c>
      <c r="B5016" s="563">
        <v>2313.52</v>
      </c>
      <c r="C5016"/>
      <c r="D5016"/>
    </row>
    <row r="5017" spans="1:4" ht="16.149999999999999" customHeight="1" x14ac:dyDescent="0.25">
      <c r="A5017" s="561">
        <v>38577</v>
      </c>
      <c r="B5017" s="562">
        <v>2308.38</v>
      </c>
      <c r="C5017"/>
      <c r="D5017"/>
    </row>
    <row r="5018" spans="1:4" ht="16.149999999999999" customHeight="1" x14ac:dyDescent="0.25">
      <c r="A5018" s="561">
        <v>38578</v>
      </c>
      <c r="B5018" s="563">
        <v>2308.38</v>
      </c>
      <c r="C5018"/>
      <c r="D5018"/>
    </row>
    <row r="5019" spans="1:4" ht="16.149999999999999" customHeight="1" x14ac:dyDescent="0.25">
      <c r="A5019" s="561">
        <v>38579</v>
      </c>
      <c r="B5019" s="562">
        <v>2308.38</v>
      </c>
      <c r="C5019"/>
      <c r="D5019"/>
    </row>
    <row r="5020" spans="1:4" ht="16.149999999999999" customHeight="1" x14ac:dyDescent="0.25">
      <c r="A5020" s="561">
        <v>38580</v>
      </c>
      <c r="B5020" s="563">
        <v>2308.38</v>
      </c>
      <c r="C5020"/>
      <c r="D5020"/>
    </row>
    <row r="5021" spans="1:4" ht="16.149999999999999" customHeight="1" x14ac:dyDescent="0.25">
      <c r="A5021" s="561">
        <v>38581</v>
      </c>
      <c r="B5021" s="562">
        <v>2301.7399999999998</v>
      </c>
      <c r="C5021"/>
      <c r="D5021"/>
    </row>
    <row r="5022" spans="1:4" ht="16.149999999999999" customHeight="1" x14ac:dyDescent="0.25">
      <c r="A5022" s="561">
        <v>38582</v>
      </c>
      <c r="B5022" s="563">
        <v>2303.1999999999998</v>
      </c>
      <c r="C5022"/>
      <c r="D5022"/>
    </row>
    <row r="5023" spans="1:4" ht="16.149999999999999" customHeight="1" x14ac:dyDescent="0.25">
      <c r="A5023" s="561">
        <v>38583</v>
      </c>
      <c r="B5023" s="562">
        <v>2307.4499999999998</v>
      </c>
      <c r="C5023"/>
      <c r="D5023"/>
    </row>
    <row r="5024" spans="1:4" ht="16.149999999999999" customHeight="1" x14ac:dyDescent="0.25">
      <c r="A5024" s="561">
        <v>38584</v>
      </c>
      <c r="B5024" s="563">
        <v>2309.83</v>
      </c>
      <c r="C5024"/>
      <c r="D5024"/>
    </row>
    <row r="5025" spans="1:4" ht="16.149999999999999" customHeight="1" x14ac:dyDescent="0.25">
      <c r="A5025" s="561">
        <v>38585</v>
      </c>
      <c r="B5025" s="562">
        <v>2309.83</v>
      </c>
      <c r="C5025"/>
      <c r="D5025"/>
    </row>
    <row r="5026" spans="1:4" ht="16.149999999999999" customHeight="1" x14ac:dyDescent="0.25">
      <c r="A5026" s="561">
        <v>38586</v>
      </c>
      <c r="B5026" s="563">
        <v>2309.83</v>
      </c>
      <c r="C5026"/>
      <c r="D5026"/>
    </row>
    <row r="5027" spans="1:4" ht="16.149999999999999" customHeight="1" x14ac:dyDescent="0.25">
      <c r="A5027" s="561">
        <v>38587</v>
      </c>
      <c r="B5027" s="562">
        <v>2304.2600000000002</v>
      </c>
      <c r="C5027"/>
      <c r="D5027"/>
    </row>
    <row r="5028" spans="1:4" ht="16.149999999999999" customHeight="1" x14ac:dyDescent="0.25">
      <c r="A5028" s="561">
        <v>38588</v>
      </c>
      <c r="B5028" s="563">
        <v>2302.59</v>
      </c>
      <c r="C5028"/>
      <c r="D5028"/>
    </row>
    <row r="5029" spans="1:4" ht="16.149999999999999" customHeight="1" x14ac:dyDescent="0.25">
      <c r="A5029" s="561">
        <v>38589</v>
      </c>
      <c r="B5029" s="562">
        <v>2305.0500000000002</v>
      </c>
      <c r="C5029"/>
      <c r="D5029"/>
    </row>
    <row r="5030" spans="1:4" ht="16.149999999999999" customHeight="1" x14ac:dyDescent="0.25">
      <c r="A5030" s="561">
        <v>38590</v>
      </c>
      <c r="B5030" s="563">
        <v>2305.87</v>
      </c>
      <c r="C5030"/>
      <c r="D5030"/>
    </row>
    <row r="5031" spans="1:4" ht="16.149999999999999" customHeight="1" x14ac:dyDescent="0.25">
      <c r="A5031" s="561">
        <v>38591</v>
      </c>
      <c r="B5031" s="562">
        <v>2306.71</v>
      </c>
      <c r="C5031"/>
      <c r="D5031"/>
    </row>
    <row r="5032" spans="1:4" ht="16.149999999999999" customHeight="1" x14ac:dyDescent="0.25">
      <c r="A5032" s="561">
        <v>38592</v>
      </c>
      <c r="B5032" s="563">
        <v>2306.71</v>
      </c>
      <c r="C5032"/>
      <c r="D5032"/>
    </row>
    <row r="5033" spans="1:4" ht="16.149999999999999" customHeight="1" x14ac:dyDescent="0.25">
      <c r="A5033" s="561">
        <v>38593</v>
      </c>
      <c r="B5033" s="562">
        <v>2306.71</v>
      </c>
      <c r="C5033"/>
      <c r="D5033"/>
    </row>
    <row r="5034" spans="1:4" ht="16.149999999999999" customHeight="1" x14ac:dyDescent="0.25">
      <c r="A5034" s="561">
        <v>38594</v>
      </c>
      <c r="B5034" s="563">
        <v>2305.15</v>
      </c>
      <c r="C5034"/>
      <c r="D5034"/>
    </row>
    <row r="5035" spans="1:4" ht="16.149999999999999" customHeight="1" x14ac:dyDescent="0.25">
      <c r="A5035" s="561">
        <v>38595</v>
      </c>
      <c r="B5035" s="562">
        <v>2304.3000000000002</v>
      </c>
      <c r="C5035"/>
      <c r="D5035"/>
    </row>
    <row r="5036" spans="1:4" ht="16.149999999999999" customHeight="1" x14ac:dyDescent="0.25">
      <c r="A5036" s="561">
        <v>38596</v>
      </c>
      <c r="B5036" s="563">
        <v>2302.7800000000002</v>
      </c>
      <c r="C5036"/>
      <c r="D5036"/>
    </row>
    <row r="5037" spans="1:4" ht="16.149999999999999" customHeight="1" x14ac:dyDescent="0.25">
      <c r="A5037" s="561">
        <v>38597</v>
      </c>
      <c r="B5037" s="562">
        <v>2298.85</v>
      </c>
      <c r="C5037"/>
      <c r="D5037"/>
    </row>
    <row r="5038" spans="1:4" ht="16.149999999999999" customHeight="1" x14ac:dyDescent="0.25">
      <c r="A5038" s="561">
        <v>38598</v>
      </c>
      <c r="B5038" s="563">
        <v>2295.31</v>
      </c>
      <c r="C5038"/>
      <c r="D5038"/>
    </row>
    <row r="5039" spans="1:4" ht="16.149999999999999" customHeight="1" x14ac:dyDescent="0.25">
      <c r="A5039" s="561">
        <v>38599</v>
      </c>
      <c r="B5039" s="562">
        <v>2295.31</v>
      </c>
      <c r="C5039"/>
      <c r="D5039"/>
    </row>
    <row r="5040" spans="1:4" ht="16.149999999999999" customHeight="1" x14ac:dyDescent="0.25">
      <c r="A5040" s="561">
        <v>38600</v>
      </c>
      <c r="B5040" s="563">
        <v>2295.31</v>
      </c>
      <c r="C5040"/>
      <c r="D5040"/>
    </row>
    <row r="5041" spans="1:4" ht="16.149999999999999" customHeight="1" x14ac:dyDescent="0.25">
      <c r="A5041" s="561">
        <v>38601</v>
      </c>
      <c r="B5041" s="562">
        <v>2295.31</v>
      </c>
      <c r="C5041"/>
      <c r="D5041"/>
    </row>
    <row r="5042" spans="1:4" ht="16.149999999999999" customHeight="1" x14ac:dyDescent="0.25">
      <c r="A5042" s="561">
        <v>38602</v>
      </c>
      <c r="B5042" s="563">
        <v>2286.61</v>
      </c>
      <c r="C5042"/>
      <c r="D5042"/>
    </row>
    <row r="5043" spans="1:4" ht="16.149999999999999" customHeight="1" x14ac:dyDescent="0.25">
      <c r="A5043" s="561">
        <v>38603</v>
      </c>
      <c r="B5043" s="562">
        <v>2279.9499999999998</v>
      </c>
      <c r="C5043"/>
      <c r="D5043"/>
    </row>
    <row r="5044" spans="1:4" ht="16.149999999999999" customHeight="1" x14ac:dyDescent="0.25">
      <c r="A5044" s="561">
        <v>38604</v>
      </c>
      <c r="B5044" s="563">
        <v>2289.3000000000002</v>
      </c>
      <c r="C5044"/>
      <c r="D5044"/>
    </row>
    <row r="5045" spans="1:4" ht="16.149999999999999" customHeight="1" x14ac:dyDescent="0.25">
      <c r="A5045" s="561">
        <v>38605</v>
      </c>
      <c r="B5045" s="562">
        <v>2305.09</v>
      </c>
      <c r="C5045"/>
      <c r="D5045"/>
    </row>
    <row r="5046" spans="1:4" ht="16.149999999999999" customHeight="1" x14ac:dyDescent="0.25">
      <c r="A5046" s="561">
        <v>38606</v>
      </c>
      <c r="B5046" s="563">
        <v>2305.09</v>
      </c>
      <c r="C5046"/>
      <c r="D5046"/>
    </row>
    <row r="5047" spans="1:4" ht="16.149999999999999" customHeight="1" x14ac:dyDescent="0.25">
      <c r="A5047" s="561">
        <v>38607</v>
      </c>
      <c r="B5047" s="562">
        <v>2305.09</v>
      </c>
      <c r="C5047"/>
      <c r="D5047"/>
    </row>
    <row r="5048" spans="1:4" ht="16.149999999999999" customHeight="1" x14ac:dyDescent="0.25">
      <c r="A5048" s="561">
        <v>38608</v>
      </c>
      <c r="B5048" s="563">
        <v>2306.71</v>
      </c>
      <c r="C5048"/>
      <c r="D5048"/>
    </row>
    <row r="5049" spans="1:4" ht="16.149999999999999" customHeight="1" x14ac:dyDescent="0.25">
      <c r="A5049" s="561">
        <v>38609</v>
      </c>
      <c r="B5049" s="562">
        <v>2295.02</v>
      </c>
      <c r="C5049"/>
      <c r="D5049"/>
    </row>
    <row r="5050" spans="1:4" ht="16.149999999999999" customHeight="1" x14ac:dyDescent="0.25">
      <c r="A5050" s="561">
        <v>38610</v>
      </c>
      <c r="B5050" s="563">
        <v>2290.02</v>
      </c>
      <c r="C5050"/>
      <c r="D5050"/>
    </row>
    <row r="5051" spans="1:4" ht="16.149999999999999" customHeight="1" x14ac:dyDescent="0.25">
      <c r="A5051" s="561">
        <v>38611</v>
      </c>
      <c r="B5051" s="562">
        <v>2299.8200000000002</v>
      </c>
      <c r="C5051"/>
      <c r="D5051"/>
    </row>
    <row r="5052" spans="1:4" ht="16.149999999999999" customHeight="1" x14ac:dyDescent="0.25">
      <c r="A5052" s="561">
        <v>38612</v>
      </c>
      <c r="B5052" s="563">
        <v>2301.9899999999998</v>
      </c>
      <c r="C5052"/>
      <c r="D5052"/>
    </row>
    <row r="5053" spans="1:4" ht="16.149999999999999" customHeight="1" x14ac:dyDescent="0.25">
      <c r="A5053" s="561">
        <v>38613</v>
      </c>
      <c r="B5053" s="562">
        <v>2301.9899999999998</v>
      </c>
      <c r="C5053"/>
      <c r="D5053"/>
    </row>
    <row r="5054" spans="1:4" ht="16.149999999999999" customHeight="1" x14ac:dyDescent="0.25">
      <c r="A5054" s="561">
        <v>38614</v>
      </c>
      <c r="B5054" s="563">
        <v>2301.9899999999998</v>
      </c>
      <c r="C5054"/>
      <c r="D5054"/>
    </row>
    <row r="5055" spans="1:4" ht="16.149999999999999" customHeight="1" x14ac:dyDescent="0.25">
      <c r="A5055" s="561">
        <v>38615</v>
      </c>
      <c r="B5055" s="562">
        <v>2295.5700000000002</v>
      </c>
      <c r="C5055"/>
      <c r="D5055"/>
    </row>
    <row r="5056" spans="1:4" ht="16.149999999999999" customHeight="1" x14ac:dyDescent="0.25">
      <c r="A5056" s="561">
        <v>38616</v>
      </c>
      <c r="B5056" s="563">
        <v>2300.58</v>
      </c>
      <c r="C5056"/>
      <c r="D5056"/>
    </row>
    <row r="5057" spans="1:4" ht="16.149999999999999" customHeight="1" x14ac:dyDescent="0.25">
      <c r="A5057" s="561">
        <v>38617</v>
      </c>
      <c r="B5057" s="562">
        <v>2291.0500000000002</v>
      </c>
      <c r="C5057"/>
      <c r="D5057"/>
    </row>
    <row r="5058" spans="1:4" ht="16.149999999999999" customHeight="1" x14ac:dyDescent="0.25">
      <c r="A5058" s="561">
        <v>38618</v>
      </c>
      <c r="B5058" s="563">
        <v>2292.59</v>
      </c>
      <c r="C5058"/>
      <c r="D5058"/>
    </row>
    <row r="5059" spans="1:4" ht="16.149999999999999" customHeight="1" x14ac:dyDescent="0.25">
      <c r="A5059" s="561">
        <v>38619</v>
      </c>
      <c r="B5059" s="562">
        <v>2290.0300000000002</v>
      </c>
      <c r="C5059"/>
      <c r="D5059"/>
    </row>
    <row r="5060" spans="1:4" ht="16.149999999999999" customHeight="1" x14ac:dyDescent="0.25">
      <c r="A5060" s="561">
        <v>38620</v>
      </c>
      <c r="B5060" s="563">
        <v>2290.0300000000002</v>
      </c>
      <c r="C5060"/>
      <c r="D5060"/>
    </row>
    <row r="5061" spans="1:4" ht="16.149999999999999" customHeight="1" x14ac:dyDescent="0.25">
      <c r="A5061" s="561">
        <v>38621</v>
      </c>
      <c r="B5061" s="562">
        <v>2290.0300000000002</v>
      </c>
      <c r="C5061"/>
      <c r="D5061"/>
    </row>
    <row r="5062" spans="1:4" ht="16.149999999999999" customHeight="1" x14ac:dyDescent="0.25">
      <c r="A5062" s="561">
        <v>38622</v>
      </c>
      <c r="B5062" s="563">
        <v>2289.1799999999998</v>
      </c>
      <c r="C5062"/>
      <c r="D5062"/>
    </row>
    <row r="5063" spans="1:4" ht="16.149999999999999" customHeight="1" x14ac:dyDescent="0.25">
      <c r="A5063" s="561">
        <v>38623</v>
      </c>
      <c r="B5063" s="562">
        <v>2290.7399999999998</v>
      </c>
      <c r="C5063"/>
      <c r="D5063"/>
    </row>
    <row r="5064" spans="1:4" ht="16.149999999999999" customHeight="1" x14ac:dyDescent="0.25">
      <c r="A5064" s="561">
        <v>38624</v>
      </c>
      <c r="B5064" s="563">
        <v>2293.29</v>
      </c>
      <c r="C5064"/>
      <c r="D5064"/>
    </row>
    <row r="5065" spans="1:4" ht="16.149999999999999" customHeight="1" x14ac:dyDescent="0.25">
      <c r="A5065" s="561">
        <v>38625</v>
      </c>
      <c r="B5065" s="562">
        <v>2289.61</v>
      </c>
      <c r="C5065"/>
      <c r="D5065"/>
    </row>
    <row r="5066" spans="1:4" ht="16.149999999999999" customHeight="1" x14ac:dyDescent="0.25">
      <c r="A5066" s="561">
        <v>38626</v>
      </c>
      <c r="B5066" s="563">
        <v>2288.2199999999998</v>
      </c>
      <c r="C5066"/>
      <c r="D5066"/>
    </row>
    <row r="5067" spans="1:4" ht="16.149999999999999" customHeight="1" x14ac:dyDescent="0.25">
      <c r="A5067" s="561">
        <v>38627</v>
      </c>
      <c r="B5067" s="562">
        <v>2288.2199999999998</v>
      </c>
      <c r="C5067"/>
      <c r="D5067"/>
    </row>
    <row r="5068" spans="1:4" ht="16.149999999999999" customHeight="1" x14ac:dyDescent="0.25">
      <c r="A5068" s="561">
        <v>38628</v>
      </c>
      <c r="B5068" s="563">
        <v>2288.2199999999998</v>
      </c>
      <c r="C5068"/>
      <c r="D5068"/>
    </row>
    <row r="5069" spans="1:4" ht="16.149999999999999" customHeight="1" x14ac:dyDescent="0.25">
      <c r="A5069" s="561">
        <v>38629</v>
      </c>
      <c r="B5069" s="562">
        <v>2289.13</v>
      </c>
      <c r="C5069"/>
      <c r="D5069"/>
    </row>
    <row r="5070" spans="1:4" ht="16.149999999999999" customHeight="1" x14ac:dyDescent="0.25">
      <c r="A5070" s="561">
        <v>38630</v>
      </c>
      <c r="B5070" s="563">
        <v>2289.79</v>
      </c>
      <c r="C5070"/>
      <c r="D5070"/>
    </row>
    <row r="5071" spans="1:4" ht="16.149999999999999" customHeight="1" x14ac:dyDescent="0.25">
      <c r="A5071" s="561">
        <v>38631</v>
      </c>
      <c r="B5071" s="562">
        <v>2294.12</v>
      </c>
      <c r="C5071"/>
      <c r="D5071"/>
    </row>
    <row r="5072" spans="1:4" ht="16.149999999999999" customHeight="1" x14ac:dyDescent="0.25">
      <c r="A5072" s="561">
        <v>38632</v>
      </c>
      <c r="B5072" s="563">
        <v>2302.79</v>
      </c>
      <c r="C5072"/>
      <c r="D5072"/>
    </row>
    <row r="5073" spans="1:4" ht="16.149999999999999" customHeight="1" x14ac:dyDescent="0.25">
      <c r="A5073" s="561">
        <v>38633</v>
      </c>
      <c r="B5073" s="562">
        <v>2303.0100000000002</v>
      </c>
      <c r="C5073"/>
      <c r="D5073"/>
    </row>
    <row r="5074" spans="1:4" ht="16.149999999999999" customHeight="1" x14ac:dyDescent="0.25">
      <c r="A5074" s="561">
        <v>38634</v>
      </c>
      <c r="B5074" s="563">
        <v>2303.0100000000002</v>
      </c>
      <c r="C5074"/>
      <c r="D5074"/>
    </row>
    <row r="5075" spans="1:4" ht="16.149999999999999" customHeight="1" x14ac:dyDescent="0.25">
      <c r="A5075" s="561">
        <v>38635</v>
      </c>
      <c r="B5075" s="562">
        <v>2303.0100000000002</v>
      </c>
      <c r="C5075"/>
      <c r="D5075"/>
    </row>
    <row r="5076" spans="1:4" ht="16.149999999999999" customHeight="1" x14ac:dyDescent="0.25">
      <c r="A5076" s="561">
        <v>38636</v>
      </c>
      <c r="B5076" s="563">
        <v>2303.0100000000002</v>
      </c>
      <c r="C5076"/>
      <c r="D5076"/>
    </row>
    <row r="5077" spans="1:4" ht="16.149999999999999" customHeight="1" x14ac:dyDescent="0.25">
      <c r="A5077" s="561">
        <v>38637</v>
      </c>
      <c r="B5077" s="562">
        <v>2299.94</v>
      </c>
      <c r="C5077"/>
      <c r="D5077"/>
    </row>
    <row r="5078" spans="1:4" ht="16.149999999999999" customHeight="1" x14ac:dyDescent="0.25">
      <c r="A5078" s="561">
        <v>38638</v>
      </c>
      <c r="B5078" s="563">
        <v>2299.4699999999998</v>
      </c>
      <c r="C5078"/>
      <c r="D5078"/>
    </row>
    <row r="5079" spans="1:4" ht="16.149999999999999" customHeight="1" x14ac:dyDescent="0.25">
      <c r="A5079" s="561">
        <v>38639</v>
      </c>
      <c r="B5079" s="562">
        <v>2298.9899999999998</v>
      </c>
      <c r="C5079"/>
      <c r="D5079"/>
    </row>
    <row r="5080" spans="1:4" ht="16.149999999999999" customHeight="1" x14ac:dyDescent="0.25">
      <c r="A5080" s="561">
        <v>38640</v>
      </c>
      <c r="B5080" s="563">
        <v>2294.75</v>
      </c>
      <c r="C5080"/>
      <c r="D5080"/>
    </row>
    <row r="5081" spans="1:4" ht="16.149999999999999" customHeight="1" x14ac:dyDescent="0.25">
      <c r="A5081" s="561">
        <v>38641</v>
      </c>
      <c r="B5081" s="562">
        <v>2294.75</v>
      </c>
      <c r="C5081"/>
      <c r="D5081"/>
    </row>
    <row r="5082" spans="1:4" ht="16.149999999999999" customHeight="1" x14ac:dyDescent="0.25">
      <c r="A5082" s="561">
        <v>38642</v>
      </c>
      <c r="B5082" s="563">
        <v>2294.75</v>
      </c>
      <c r="C5082"/>
      <c r="D5082"/>
    </row>
    <row r="5083" spans="1:4" ht="16.149999999999999" customHeight="1" x14ac:dyDescent="0.25">
      <c r="A5083" s="561">
        <v>38643</v>
      </c>
      <c r="B5083" s="562">
        <v>2294.75</v>
      </c>
      <c r="C5083"/>
      <c r="D5083"/>
    </row>
    <row r="5084" spans="1:4" ht="16.149999999999999" customHeight="1" x14ac:dyDescent="0.25">
      <c r="A5084" s="561">
        <v>38644</v>
      </c>
      <c r="B5084" s="563">
        <v>2288.69</v>
      </c>
      <c r="C5084"/>
      <c r="D5084"/>
    </row>
    <row r="5085" spans="1:4" ht="16.149999999999999" customHeight="1" x14ac:dyDescent="0.25">
      <c r="A5085" s="561">
        <v>38645</v>
      </c>
      <c r="B5085" s="562">
        <v>2283.96</v>
      </c>
      <c r="C5085"/>
      <c r="D5085"/>
    </row>
    <row r="5086" spans="1:4" ht="16.149999999999999" customHeight="1" x14ac:dyDescent="0.25">
      <c r="A5086" s="561">
        <v>38646</v>
      </c>
      <c r="B5086" s="563">
        <v>2289.15</v>
      </c>
      <c r="C5086"/>
      <c r="D5086"/>
    </row>
    <row r="5087" spans="1:4" ht="16.149999999999999" customHeight="1" x14ac:dyDescent="0.25">
      <c r="A5087" s="561">
        <v>38647</v>
      </c>
      <c r="B5087" s="562">
        <v>2288.69</v>
      </c>
      <c r="C5087"/>
      <c r="D5087"/>
    </row>
    <row r="5088" spans="1:4" ht="16.149999999999999" customHeight="1" x14ac:dyDescent="0.25">
      <c r="A5088" s="561">
        <v>38648</v>
      </c>
      <c r="B5088" s="563">
        <v>2288.69</v>
      </c>
      <c r="C5088"/>
      <c r="D5088"/>
    </row>
    <row r="5089" spans="1:4" ht="16.149999999999999" customHeight="1" x14ac:dyDescent="0.25">
      <c r="A5089" s="561">
        <v>38649</v>
      </c>
      <c r="B5089" s="562">
        <v>2288.69</v>
      </c>
      <c r="C5089"/>
      <c r="D5089"/>
    </row>
    <row r="5090" spans="1:4" ht="16.149999999999999" customHeight="1" x14ac:dyDescent="0.25">
      <c r="A5090" s="561">
        <v>38650</v>
      </c>
      <c r="B5090" s="563">
        <v>2285.37</v>
      </c>
      <c r="C5090"/>
      <c r="D5090"/>
    </row>
    <row r="5091" spans="1:4" ht="16.149999999999999" customHeight="1" x14ac:dyDescent="0.25">
      <c r="A5091" s="561">
        <v>38651</v>
      </c>
      <c r="B5091" s="562">
        <v>2284.0500000000002</v>
      </c>
      <c r="C5091"/>
      <c r="D5091"/>
    </row>
    <row r="5092" spans="1:4" ht="16.149999999999999" customHeight="1" x14ac:dyDescent="0.25">
      <c r="A5092" s="561">
        <v>38652</v>
      </c>
      <c r="B5092" s="563">
        <v>2288.52</v>
      </c>
      <c r="C5092"/>
      <c r="D5092"/>
    </row>
    <row r="5093" spans="1:4" ht="16.149999999999999" customHeight="1" x14ac:dyDescent="0.25">
      <c r="A5093" s="561">
        <v>38653</v>
      </c>
      <c r="B5093" s="562">
        <v>2289.87</v>
      </c>
      <c r="C5093"/>
      <c r="D5093"/>
    </row>
    <row r="5094" spans="1:4" ht="16.149999999999999" customHeight="1" x14ac:dyDescent="0.25">
      <c r="A5094" s="561">
        <v>38654</v>
      </c>
      <c r="B5094" s="563">
        <v>2289.5700000000002</v>
      </c>
      <c r="C5094"/>
      <c r="D5094"/>
    </row>
    <row r="5095" spans="1:4" ht="16.149999999999999" customHeight="1" x14ac:dyDescent="0.25">
      <c r="A5095" s="561">
        <v>38655</v>
      </c>
      <c r="B5095" s="562">
        <v>2289.5700000000002</v>
      </c>
      <c r="C5095"/>
      <c r="D5095"/>
    </row>
    <row r="5096" spans="1:4" ht="16.149999999999999" customHeight="1" x14ac:dyDescent="0.25">
      <c r="A5096" s="561">
        <v>38656</v>
      </c>
      <c r="B5096" s="563">
        <v>2289.5700000000002</v>
      </c>
      <c r="C5096"/>
      <c r="D5096"/>
    </row>
    <row r="5097" spans="1:4" ht="16.149999999999999" customHeight="1" x14ac:dyDescent="0.25">
      <c r="A5097" s="561">
        <v>38657</v>
      </c>
      <c r="B5097" s="562">
        <v>2287.5100000000002</v>
      </c>
      <c r="C5097"/>
      <c r="D5097"/>
    </row>
    <row r="5098" spans="1:4" ht="16.149999999999999" customHeight="1" x14ac:dyDescent="0.25">
      <c r="A5098" s="561">
        <v>38658</v>
      </c>
      <c r="B5098" s="563">
        <v>2285.83</v>
      </c>
      <c r="C5098"/>
      <c r="D5098"/>
    </row>
    <row r="5099" spans="1:4" ht="16.149999999999999" customHeight="1" x14ac:dyDescent="0.25">
      <c r="A5099" s="561">
        <v>38659</v>
      </c>
      <c r="B5099" s="562">
        <v>2285.2399999999998</v>
      </c>
      <c r="C5099"/>
      <c r="D5099"/>
    </row>
    <row r="5100" spans="1:4" ht="16.149999999999999" customHeight="1" x14ac:dyDescent="0.25">
      <c r="A5100" s="561">
        <v>38660</v>
      </c>
      <c r="B5100" s="563">
        <v>2283.7800000000002</v>
      </c>
      <c r="C5100"/>
      <c r="D5100"/>
    </row>
    <row r="5101" spans="1:4" ht="16.149999999999999" customHeight="1" x14ac:dyDescent="0.25">
      <c r="A5101" s="561">
        <v>38661</v>
      </c>
      <c r="B5101" s="562">
        <v>2282.7600000000002</v>
      </c>
      <c r="C5101"/>
      <c r="D5101"/>
    </row>
    <row r="5102" spans="1:4" ht="16.149999999999999" customHeight="1" x14ac:dyDescent="0.25">
      <c r="A5102" s="561">
        <v>38662</v>
      </c>
      <c r="B5102" s="563">
        <v>2282.7600000000002</v>
      </c>
      <c r="C5102"/>
      <c r="D5102"/>
    </row>
    <row r="5103" spans="1:4" ht="16.149999999999999" customHeight="1" x14ac:dyDescent="0.25">
      <c r="A5103" s="561">
        <v>38663</v>
      </c>
      <c r="B5103" s="562">
        <v>2282.7600000000002</v>
      </c>
      <c r="C5103"/>
      <c r="D5103"/>
    </row>
    <row r="5104" spans="1:4" ht="16.149999999999999" customHeight="1" x14ac:dyDescent="0.25">
      <c r="A5104" s="561">
        <v>38664</v>
      </c>
      <c r="B5104" s="563">
        <v>2282.7600000000002</v>
      </c>
      <c r="C5104"/>
      <c r="D5104"/>
    </row>
    <row r="5105" spans="1:4" ht="16.149999999999999" customHeight="1" x14ac:dyDescent="0.25">
      <c r="A5105" s="561">
        <v>38665</v>
      </c>
      <c r="B5105" s="562">
        <v>2282.67</v>
      </c>
      <c r="C5105"/>
      <c r="D5105"/>
    </row>
    <row r="5106" spans="1:4" ht="16.149999999999999" customHeight="1" x14ac:dyDescent="0.25">
      <c r="A5106" s="561">
        <v>38666</v>
      </c>
      <c r="B5106" s="563">
        <v>2280.94</v>
      </c>
      <c r="C5106"/>
      <c r="D5106"/>
    </row>
    <row r="5107" spans="1:4" ht="16.149999999999999" customHeight="1" x14ac:dyDescent="0.25">
      <c r="A5107" s="561">
        <v>38667</v>
      </c>
      <c r="B5107" s="562">
        <v>2280.19</v>
      </c>
      <c r="C5107"/>
      <c r="D5107"/>
    </row>
    <row r="5108" spans="1:4" ht="16.149999999999999" customHeight="1" x14ac:dyDescent="0.25">
      <c r="A5108" s="561">
        <v>38668</v>
      </c>
      <c r="B5108" s="563">
        <v>2280.19</v>
      </c>
      <c r="C5108"/>
      <c r="D5108"/>
    </row>
    <row r="5109" spans="1:4" ht="16.149999999999999" customHeight="1" x14ac:dyDescent="0.25">
      <c r="A5109" s="561">
        <v>38669</v>
      </c>
      <c r="B5109" s="562">
        <v>2280.19</v>
      </c>
      <c r="C5109"/>
      <c r="D5109"/>
    </row>
    <row r="5110" spans="1:4" ht="16.149999999999999" customHeight="1" x14ac:dyDescent="0.25">
      <c r="A5110" s="561">
        <v>38670</v>
      </c>
      <c r="B5110" s="563">
        <v>2280.19</v>
      </c>
      <c r="C5110"/>
      <c r="D5110"/>
    </row>
    <row r="5111" spans="1:4" ht="16.149999999999999" customHeight="1" x14ac:dyDescent="0.25">
      <c r="A5111" s="561">
        <v>38671</v>
      </c>
      <c r="B5111" s="562">
        <v>2280.19</v>
      </c>
      <c r="C5111"/>
      <c r="D5111"/>
    </row>
    <row r="5112" spans="1:4" ht="16.149999999999999" customHeight="1" x14ac:dyDescent="0.25">
      <c r="A5112" s="561">
        <v>38672</v>
      </c>
      <c r="B5112" s="563">
        <v>2280.4299999999998</v>
      </c>
      <c r="C5112"/>
      <c r="D5112"/>
    </row>
    <row r="5113" spans="1:4" ht="16.149999999999999" customHeight="1" x14ac:dyDescent="0.25">
      <c r="A5113" s="561">
        <v>38673</v>
      </c>
      <c r="B5113" s="562">
        <v>2278.23</v>
      </c>
      <c r="C5113"/>
      <c r="D5113"/>
    </row>
    <row r="5114" spans="1:4" ht="16.149999999999999" customHeight="1" x14ac:dyDescent="0.25">
      <c r="A5114" s="561">
        <v>38674</v>
      </c>
      <c r="B5114" s="563">
        <v>2277.9899999999998</v>
      </c>
      <c r="C5114"/>
      <c r="D5114"/>
    </row>
    <row r="5115" spans="1:4" ht="16.149999999999999" customHeight="1" x14ac:dyDescent="0.25">
      <c r="A5115" s="561">
        <v>38675</v>
      </c>
      <c r="B5115" s="562">
        <v>2277.73</v>
      </c>
      <c r="C5115"/>
      <c r="D5115"/>
    </row>
    <row r="5116" spans="1:4" ht="16.149999999999999" customHeight="1" x14ac:dyDescent="0.25">
      <c r="A5116" s="561">
        <v>38676</v>
      </c>
      <c r="B5116" s="563">
        <v>2277.73</v>
      </c>
      <c r="C5116"/>
      <c r="D5116"/>
    </row>
    <row r="5117" spans="1:4" ht="16.149999999999999" customHeight="1" x14ac:dyDescent="0.25">
      <c r="A5117" s="561">
        <v>38677</v>
      </c>
      <c r="B5117" s="562">
        <v>2277.73</v>
      </c>
      <c r="C5117"/>
      <c r="D5117"/>
    </row>
    <row r="5118" spans="1:4" ht="16.149999999999999" customHeight="1" x14ac:dyDescent="0.25">
      <c r="A5118" s="561">
        <v>38678</v>
      </c>
      <c r="B5118" s="563">
        <v>2276.64</v>
      </c>
      <c r="C5118"/>
      <c r="D5118"/>
    </row>
    <row r="5119" spans="1:4" ht="16.149999999999999" customHeight="1" x14ac:dyDescent="0.25">
      <c r="A5119" s="561">
        <v>38679</v>
      </c>
      <c r="B5119" s="562">
        <v>2278.48</v>
      </c>
      <c r="C5119"/>
      <c r="D5119"/>
    </row>
    <row r="5120" spans="1:4" ht="16.149999999999999" customHeight="1" x14ac:dyDescent="0.25">
      <c r="A5120" s="561">
        <v>38680</v>
      </c>
      <c r="B5120" s="563">
        <v>2277.92</v>
      </c>
      <c r="C5120"/>
      <c r="D5120"/>
    </row>
    <row r="5121" spans="1:4" ht="16.149999999999999" customHeight="1" x14ac:dyDescent="0.25">
      <c r="A5121" s="561">
        <v>38681</v>
      </c>
      <c r="B5121" s="562">
        <v>2277.92</v>
      </c>
      <c r="C5121"/>
      <c r="D5121"/>
    </row>
    <row r="5122" spans="1:4" ht="16.149999999999999" customHeight="1" x14ac:dyDescent="0.25">
      <c r="A5122" s="561">
        <v>38682</v>
      </c>
      <c r="B5122" s="563">
        <v>2275.4</v>
      </c>
      <c r="C5122"/>
      <c r="D5122"/>
    </row>
    <row r="5123" spans="1:4" ht="16.149999999999999" customHeight="1" x14ac:dyDescent="0.25">
      <c r="A5123" s="561">
        <v>38683</v>
      </c>
      <c r="B5123" s="562">
        <v>2275.4</v>
      </c>
      <c r="C5123"/>
      <c r="D5123"/>
    </row>
    <row r="5124" spans="1:4" ht="16.149999999999999" customHeight="1" x14ac:dyDescent="0.25">
      <c r="A5124" s="561">
        <v>38684</v>
      </c>
      <c r="B5124" s="563">
        <v>2275.4</v>
      </c>
      <c r="C5124"/>
      <c r="D5124"/>
    </row>
    <row r="5125" spans="1:4" ht="16.149999999999999" customHeight="1" x14ac:dyDescent="0.25">
      <c r="A5125" s="561">
        <v>38685</v>
      </c>
      <c r="B5125" s="562">
        <v>2273.08</v>
      </c>
      <c r="C5125"/>
      <c r="D5125"/>
    </row>
    <row r="5126" spans="1:4" ht="16.149999999999999" customHeight="1" x14ac:dyDescent="0.25">
      <c r="A5126" s="561">
        <v>38686</v>
      </c>
      <c r="B5126" s="563">
        <v>2274.04</v>
      </c>
      <c r="C5126"/>
      <c r="D5126"/>
    </row>
    <row r="5127" spans="1:4" ht="16.149999999999999" customHeight="1" x14ac:dyDescent="0.25">
      <c r="A5127" s="561">
        <v>38687</v>
      </c>
      <c r="B5127" s="562">
        <v>2274.71</v>
      </c>
      <c r="C5127"/>
      <c r="D5127"/>
    </row>
    <row r="5128" spans="1:4" ht="16.149999999999999" customHeight="1" x14ac:dyDescent="0.25">
      <c r="A5128" s="561">
        <v>38688</v>
      </c>
      <c r="B5128" s="563">
        <v>2272.9499999999998</v>
      </c>
      <c r="C5128"/>
      <c r="D5128"/>
    </row>
    <row r="5129" spans="1:4" ht="16.149999999999999" customHeight="1" x14ac:dyDescent="0.25">
      <c r="A5129" s="561">
        <v>38689</v>
      </c>
      <c r="B5129" s="562">
        <v>2274.39</v>
      </c>
      <c r="C5129"/>
      <c r="D5129"/>
    </row>
    <row r="5130" spans="1:4" ht="16.149999999999999" customHeight="1" x14ac:dyDescent="0.25">
      <c r="A5130" s="561">
        <v>38690</v>
      </c>
      <c r="B5130" s="563">
        <v>2274.39</v>
      </c>
      <c r="C5130"/>
      <c r="D5130"/>
    </row>
    <row r="5131" spans="1:4" ht="16.149999999999999" customHeight="1" x14ac:dyDescent="0.25">
      <c r="A5131" s="561">
        <v>38691</v>
      </c>
      <c r="B5131" s="562">
        <v>2274.39</v>
      </c>
      <c r="C5131"/>
      <c r="D5131"/>
    </row>
    <row r="5132" spans="1:4" ht="16.149999999999999" customHeight="1" x14ac:dyDescent="0.25">
      <c r="A5132" s="561">
        <v>38692</v>
      </c>
      <c r="B5132" s="563">
        <v>2274.1</v>
      </c>
      <c r="C5132"/>
      <c r="D5132"/>
    </row>
    <row r="5133" spans="1:4" ht="16.149999999999999" customHeight="1" x14ac:dyDescent="0.25">
      <c r="A5133" s="561">
        <v>38693</v>
      </c>
      <c r="B5133" s="562">
        <v>2274.19</v>
      </c>
      <c r="C5133"/>
      <c r="D5133"/>
    </row>
    <row r="5134" spans="1:4" ht="16.149999999999999" customHeight="1" x14ac:dyDescent="0.25">
      <c r="A5134" s="561">
        <v>38694</v>
      </c>
      <c r="B5134" s="563">
        <v>2274.06</v>
      </c>
      <c r="C5134"/>
      <c r="D5134"/>
    </row>
    <row r="5135" spans="1:4" ht="16.149999999999999" customHeight="1" x14ac:dyDescent="0.25">
      <c r="A5135" s="561">
        <v>38695</v>
      </c>
      <c r="B5135" s="562">
        <v>2274.06</v>
      </c>
      <c r="C5135"/>
      <c r="D5135"/>
    </row>
    <row r="5136" spans="1:4" ht="16.149999999999999" customHeight="1" x14ac:dyDescent="0.25">
      <c r="A5136" s="561">
        <v>38696</v>
      </c>
      <c r="B5136" s="563">
        <v>2275.09</v>
      </c>
      <c r="C5136"/>
      <c r="D5136"/>
    </row>
    <row r="5137" spans="1:4" ht="16.149999999999999" customHeight="1" x14ac:dyDescent="0.25">
      <c r="A5137" s="561">
        <v>38697</v>
      </c>
      <c r="B5137" s="562">
        <v>2275.09</v>
      </c>
      <c r="C5137"/>
      <c r="D5137"/>
    </row>
    <row r="5138" spans="1:4" ht="16.149999999999999" customHeight="1" x14ac:dyDescent="0.25">
      <c r="A5138" s="561">
        <v>38698</v>
      </c>
      <c r="B5138" s="563">
        <v>2275.09</v>
      </c>
      <c r="C5138"/>
      <c r="D5138"/>
    </row>
    <row r="5139" spans="1:4" ht="16.149999999999999" customHeight="1" x14ac:dyDescent="0.25">
      <c r="A5139" s="561">
        <v>38699</v>
      </c>
      <c r="B5139" s="562">
        <v>2275.4699999999998</v>
      </c>
      <c r="C5139"/>
      <c r="D5139"/>
    </row>
    <row r="5140" spans="1:4" ht="16.149999999999999" customHeight="1" x14ac:dyDescent="0.25">
      <c r="A5140" s="561">
        <v>38700</v>
      </c>
      <c r="B5140" s="563">
        <v>2275.33</v>
      </c>
      <c r="C5140"/>
      <c r="D5140"/>
    </row>
    <row r="5141" spans="1:4" ht="16.149999999999999" customHeight="1" x14ac:dyDescent="0.25">
      <c r="A5141" s="561">
        <v>38701</v>
      </c>
      <c r="B5141" s="562">
        <v>2275.4499999999998</v>
      </c>
      <c r="C5141"/>
      <c r="D5141"/>
    </row>
    <row r="5142" spans="1:4" ht="16.149999999999999" customHeight="1" x14ac:dyDescent="0.25">
      <c r="A5142" s="561">
        <v>38702</v>
      </c>
      <c r="B5142" s="563">
        <v>2276.6999999999998</v>
      </c>
      <c r="C5142"/>
      <c r="D5142"/>
    </row>
    <row r="5143" spans="1:4" ht="16.149999999999999" customHeight="1" x14ac:dyDescent="0.25">
      <c r="A5143" s="561">
        <v>38703</v>
      </c>
      <c r="B5143" s="562">
        <v>2277.85</v>
      </c>
      <c r="C5143"/>
      <c r="D5143"/>
    </row>
    <row r="5144" spans="1:4" ht="16.149999999999999" customHeight="1" x14ac:dyDescent="0.25">
      <c r="A5144" s="561">
        <v>38704</v>
      </c>
      <c r="B5144" s="563">
        <v>2277.85</v>
      </c>
      <c r="C5144"/>
      <c r="D5144"/>
    </row>
    <row r="5145" spans="1:4" ht="16.149999999999999" customHeight="1" x14ac:dyDescent="0.25">
      <c r="A5145" s="561">
        <v>38705</v>
      </c>
      <c r="B5145" s="562">
        <v>2277.85</v>
      </c>
      <c r="C5145"/>
      <c r="D5145"/>
    </row>
    <row r="5146" spans="1:4" ht="16.149999999999999" customHeight="1" x14ac:dyDescent="0.25">
      <c r="A5146" s="561">
        <v>38706</v>
      </c>
      <c r="B5146" s="563">
        <v>2286.83</v>
      </c>
      <c r="C5146"/>
      <c r="D5146"/>
    </row>
    <row r="5147" spans="1:4" ht="16.149999999999999" customHeight="1" x14ac:dyDescent="0.25">
      <c r="A5147" s="561">
        <v>38707</v>
      </c>
      <c r="B5147" s="562">
        <v>2286.46</v>
      </c>
      <c r="C5147"/>
      <c r="D5147"/>
    </row>
    <row r="5148" spans="1:4" ht="16.149999999999999" customHeight="1" x14ac:dyDescent="0.25">
      <c r="A5148" s="561">
        <v>38708</v>
      </c>
      <c r="B5148" s="563">
        <v>2285.61</v>
      </c>
      <c r="C5148"/>
      <c r="D5148"/>
    </row>
    <row r="5149" spans="1:4" ht="16.149999999999999" customHeight="1" x14ac:dyDescent="0.25">
      <c r="A5149" s="561">
        <v>38709</v>
      </c>
      <c r="B5149" s="562">
        <v>2283.4699999999998</v>
      </c>
      <c r="C5149"/>
      <c r="D5149"/>
    </row>
    <row r="5150" spans="1:4" ht="16.149999999999999" customHeight="1" x14ac:dyDescent="0.25">
      <c r="A5150" s="561">
        <v>38710</v>
      </c>
      <c r="B5150" s="563">
        <v>2282.36</v>
      </c>
      <c r="C5150"/>
      <c r="D5150"/>
    </row>
    <row r="5151" spans="1:4" ht="16.149999999999999" customHeight="1" x14ac:dyDescent="0.25">
      <c r="A5151" s="561">
        <v>38711</v>
      </c>
      <c r="B5151" s="562">
        <v>2282.36</v>
      </c>
      <c r="C5151"/>
      <c r="D5151"/>
    </row>
    <row r="5152" spans="1:4" ht="16.149999999999999" customHeight="1" x14ac:dyDescent="0.25">
      <c r="A5152" s="561">
        <v>38712</v>
      </c>
      <c r="B5152" s="563">
        <v>2282.36</v>
      </c>
      <c r="C5152"/>
      <c r="D5152"/>
    </row>
    <row r="5153" spans="1:4" ht="16.149999999999999" customHeight="1" x14ac:dyDescent="0.25">
      <c r="A5153" s="561">
        <v>38713</v>
      </c>
      <c r="B5153" s="562">
        <v>2282.36</v>
      </c>
      <c r="C5153"/>
      <c r="D5153"/>
    </row>
    <row r="5154" spans="1:4" ht="16.149999999999999" customHeight="1" x14ac:dyDescent="0.25">
      <c r="A5154" s="561">
        <v>38714</v>
      </c>
      <c r="B5154" s="563">
        <v>2283.11</v>
      </c>
      <c r="C5154"/>
      <c r="D5154"/>
    </row>
    <row r="5155" spans="1:4" ht="16.149999999999999" customHeight="1" x14ac:dyDescent="0.25">
      <c r="A5155" s="561">
        <v>38715</v>
      </c>
      <c r="B5155" s="562">
        <v>2282.35</v>
      </c>
      <c r="C5155"/>
      <c r="D5155"/>
    </row>
    <row r="5156" spans="1:4" ht="16.149999999999999" customHeight="1" x14ac:dyDescent="0.25">
      <c r="A5156" s="561">
        <v>38716</v>
      </c>
      <c r="B5156" s="563">
        <v>2284.2199999999998</v>
      </c>
      <c r="C5156"/>
      <c r="D5156"/>
    </row>
    <row r="5157" spans="1:4" ht="16.149999999999999" customHeight="1" x14ac:dyDescent="0.25">
      <c r="A5157" s="561">
        <v>38717</v>
      </c>
      <c r="B5157" s="562">
        <v>2284.2199999999998</v>
      </c>
      <c r="C5157"/>
      <c r="D5157"/>
    </row>
    <row r="5158" spans="1:4" ht="16.149999999999999" customHeight="1" x14ac:dyDescent="0.25">
      <c r="A5158" s="561">
        <v>38718</v>
      </c>
      <c r="B5158" s="563">
        <v>2284.2199999999998</v>
      </c>
      <c r="C5158"/>
      <c r="D5158"/>
    </row>
    <row r="5159" spans="1:4" ht="16.149999999999999" customHeight="1" x14ac:dyDescent="0.25">
      <c r="A5159" s="561">
        <v>38719</v>
      </c>
      <c r="B5159" s="562">
        <v>2284.2199999999998</v>
      </c>
      <c r="C5159"/>
      <c r="D5159"/>
    </row>
    <row r="5160" spans="1:4" ht="16.149999999999999" customHeight="1" x14ac:dyDescent="0.25">
      <c r="A5160" s="561">
        <v>38720</v>
      </c>
      <c r="B5160" s="563">
        <v>2284.2199999999998</v>
      </c>
      <c r="C5160"/>
      <c r="D5160"/>
    </row>
    <row r="5161" spans="1:4" ht="16.149999999999999" customHeight="1" x14ac:dyDescent="0.25">
      <c r="A5161" s="561">
        <v>38721</v>
      </c>
      <c r="B5161" s="562">
        <v>2282.27</v>
      </c>
      <c r="C5161"/>
      <c r="D5161"/>
    </row>
    <row r="5162" spans="1:4" ht="16.149999999999999" customHeight="1" x14ac:dyDescent="0.25">
      <c r="A5162" s="561">
        <v>38722</v>
      </c>
      <c r="B5162" s="563">
        <v>2282.13</v>
      </c>
      <c r="C5162"/>
      <c r="D5162"/>
    </row>
    <row r="5163" spans="1:4" ht="16.149999999999999" customHeight="1" x14ac:dyDescent="0.25">
      <c r="A5163" s="561">
        <v>38723</v>
      </c>
      <c r="B5163" s="562">
        <v>2279.9899999999998</v>
      </c>
      <c r="C5163"/>
      <c r="D5163"/>
    </row>
    <row r="5164" spans="1:4" ht="16.149999999999999" customHeight="1" x14ac:dyDescent="0.25">
      <c r="A5164" s="561">
        <v>38724</v>
      </c>
      <c r="B5164" s="563">
        <v>2278.4</v>
      </c>
      <c r="C5164"/>
      <c r="D5164"/>
    </row>
    <row r="5165" spans="1:4" ht="16.149999999999999" customHeight="1" x14ac:dyDescent="0.25">
      <c r="A5165" s="561">
        <v>38725</v>
      </c>
      <c r="B5165" s="562">
        <v>2278.4</v>
      </c>
      <c r="C5165"/>
      <c r="D5165"/>
    </row>
    <row r="5166" spans="1:4" ht="16.149999999999999" customHeight="1" x14ac:dyDescent="0.25">
      <c r="A5166" s="561">
        <v>38726</v>
      </c>
      <c r="B5166" s="563">
        <v>2278.4</v>
      </c>
      <c r="C5166"/>
      <c r="D5166"/>
    </row>
    <row r="5167" spans="1:4" ht="16.149999999999999" customHeight="1" x14ac:dyDescent="0.25">
      <c r="A5167" s="561">
        <v>38727</v>
      </c>
      <c r="B5167" s="562">
        <v>2278.4</v>
      </c>
      <c r="C5167"/>
      <c r="D5167"/>
    </row>
    <row r="5168" spans="1:4" ht="16.149999999999999" customHeight="1" x14ac:dyDescent="0.25">
      <c r="A5168" s="561">
        <v>38728</v>
      </c>
      <c r="B5168" s="563">
        <v>2276.58</v>
      </c>
      <c r="C5168"/>
      <c r="D5168"/>
    </row>
    <row r="5169" spans="1:4" ht="16.149999999999999" customHeight="1" x14ac:dyDescent="0.25">
      <c r="A5169" s="561">
        <v>38729</v>
      </c>
      <c r="B5169" s="562">
        <v>2274.73</v>
      </c>
      <c r="C5169"/>
      <c r="D5169"/>
    </row>
    <row r="5170" spans="1:4" ht="16.149999999999999" customHeight="1" x14ac:dyDescent="0.25">
      <c r="A5170" s="561">
        <v>38730</v>
      </c>
      <c r="B5170" s="563">
        <v>2274.59</v>
      </c>
      <c r="C5170"/>
      <c r="D5170"/>
    </row>
    <row r="5171" spans="1:4" ht="16.149999999999999" customHeight="1" x14ac:dyDescent="0.25">
      <c r="A5171" s="561">
        <v>38731</v>
      </c>
      <c r="B5171" s="562">
        <v>2273.31</v>
      </c>
      <c r="C5171"/>
      <c r="D5171"/>
    </row>
    <row r="5172" spans="1:4" ht="16.149999999999999" customHeight="1" x14ac:dyDescent="0.25">
      <c r="A5172" s="561">
        <v>38732</v>
      </c>
      <c r="B5172" s="563">
        <v>2273.31</v>
      </c>
      <c r="C5172"/>
      <c r="D5172"/>
    </row>
    <row r="5173" spans="1:4" ht="16.149999999999999" customHeight="1" x14ac:dyDescent="0.25">
      <c r="A5173" s="561">
        <v>38733</v>
      </c>
      <c r="B5173" s="562">
        <v>2273.31</v>
      </c>
      <c r="C5173"/>
      <c r="D5173"/>
    </row>
    <row r="5174" spans="1:4" ht="16.149999999999999" customHeight="1" x14ac:dyDescent="0.25">
      <c r="A5174" s="561">
        <v>38734</v>
      </c>
      <c r="B5174" s="563">
        <v>2273.31</v>
      </c>
      <c r="C5174"/>
      <c r="D5174"/>
    </row>
    <row r="5175" spans="1:4" ht="16.149999999999999" customHeight="1" x14ac:dyDescent="0.25">
      <c r="A5175" s="561">
        <v>38735</v>
      </c>
      <c r="B5175" s="562">
        <v>2270.88</v>
      </c>
      <c r="C5175"/>
      <c r="D5175"/>
    </row>
    <row r="5176" spans="1:4" ht="16.149999999999999" customHeight="1" x14ac:dyDescent="0.25">
      <c r="A5176" s="561">
        <v>38736</v>
      </c>
      <c r="B5176" s="563">
        <v>2271.5500000000002</v>
      </c>
      <c r="C5176"/>
      <c r="D5176"/>
    </row>
    <row r="5177" spans="1:4" ht="16.149999999999999" customHeight="1" x14ac:dyDescent="0.25">
      <c r="A5177" s="561">
        <v>38737</v>
      </c>
      <c r="B5177" s="562">
        <v>2269.6999999999998</v>
      </c>
      <c r="C5177"/>
      <c r="D5177"/>
    </row>
    <row r="5178" spans="1:4" ht="16.149999999999999" customHeight="1" x14ac:dyDescent="0.25">
      <c r="A5178" s="561">
        <v>38738</v>
      </c>
      <c r="B5178" s="563">
        <v>2269.41</v>
      </c>
      <c r="C5178"/>
      <c r="D5178"/>
    </row>
    <row r="5179" spans="1:4" ht="16.149999999999999" customHeight="1" x14ac:dyDescent="0.25">
      <c r="A5179" s="561">
        <v>38739</v>
      </c>
      <c r="B5179" s="562">
        <v>2269.41</v>
      </c>
      <c r="C5179"/>
      <c r="D5179"/>
    </row>
    <row r="5180" spans="1:4" ht="16.149999999999999" customHeight="1" x14ac:dyDescent="0.25">
      <c r="A5180" s="561">
        <v>38740</v>
      </c>
      <c r="B5180" s="563">
        <v>2269.41</v>
      </c>
      <c r="C5180"/>
      <c r="D5180"/>
    </row>
    <row r="5181" spans="1:4" ht="16.149999999999999" customHeight="1" x14ac:dyDescent="0.25">
      <c r="A5181" s="561">
        <v>38741</v>
      </c>
      <c r="B5181" s="562">
        <v>2262.04</v>
      </c>
      <c r="C5181"/>
      <c r="D5181"/>
    </row>
    <row r="5182" spans="1:4" ht="16.149999999999999" customHeight="1" x14ac:dyDescent="0.25">
      <c r="A5182" s="561">
        <v>38742</v>
      </c>
      <c r="B5182" s="563">
        <v>2262.87</v>
      </c>
      <c r="C5182"/>
      <c r="D5182"/>
    </row>
    <row r="5183" spans="1:4" ht="16.149999999999999" customHeight="1" x14ac:dyDescent="0.25">
      <c r="A5183" s="561">
        <v>38743</v>
      </c>
      <c r="B5183" s="562">
        <v>2273.5</v>
      </c>
      <c r="C5183"/>
      <c r="D5183"/>
    </row>
    <row r="5184" spans="1:4" ht="16.149999999999999" customHeight="1" x14ac:dyDescent="0.25">
      <c r="A5184" s="561">
        <v>38744</v>
      </c>
      <c r="B5184" s="563">
        <v>2270.85</v>
      </c>
      <c r="C5184"/>
      <c r="D5184"/>
    </row>
    <row r="5185" spans="1:4" ht="16.149999999999999" customHeight="1" x14ac:dyDescent="0.25">
      <c r="A5185" s="561">
        <v>38745</v>
      </c>
      <c r="B5185" s="562">
        <v>2266.66</v>
      </c>
      <c r="C5185"/>
      <c r="D5185"/>
    </row>
    <row r="5186" spans="1:4" ht="16.149999999999999" customHeight="1" x14ac:dyDescent="0.25">
      <c r="A5186" s="561">
        <v>38746</v>
      </c>
      <c r="B5186" s="563">
        <v>2266.66</v>
      </c>
      <c r="C5186"/>
      <c r="D5186"/>
    </row>
    <row r="5187" spans="1:4" ht="16.149999999999999" customHeight="1" x14ac:dyDescent="0.25">
      <c r="A5187" s="561">
        <v>38747</v>
      </c>
      <c r="B5187" s="562">
        <v>2266.66</v>
      </c>
      <c r="C5187"/>
      <c r="D5187"/>
    </row>
    <row r="5188" spans="1:4" ht="16.149999999999999" customHeight="1" x14ac:dyDescent="0.25">
      <c r="A5188" s="561">
        <v>38748</v>
      </c>
      <c r="B5188" s="563">
        <v>2265.65</v>
      </c>
      <c r="C5188"/>
      <c r="D5188"/>
    </row>
    <row r="5189" spans="1:4" ht="16.149999999999999" customHeight="1" x14ac:dyDescent="0.25">
      <c r="A5189" s="561">
        <v>38749</v>
      </c>
      <c r="B5189" s="562">
        <v>2267.63</v>
      </c>
      <c r="C5189"/>
      <c r="D5189"/>
    </row>
    <row r="5190" spans="1:4" ht="16.149999999999999" customHeight="1" x14ac:dyDescent="0.25">
      <c r="A5190" s="561">
        <v>38750</v>
      </c>
      <c r="B5190" s="563">
        <v>2267.39</v>
      </c>
      <c r="C5190"/>
      <c r="D5190"/>
    </row>
    <row r="5191" spans="1:4" ht="16.149999999999999" customHeight="1" x14ac:dyDescent="0.25">
      <c r="A5191" s="561">
        <v>38751</v>
      </c>
      <c r="B5191" s="562">
        <v>2266.0700000000002</v>
      </c>
      <c r="C5191"/>
      <c r="D5191"/>
    </row>
    <row r="5192" spans="1:4" ht="16.149999999999999" customHeight="1" x14ac:dyDescent="0.25">
      <c r="A5192" s="561">
        <v>38752</v>
      </c>
      <c r="B5192" s="563">
        <v>2265.2199999999998</v>
      </c>
      <c r="C5192"/>
      <c r="D5192"/>
    </row>
    <row r="5193" spans="1:4" ht="16.149999999999999" customHeight="1" x14ac:dyDescent="0.25">
      <c r="A5193" s="561">
        <v>38753</v>
      </c>
      <c r="B5193" s="562">
        <v>2265.2199999999998</v>
      </c>
      <c r="C5193"/>
      <c r="D5193"/>
    </row>
    <row r="5194" spans="1:4" ht="16.149999999999999" customHeight="1" x14ac:dyDescent="0.25">
      <c r="A5194" s="561">
        <v>38754</v>
      </c>
      <c r="B5194" s="563">
        <v>2265.2199999999998</v>
      </c>
      <c r="C5194"/>
      <c r="D5194"/>
    </row>
    <row r="5195" spans="1:4" ht="16.149999999999999" customHeight="1" x14ac:dyDescent="0.25">
      <c r="A5195" s="561">
        <v>38755</v>
      </c>
      <c r="B5195" s="562">
        <v>2259.64</v>
      </c>
      <c r="C5195"/>
      <c r="D5195"/>
    </row>
    <row r="5196" spans="1:4" ht="16.149999999999999" customHeight="1" x14ac:dyDescent="0.25">
      <c r="A5196" s="561">
        <v>38756</v>
      </c>
      <c r="B5196" s="563">
        <v>2256.5700000000002</v>
      </c>
      <c r="C5196"/>
      <c r="D5196"/>
    </row>
    <row r="5197" spans="1:4" ht="16.149999999999999" customHeight="1" x14ac:dyDescent="0.25">
      <c r="A5197" s="561">
        <v>38757</v>
      </c>
      <c r="B5197" s="562">
        <v>2259.0700000000002</v>
      </c>
      <c r="C5197"/>
      <c r="D5197"/>
    </row>
    <row r="5198" spans="1:4" ht="16.149999999999999" customHeight="1" x14ac:dyDescent="0.25">
      <c r="A5198" s="561">
        <v>38758</v>
      </c>
      <c r="B5198" s="563">
        <v>2256.9499999999998</v>
      </c>
      <c r="C5198"/>
      <c r="D5198"/>
    </row>
    <row r="5199" spans="1:4" ht="16.149999999999999" customHeight="1" x14ac:dyDescent="0.25">
      <c r="A5199" s="561">
        <v>38759</v>
      </c>
      <c r="B5199" s="562">
        <v>2253.1</v>
      </c>
      <c r="C5199"/>
      <c r="D5199"/>
    </row>
    <row r="5200" spans="1:4" ht="16.149999999999999" customHeight="1" x14ac:dyDescent="0.25">
      <c r="A5200" s="561">
        <v>38760</v>
      </c>
      <c r="B5200" s="563">
        <v>2253.1</v>
      </c>
      <c r="C5200"/>
      <c r="D5200"/>
    </row>
    <row r="5201" spans="1:4" ht="16.149999999999999" customHeight="1" x14ac:dyDescent="0.25">
      <c r="A5201" s="561">
        <v>38761</v>
      </c>
      <c r="B5201" s="562">
        <v>2253.1</v>
      </c>
      <c r="C5201"/>
      <c r="D5201"/>
    </row>
    <row r="5202" spans="1:4" ht="16.149999999999999" customHeight="1" x14ac:dyDescent="0.25">
      <c r="A5202" s="561">
        <v>38762</v>
      </c>
      <c r="B5202" s="563">
        <v>2254.0300000000002</v>
      </c>
      <c r="C5202"/>
      <c r="D5202"/>
    </row>
    <row r="5203" spans="1:4" ht="16.149999999999999" customHeight="1" x14ac:dyDescent="0.25">
      <c r="A5203" s="561">
        <v>38763</v>
      </c>
      <c r="B5203" s="562">
        <v>2254.98</v>
      </c>
      <c r="C5203"/>
      <c r="D5203"/>
    </row>
    <row r="5204" spans="1:4" ht="16.149999999999999" customHeight="1" x14ac:dyDescent="0.25">
      <c r="A5204" s="561">
        <v>38764</v>
      </c>
      <c r="B5204" s="563">
        <v>2253.6799999999998</v>
      </c>
      <c r="C5204"/>
      <c r="D5204"/>
    </row>
    <row r="5205" spans="1:4" ht="16.149999999999999" customHeight="1" x14ac:dyDescent="0.25">
      <c r="A5205" s="561">
        <v>38765</v>
      </c>
      <c r="B5205" s="562">
        <v>2254.11</v>
      </c>
      <c r="C5205"/>
      <c r="D5205"/>
    </row>
    <row r="5206" spans="1:4" ht="16.149999999999999" customHeight="1" x14ac:dyDescent="0.25">
      <c r="A5206" s="561">
        <v>38766</v>
      </c>
      <c r="B5206" s="563">
        <v>2253.89</v>
      </c>
      <c r="C5206"/>
      <c r="D5206"/>
    </row>
    <row r="5207" spans="1:4" ht="16.149999999999999" customHeight="1" x14ac:dyDescent="0.25">
      <c r="A5207" s="561">
        <v>38767</v>
      </c>
      <c r="B5207" s="562">
        <v>2253.89</v>
      </c>
      <c r="C5207"/>
      <c r="D5207"/>
    </row>
    <row r="5208" spans="1:4" ht="16.149999999999999" customHeight="1" x14ac:dyDescent="0.25">
      <c r="A5208" s="561">
        <v>38768</v>
      </c>
      <c r="B5208" s="563">
        <v>2253.89</v>
      </c>
      <c r="C5208"/>
      <c r="D5208"/>
    </row>
    <row r="5209" spans="1:4" ht="16.149999999999999" customHeight="1" x14ac:dyDescent="0.25">
      <c r="A5209" s="561">
        <v>38769</v>
      </c>
      <c r="B5209" s="562">
        <v>2253.89</v>
      </c>
      <c r="C5209"/>
      <c r="D5209"/>
    </row>
    <row r="5210" spans="1:4" ht="16.149999999999999" customHeight="1" x14ac:dyDescent="0.25">
      <c r="A5210" s="561">
        <v>38770</v>
      </c>
      <c r="B5210" s="563">
        <v>2253.42</v>
      </c>
      <c r="C5210"/>
      <c r="D5210"/>
    </row>
    <row r="5211" spans="1:4" ht="16.149999999999999" customHeight="1" x14ac:dyDescent="0.25">
      <c r="A5211" s="561">
        <v>38771</v>
      </c>
      <c r="B5211" s="562">
        <v>2251.7800000000002</v>
      </c>
      <c r="C5211"/>
      <c r="D5211"/>
    </row>
    <row r="5212" spans="1:4" ht="16.149999999999999" customHeight="1" x14ac:dyDescent="0.25">
      <c r="A5212" s="561">
        <v>38772</v>
      </c>
      <c r="B5212" s="563">
        <v>2249.9</v>
      </c>
      <c r="C5212"/>
      <c r="D5212"/>
    </row>
    <row r="5213" spans="1:4" ht="16.149999999999999" customHeight="1" x14ac:dyDescent="0.25">
      <c r="A5213" s="561">
        <v>38773</v>
      </c>
      <c r="B5213" s="562">
        <v>2246.1799999999998</v>
      </c>
      <c r="C5213"/>
      <c r="D5213"/>
    </row>
    <row r="5214" spans="1:4" ht="16.149999999999999" customHeight="1" x14ac:dyDescent="0.25">
      <c r="A5214" s="561">
        <v>38774</v>
      </c>
      <c r="B5214" s="563">
        <v>2246.1799999999998</v>
      </c>
      <c r="C5214"/>
      <c r="D5214"/>
    </row>
    <row r="5215" spans="1:4" ht="16.149999999999999" customHeight="1" x14ac:dyDescent="0.25">
      <c r="A5215" s="561">
        <v>38775</v>
      </c>
      <c r="B5215" s="562">
        <v>2246.1799999999998</v>
      </c>
      <c r="C5215"/>
      <c r="D5215"/>
    </row>
    <row r="5216" spans="1:4" ht="16.149999999999999" customHeight="1" x14ac:dyDescent="0.25">
      <c r="A5216" s="561">
        <v>38776</v>
      </c>
      <c r="B5216" s="563">
        <v>2247.3200000000002</v>
      </c>
      <c r="C5216"/>
      <c r="D5216"/>
    </row>
    <row r="5217" spans="1:4" ht="16.149999999999999" customHeight="1" x14ac:dyDescent="0.25">
      <c r="A5217" s="561">
        <v>38777</v>
      </c>
      <c r="B5217" s="562">
        <v>2245.71</v>
      </c>
      <c r="C5217"/>
      <c r="D5217"/>
    </row>
    <row r="5218" spans="1:4" ht="16.149999999999999" customHeight="1" x14ac:dyDescent="0.25">
      <c r="A5218" s="561">
        <v>38778</v>
      </c>
      <c r="B5218" s="563">
        <v>2247.48</v>
      </c>
      <c r="C5218"/>
      <c r="D5218"/>
    </row>
    <row r="5219" spans="1:4" ht="16.149999999999999" customHeight="1" x14ac:dyDescent="0.25">
      <c r="A5219" s="561">
        <v>38779</v>
      </c>
      <c r="B5219" s="562">
        <v>2251.4499999999998</v>
      </c>
      <c r="C5219"/>
      <c r="D5219"/>
    </row>
    <row r="5220" spans="1:4" ht="16.149999999999999" customHeight="1" x14ac:dyDescent="0.25">
      <c r="A5220" s="561">
        <v>38780</v>
      </c>
      <c r="B5220" s="563">
        <v>2256.17</v>
      </c>
      <c r="C5220"/>
      <c r="D5220"/>
    </row>
    <row r="5221" spans="1:4" ht="16.149999999999999" customHeight="1" x14ac:dyDescent="0.25">
      <c r="A5221" s="561">
        <v>38781</v>
      </c>
      <c r="B5221" s="562">
        <v>2256.17</v>
      </c>
      <c r="C5221"/>
      <c r="D5221"/>
    </row>
    <row r="5222" spans="1:4" ht="16.149999999999999" customHeight="1" x14ac:dyDescent="0.25">
      <c r="A5222" s="561">
        <v>38782</v>
      </c>
      <c r="B5222" s="563">
        <v>2256.17</v>
      </c>
      <c r="C5222"/>
      <c r="D5222"/>
    </row>
    <row r="5223" spans="1:4" ht="16.149999999999999" customHeight="1" x14ac:dyDescent="0.25">
      <c r="A5223" s="561">
        <v>38783</v>
      </c>
      <c r="B5223" s="562">
        <v>2259.12</v>
      </c>
      <c r="C5223"/>
      <c r="D5223"/>
    </row>
    <row r="5224" spans="1:4" ht="16.149999999999999" customHeight="1" x14ac:dyDescent="0.25">
      <c r="A5224" s="561">
        <v>38784</v>
      </c>
      <c r="B5224" s="563">
        <v>2258.11</v>
      </c>
      <c r="C5224"/>
      <c r="D5224"/>
    </row>
    <row r="5225" spans="1:4" ht="16.149999999999999" customHeight="1" x14ac:dyDescent="0.25">
      <c r="A5225" s="561">
        <v>38785</v>
      </c>
      <c r="B5225" s="562">
        <v>2254.5500000000002</v>
      </c>
      <c r="C5225"/>
      <c r="D5225"/>
    </row>
    <row r="5226" spans="1:4" ht="16.149999999999999" customHeight="1" x14ac:dyDescent="0.25">
      <c r="A5226" s="561">
        <v>38786</v>
      </c>
      <c r="B5226" s="563">
        <v>2257.67</v>
      </c>
      <c r="C5226"/>
      <c r="D5226"/>
    </row>
    <row r="5227" spans="1:4" ht="16.149999999999999" customHeight="1" x14ac:dyDescent="0.25">
      <c r="A5227" s="561">
        <v>38787</v>
      </c>
      <c r="B5227" s="562">
        <v>2265.15</v>
      </c>
      <c r="C5227"/>
      <c r="D5227"/>
    </row>
    <row r="5228" spans="1:4" ht="16.149999999999999" customHeight="1" x14ac:dyDescent="0.25">
      <c r="A5228" s="561">
        <v>38788</v>
      </c>
      <c r="B5228" s="563">
        <v>2265.15</v>
      </c>
      <c r="C5228"/>
      <c r="D5228"/>
    </row>
    <row r="5229" spans="1:4" ht="16.149999999999999" customHeight="1" x14ac:dyDescent="0.25">
      <c r="A5229" s="561">
        <v>38789</v>
      </c>
      <c r="B5229" s="562">
        <v>2265.15</v>
      </c>
      <c r="C5229"/>
      <c r="D5229"/>
    </row>
    <row r="5230" spans="1:4" ht="16.149999999999999" customHeight="1" x14ac:dyDescent="0.25">
      <c r="A5230" s="561">
        <v>38790</v>
      </c>
      <c r="B5230" s="563">
        <v>2263.46</v>
      </c>
      <c r="C5230"/>
      <c r="D5230"/>
    </row>
    <row r="5231" spans="1:4" ht="16.149999999999999" customHeight="1" x14ac:dyDescent="0.25">
      <c r="A5231" s="561">
        <v>38791</v>
      </c>
      <c r="B5231" s="562">
        <v>2262.41</v>
      </c>
      <c r="C5231"/>
      <c r="D5231"/>
    </row>
    <row r="5232" spans="1:4" ht="16.149999999999999" customHeight="1" x14ac:dyDescent="0.25">
      <c r="A5232" s="561">
        <v>38792</v>
      </c>
      <c r="B5232" s="563">
        <v>2259.5300000000002</v>
      </c>
      <c r="C5232"/>
      <c r="D5232"/>
    </row>
    <row r="5233" spans="1:4" ht="16.149999999999999" customHeight="1" x14ac:dyDescent="0.25">
      <c r="A5233" s="561">
        <v>38793</v>
      </c>
      <c r="B5233" s="562">
        <v>2258.0100000000002</v>
      </c>
      <c r="C5233"/>
      <c r="D5233"/>
    </row>
    <row r="5234" spans="1:4" ht="16.149999999999999" customHeight="1" x14ac:dyDescent="0.25">
      <c r="A5234" s="561">
        <v>38794</v>
      </c>
      <c r="B5234" s="563">
        <v>2257.0100000000002</v>
      </c>
      <c r="C5234"/>
      <c r="D5234"/>
    </row>
    <row r="5235" spans="1:4" ht="16.149999999999999" customHeight="1" x14ac:dyDescent="0.25">
      <c r="A5235" s="561">
        <v>38795</v>
      </c>
      <c r="B5235" s="562">
        <v>2257.0100000000002</v>
      </c>
      <c r="C5235"/>
      <c r="D5235"/>
    </row>
    <row r="5236" spans="1:4" ht="16.149999999999999" customHeight="1" x14ac:dyDescent="0.25">
      <c r="A5236" s="561">
        <v>38796</v>
      </c>
      <c r="B5236" s="563">
        <v>2257.0100000000002</v>
      </c>
      <c r="C5236"/>
      <c r="D5236"/>
    </row>
    <row r="5237" spans="1:4" ht="16.149999999999999" customHeight="1" x14ac:dyDescent="0.25">
      <c r="A5237" s="561">
        <v>38797</v>
      </c>
      <c r="B5237" s="562">
        <v>2257.0100000000002</v>
      </c>
      <c r="C5237"/>
      <c r="D5237"/>
    </row>
    <row r="5238" spans="1:4" ht="16.149999999999999" customHeight="1" x14ac:dyDescent="0.25">
      <c r="A5238" s="561">
        <v>38798</v>
      </c>
      <c r="B5238" s="563">
        <v>2259.19</v>
      </c>
      <c r="C5238"/>
      <c r="D5238"/>
    </row>
    <row r="5239" spans="1:4" ht="16.149999999999999" customHeight="1" x14ac:dyDescent="0.25">
      <c r="A5239" s="561">
        <v>38799</v>
      </c>
      <c r="B5239" s="562">
        <v>2263.31</v>
      </c>
      <c r="C5239"/>
      <c r="D5239"/>
    </row>
    <row r="5240" spans="1:4" ht="16.149999999999999" customHeight="1" x14ac:dyDescent="0.25">
      <c r="A5240" s="561">
        <v>38800</v>
      </c>
      <c r="B5240" s="563">
        <v>2265.4899999999998</v>
      </c>
      <c r="C5240"/>
      <c r="D5240"/>
    </row>
    <row r="5241" spans="1:4" ht="16.149999999999999" customHeight="1" x14ac:dyDescent="0.25">
      <c r="A5241" s="561">
        <v>38801</v>
      </c>
      <c r="B5241" s="562">
        <v>2266.9499999999998</v>
      </c>
      <c r="C5241"/>
      <c r="D5241"/>
    </row>
    <row r="5242" spans="1:4" ht="16.149999999999999" customHeight="1" x14ac:dyDescent="0.25">
      <c r="A5242" s="561">
        <v>38802</v>
      </c>
      <c r="B5242" s="563">
        <v>2266.9499999999998</v>
      </c>
      <c r="C5242"/>
      <c r="D5242"/>
    </row>
    <row r="5243" spans="1:4" ht="16.149999999999999" customHeight="1" x14ac:dyDescent="0.25">
      <c r="A5243" s="561">
        <v>38803</v>
      </c>
      <c r="B5243" s="562">
        <v>2266.9499999999998</v>
      </c>
      <c r="C5243"/>
      <c r="D5243"/>
    </row>
    <row r="5244" spans="1:4" ht="16.149999999999999" customHeight="1" x14ac:dyDescent="0.25">
      <c r="A5244" s="561">
        <v>38804</v>
      </c>
      <c r="B5244" s="563">
        <v>2268.35</v>
      </c>
      <c r="C5244"/>
      <c r="D5244"/>
    </row>
    <row r="5245" spans="1:4" ht="16.149999999999999" customHeight="1" x14ac:dyDescent="0.25">
      <c r="A5245" s="561">
        <v>38805</v>
      </c>
      <c r="B5245" s="562">
        <v>2276.08</v>
      </c>
      <c r="C5245"/>
      <c r="D5245"/>
    </row>
    <row r="5246" spans="1:4" ht="16.149999999999999" customHeight="1" x14ac:dyDescent="0.25">
      <c r="A5246" s="561">
        <v>38806</v>
      </c>
      <c r="B5246" s="563">
        <v>2286.73</v>
      </c>
      <c r="C5246"/>
      <c r="D5246"/>
    </row>
    <row r="5247" spans="1:4" ht="16.149999999999999" customHeight="1" x14ac:dyDescent="0.25">
      <c r="A5247" s="561">
        <v>38807</v>
      </c>
      <c r="B5247" s="562">
        <v>2289.98</v>
      </c>
      <c r="C5247"/>
      <c r="D5247"/>
    </row>
    <row r="5248" spans="1:4" ht="16.149999999999999" customHeight="1" x14ac:dyDescent="0.25">
      <c r="A5248" s="561">
        <v>38808</v>
      </c>
      <c r="B5248" s="563">
        <v>2293.38</v>
      </c>
      <c r="C5248"/>
      <c r="D5248"/>
    </row>
    <row r="5249" spans="1:4" ht="16.149999999999999" customHeight="1" x14ac:dyDescent="0.25">
      <c r="A5249" s="561">
        <v>38809</v>
      </c>
      <c r="B5249" s="562">
        <v>2293.38</v>
      </c>
      <c r="C5249"/>
      <c r="D5249"/>
    </row>
    <row r="5250" spans="1:4" ht="16.149999999999999" customHeight="1" x14ac:dyDescent="0.25">
      <c r="A5250" s="561">
        <v>38810</v>
      </c>
      <c r="B5250" s="563">
        <v>2293.38</v>
      </c>
      <c r="C5250"/>
      <c r="D5250"/>
    </row>
    <row r="5251" spans="1:4" ht="16.149999999999999" customHeight="1" x14ac:dyDescent="0.25">
      <c r="A5251" s="561">
        <v>38811</v>
      </c>
      <c r="B5251" s="562">
        <v>2296.1799999999998</v>
      </c>
      <c r="C5251"/>
      <c r="D5251"/>
    </row>
    <row r="5252" spans="1:4" ht="16.149999999999999" customHeight="1" x14ac:dyDescent="0.25">
      <c r="A5252" s="561">
        <v>38812</v>
      </c>
      <c r="B5252" s="563">
        <v>2288.67</v>
      </c>
      <c r="C5252"/>
      <c r="D5252"/>
    </row>
    <row r="5253" spans="1:4" ht="16.149999999999999" customHeight="1" x14ac:dyDescent="0.25">
      <c r="A5253" s="561">
        <v>38813</v>
      </c>
      <c r="B5253" s="562">
        <v>2294.9899999999998</v>
      </c>
      <c r="C5253"/>
      <c r="D5253"/>
    </row>
    <row r="5254" spans="1:4" ht="16.149999999999999" customHeight="1" x14ac:dyDescent="0.25">
      <c r="A5254" s="561">
        <v>38814</v>
      </c>
      <c r="B5254" s="563">
        <v>2313.0500000000002</v>
      </c>
      <c r="C5254"/>
      <c r="D5254"/>
    </row>
    <row r="5255" spans="1:4" ht="16.149999999999999" customHeight="1" x14ac:dyDescent="0.25">
      <c r="A5255" s="561">
        <v>38815</v>
      </c>
      <c r="B5255" s="562">
        <v>2342.35</v>
      </c>
      <c r="C5255"/>
      <c r="D5255"/>
    </row>
    <row r="5256" spans="1:4" ht="16.149999999999999" customHeight="1" x14ac:dyDescent="0.25">
      <c r="A5256" s="561">
        <v>38816</v>
      </c>
      <c r="B5256" s="563">
        <v>2342.35</v>
      </c>
      <c r="C5256"/>
      <c r="D5256"/>
    </row>
    <row r="5257" spans="1:4" ht="16.149999999999999" customHeight="1" x14ac:dyDescent="0.25">
      <c r="A5257" s="561">
        <v>38817</v>
      </c>
      <c r="B5257" s="562">
        <v>2342.35</v>
      </c>
      <c r="C5257"/>
      <c r="D5257"/>
    </row>
    <row r="5258" spans="1:4" ht="16.149999999999999" customHeight="1" x14ac:dyDescent="0.25">
      <c r="A5258" s="561">
        <v>38818</v>
      </c>
      <c r="B5258" s="563">
        <v>2352.58</v>
      </c>
      <c r="C5258"/>
      <c r="D5258"/>
    </row>
    <row r="5259" spans="1:4" ht="16.149999999999999" customHeight="1" x14ac:dyDescent="0.25">
      <c r="A5259" s="561">
        <v>38819</v>
      </c>
      <c r="B5259" s="562">
        <v>2336.2600000000002</v>
      </c>
      <c r="C5259"/>
      <c r="D5259"/>
    </row>
    <row r="5260" spans="1:4" ht="16.149999999999999" customHeight="1" x14ac:dyDescent="0.25">
      <c r="A5260" s="561">
        <v>38820</v>
      </c>
      <c r="B5260" s="563">
        <v>2335.16</v>
      </c>
      <c r="C5260"/>
      <c r="D5260"/>
    </row>
    <row r="5261" spans="1:4" ht="16.149999999999999" customHeight="1" x14ac:dyDescent="0.25">
      <c r="A5261" s="561">
        <v>38821</v>
      </c>
      <c r="B5261" s="562">
        <v>2335.16</v>
      </c>
      <c r="C5261"/>
      <c r="D5261"/>
    </row>
    <row r="5262" spans="1:4" ht="16.149999999999999" customHeight="1" x14ac:dyDescent="0.25">
      <c r="A5262" s="561">
        <v>38822</v>
      </c>
      <c r="B5262" s="563">
        <v>2335.16</v>
      </c>
      <c r="C5262"/>
      <c r="D5262"/>
    </row>
    <row r="5263" spans="1:4" ht="16.149999999999999" customHeight="1" x14ac:dyDescent="0.25">
      <c r="A5263" s="561">
        <v>38823</v>
      </c>
      <c r="B5263" s="562">
        <v>2335.16</v>
      </c>
      <c r="C5263"/>
      <c r="D5263"/>
    </row>
    <row r="5264" spans="1:4" ht="16.149999999999999" customHeight="1" x14ac:dyDescent="0.25">
      <c r="A5264" s="561">
        <v>38824</v>
      </c>
      <c r="B5264" s="563">
        <v>2335.16</v>
      </c>
      <c r="C5264"/>
      <c r="D5264"/>
    </row>
    <row r="5265" spans="1:4" ht="16.149999999999999" customHeight="1" x14ac:dyDescent="0.25">
      <c r="A5265" s="561">
        <v>38825</v>
      </c>
      <c r="B5265" s="562">
        <v>2366.15</v>
      </c>
      <c r="C5265"/>
      <c r="D5265"/>
    </row>
    <row r="5266" spans="1:4" ht="16.149999999999999" customHeight="1" x14ac:dyDescent="0.25">
      <c r="A5266" s="561">
        <v>38826</v>
      </c>
      <c r="B5266" s="563">
        <v>2349.0300000000002</v>
      </c>
      <c r="C5266"/>
      <c r="D5266"/>
    </row>
    <row r="5267" spans="1:4" ht="16.149999999999999" customHeight="1" x14ac:dyDescent="0.25">
      <c r="A5267" s="561">
        <v>38827</v>
      </c>
      <c r="B5267" s="562">
        <v>2344.73</v>
      </c>
      <c r="C5267"/>
      <c r="D5267"/>
    </row>
    <row r="5268" spans="1:4" ht="16.149999999999999" customHeight="1" x14ac:dyDescent="0.25">
      <c r="A5268" s="561">
        <v>38828</v>
      </c>
      <c r="B5268" s="563">
        <v>2336.1</v>
      </c>
      <c r="C5268"/>
      <c r="D5268"/>
    </row>
    <row r="5269" spans="1:4" ht="16.149999999999999" customHeight="1" x14ac:dyDescent="0.25">
      <c r="A5269" s="561">
        <v>38829</v>
      </c>
      <c r="B5269" s="562">
        <v>2337.42</v>
      </c>
      <c r="C5269"/>
      <c r="D5269"/>
    </row>
    <row r="5270" spans="1:4" ht="16.149999999999999" customHeight="1" x14ac:dyDescent="0.25">
      <c r="A5270" s="561">
        <v>38830</v>
      </c>
      <c r="B5270" s="563">
        <v>2337.42</v>
      </c>
      <c r="C5270"/>
      <c r="D5270"/>
    </row>
    <row r="5271" spans="1:4" ht="16.149999999999999" customHeight="1" x14ac:dyDescent="0.25">
      <c r="A5271" s="561">
        <v>38831</v>
      </c>
      <c r="B5271" s="562">
        <v>2337.42</v>
      </c>
      <c r="C5271"/>
      <c r="D5271"/>
    </row>
    <row r="5272" spans="1:4" ht="16.149999999999999" customHeight="1" x14ac:dyDescent="0.25">
      <c r="A5272" s="561">
        <v>38832</v>
      </c>
      <c r="B5272" s="563">
        <v>2332.9899999999998</v>
      </c>
      <c r="C5272"/>
      <c r="D5272"/>
    </row>
    <row r="5273" spans="1:4" ht="16.149999999999999" customHeight="1" x14ac:dyDescent="0.25">
      <c r="A5273" s="561">
        <v>38833</v>
      </c>
      <c r="B5273" s="562">
        <v>2348.4899999999998</v>
      </c>
      <c r="C5273"/>
      <c r="D5273"/>
    </row>
    <row r="5274" spans="1:4" ht="16.149999999999999" customHeight="1" x14ac:dyDescent="0.25">
      <c r="A5274" s="561">
        <v>38834</v>
      </c>
      <c r="B5274" s="563">
        <v>2373.94</v>
      </c>
      <c r="C5274"/>
      <c r="D5274"/>
    </row>
    <row r="5275" spans="1:4" ht="16.149999999999999" customHeight="1" x14ac:dyDescent="0.25">
      <c r="A5275" s="561">
        <v>38835</v>
      </c>
      <c r="B5275" s="562">
        <v>2375.66</v>
      </c>
      <c r="C5275"/>
      <c r="D5275"/>
    </row>
    <row r="5276" spans="1:4" ht="16.149999999999999" customHeight="1" x14ac:dyDescent="0.25">
      <c r="A5276" s="561">
        <v>38836</v>
      </c>
      <c r="B5276" s="563">
        <v>2375.0300000000002</v>
      </c>
      <c r="C5276"/>
      <c r="D5276"/>
    </row>
    <row r="5277" spans="1:4" ht="16.149999999999999" customHeight="1" x14ac:dyDescent="0.25">
      <c r="A5277" s="561">
        <v>38837</v>
      </c>
      <c r="B5277" s="562">
        <v>2375.0300000000002</v>
      </c>
      <c r="C5277"/>
      <c r="D5277"/>
    </row>
    <row r="5278" spans="1:4" ht="16.149999999999999" customHeight="1" x14ac:dyDescent="0.25">
      <c r="A5278" s="561">
        <v>38838</v>
      </c>
      <c r="B5278" s="563">
        <v>2375.0300000000002</v>
      </c>
      <c r="C5278"/>
      <c r="D5278"/>
    </row>
    <row r="5279" spans="1:4" ht="16.149999999999999" customHeight="1" x14ac:dyDescent="0.25">
      <c r="A5279" s="561">
        <v>38839</v>
      </c>
      <c r="B5279" s="562">
        <v>2375.0300000000002</v>
      </c>
      <c r="C5279"/>
      <c r="D5279"/>
    </row>
    <row r="5280" spans="1:4" ht="16.149999999999999" customHeight="1" x14ac:dyDescent="0.25">
      <c r="A5280" s="561">
        <v>38840</v>
      </c>
      <c r="B5280" s="563">
        <v>2380.31</v>
      </c>
      <c r="C5280"/>
      <c r="D5280"/>
    </row>
    <row r="5281" spans="1:4" ht="16.149999999999999" customHeight="1" x14ac:dyDescent="0.25">
      <c r="A5281" s="561">
        <v>38841</v>
      </c>
      <c r="B5281" s="562">
        <v>2377.59</v>
      </c>
      <c r="C5281"/>
      <c r="D5281"/>
    </row>
    <row r="5282" spans="1:4" ht="16.149999999999999" customHeight="1" x14ac:dyDescent="0.25">
      <c r="A5282" s="561">
        <v>38842</v>
      </c>
      <c r="B5282" s="563">
        <v>2381.36</v>
      </c>
      <c r="C5282"/>
      <c r="D5282"/>
    </row>
    <row r="5283" spans="1:4" ht="16.149999999999999" customHeight="1" x14ac:dyDescent="0.25">
      <c r="A5283" s="561">
        <v>38843</v>
      </c>
      <c r="B5283" s="562">
        <v>2370.63</v>
      </c>
      <c r="C5283"/>
      <c r="D5283"/>
    </row>
    <row r="5284" spans="1:4" ht="16.149999999999999" customHeight="1" x14ac:dyDescent="0.25">
      <c r="A5284" s="561">
        <v>38844</v>
      </c>
      <c r="B5284" s="563">
        <v>2370.63</v>
      </c>
      <c r="C5284"/>
      <c r="D5284"/>
    </row>
    <row r="5285" spans="1:4" ht="16.149999999999999" customHeight="1" x14ac:dyDescent="0.25">
      <c r="A5285" s="561">
        <v>38845</v>
      </c>
      <c r="B5285" s="562">
        <v>2370.63</v>
      </c>
      <c r="C5285"/>
      <c r="D5285"/>
    </row>
    <row r="5286" spans="1:4" ht="16.149999999999999" customHeight="1" x14ac:dyDescent="0.25">
      <c r="A5286" s="561">
        <v>38846</v>
      </c>
      <c r="B5286" s="563">
        <v>2351.06</v>
      </c>
      <c r="C5286"/>
      <c r="D5286"/>
    </row>
    <row r="5287" spans="1:4" ht="16.149999999999999" customHeight="1" x14ac:dyDescent="0.25">
      <c r="A5287" s="561">
        <v>38847</v>
      </c>
      <c r="B5287" s="562">
        <v>2338.7600000000002</v>
      </c>
      <c r="C5287"/>
      <c r="D5287"/>
    </row>
    <row r="5288" spans="1:4" ht="16.149999999999999" customHeight="1" x14ac:dyDescent="0.25">
      <c r="A5288" s="561">
        <v>38848</v>
      </c>
      <c r="B5288" s="563">
        <v>2329.35</v>
      </c>
      <c r="C5288"/>
      <c r="D5288"/>
    </row>
    <row r="5289" spans="1:4" ht="16.149999999999999" customHeight="1" x14ac:dyDescent="0.25">
      <c r="A5289" s="561">
        <v>38849</v>
      </c>
      <c r="B5289" s="562">
        <v>2346.06</v>
      </c>
      <c r="C5289"/>
      <c r="D5289"/>
    </row>
    <row r="5290" spans="1:4" ht="16.149999999999999" customHeight="1" x14ac:dyDescent="0.25">
      <c r="A5290" s="561">
        <v>38850</v>
      </c>
      <c r="B5290" s="563">
        <v>2375.86</v>
      </c>
      <c r="C5290"/>
      <c r="D5290"/>
    </row>
    <row r="5291" spans="1:4" ht="16.149999999999999" customHeight="1" x14ac:dyDescent="0.25">
      <c r="A5291" s="561">
        <v>38851</v>
      </c>
      <c r="B5291" s="562">
        <v>2375.86</v>
      </c>
      <c r="C5291"/>
      <c r="D5291"/>
    </row>
    <row r="5292" spans="1:4" ht="16.149999999999999" customHeight="1" x14ac:dyDescent="0.25">
      <c r="A5292" s="561">
        <v>38852</v>
      </c>
      <c r="B5292" s="563">
        <v>2375.86</v>
      </c>
      <c r="C5292"/>
      <c r="D5292"/>
    </row>
    <row r="5293" spans="1:4" ht="16.149999999999999" customHeight="1" x14ac:dyDescent="0.25">
      <c r="A5293" s="561">
        <v>38853</v>
      </c>
      <c r="B5293" s="562">
        <v>2424.27</v>
      </c>
      <c r="C5293"/>
      <c r="D5293"/>
    </row>
    <row r="5294" spans="1:4" ht="16.149999999999999" customHeight="1" x14ac:dyDescent="0.25">
      <c r="A5294" s="561">
        <v>38854</v>
      </c>
      <c r="B5294" s="563">
        <v>2410.96</v>
      </c>
      <c r="C5294"/>
      <c r="D5294"/>
    </row>
    <row r="5295" spans="1:4" ht="16.149999999999999" customHeight="1" x14ac:dyDescent="0.25">
      <c r="A5295" s="561">
        <v>38855</v>
      </c>
      <c r="B5295" s="562">
        <v>2435.52</v>
      </c>
      <c r="C5295"/>
      <c r="D5295"/>
    </row>
    <row r="5296" spans="1:4" ht="16.149999999999999" customHeight="1" x14ac:dyDescent="0.25">
      <c r="A5296" s="561">
        <v>38856</v>
      </c>
      <c r="B5296" s="563">
        <v>2450.63</v>
      </c>
      <c r="C5296"/>
      <c r="D5296"/>
    </row>
    <row r="5297" spans="1:4" ht="16.149999999999999" customHeight="1" x14ac:dyDescent="0.25">
      <c r="A5297" s="561">
        <v>38857</v>
      </c>
      <c r="B5297" s="562">
        <v>2452.5</v>
      </c>
      <c r="C5297"/>
      <c r="D5297"/>
    </row>
    <row r="5298" spans="1:4" ht="16.149999999999999" customHeight="1" x14ac:dyDescent="0.25">
      <c r="A5298" s="561">
        <v>38858</v>
      </c>
      <c r="B5298" s="563">
        <v>2452.5</v>
      </c>
      <c r="C5298"/>
      <c r="D5298"/>
    </row>
    <row r="5299" spans="1:4" ht="16.149999999999999" customHeight="1" x14ac:dyDescent="0.25">
      <c r="A5299" s="561">
        <v>38859</v>
      </c>
      <c r="B5299" s="562">
        <v>2452.5</v>
      </c>
      <c r="C5299"/>
      <c r="D5299"/>
    </row>
    <row r="5300" spans="1:4" ht="16.149999999999999" customHeight="1" x14ac:dyDescent="0.25">
      <c r="A5300" s="561">
        <v>38860</v>
      </c>
      <c r="B5300" s="563">
        <v>2493.98</v>
      </c>
      <c r="C5300"/>
      <c r="D5300"/>
    </row>
    <row r="5301" spans="1:4" ht="16.149999999999999" customHeight="1" x14ac:dyDescent="0.25">
      <c r="A5301" s="561">
        <v>38861</v>
      </c>
      <c r="B5301" s="562">
        <v>2490.06</v>
      </c>
      <c r="C5301"/>
      <c r="D5301"/>
    </row>
    <row r="5302" spans="1:4" ht="16.149999999999999" customHeight="1" x14ac:dyDescent="0.25">
      <c r="A5302" s="561">
        <v>38862</v>
      </c>
      <c r="B5302" s="563">
        <v>2518.34</v>
      </c>
      <c r="C5302"/>
      <c r="D5302"/>
    </row>
    <row r="5303" spans="1:4" ht="16.149999999999999" customHeight="1" x14ac:dyDescent="0.25">
      <c r="A5303" s="561">
        <v>38863</v>
      </c>
      <c r="B5303" s="562">
        <v>2517.44</v>
      </c>
      <c r="C5303"/>
      <c r="D5303"/>
    </row>
    <row r="5304" spans="1:4" ht="16.149999999999999" customHeight="1" x14ac:dyDescent="0.25">
      <c r="A5304" s="561">
        <v>38864</v>
      </c>
      <c r="B5304" s="563">
        <v>2475.75</v>
      </c>
      <c r="C5304"/>
      <c r="D5304"/>
    </row>
    <row r="5305" spans="1:4" ht="16.149999999999999" customHeight="1" x14ac:dyDescent="0.25">
      <c r="A5305" s="561">
        <v>38865</v>
      </c>
      <c r="B5305" s="562">
        <v>2475.75</v>
      </c>
      <c r="C5305"/>
      <c r="D5305"/>
    </row>
    <row r="5306" spans="1:4" ht="16.149999999999999" customHeight="1" x14ac:dyDescent="0.25">
      <c r="A5306" s="561">
        <v>38866</v>
      </c>
      <c r="B5306" s="563">
        <v>2475.75</v>
      </c>
      <c r="C5306"/>
      <c r="D5306"/>
    </row>
    <row r="5307" spans="1:4" ht="16.149999999999999" customHeight="1" x14ac:dyDescent="0.25">
      <c r="A5307" s="561">
        <v>38867</v>
      </c>
      <c r="B5307" s="562">
        <v>2475.75</v>
      </c>
      <c r="C5307"/>
      <c r="D5307"/>
    </row>
    <row r="5308" spans="1:4" ht="16.149999999999999" customHeight="1" x14ac:dyDescent="0.25">
      <c r="A5308" s="561">
        <v>38868</v>
      </c>
      <c r="B5308" s="563">
        <v>2482.41</v>
      </c>
      <c r="C5308"/>
      <c r="D5308"/>
    </row>
    <row r="5309" spans="1:4" ht="16.149999999999999" customHeight="1" x14ac:dyDescent="0.25">
      <c r="A5309" s="561">
        <v>38869</v>
      </c>
      <c r="B5309" s="562">
        <v>2486.0700000000002</v>
      </c>
      <c r="C5309"/>
      <c r="D5309"/>
    </row>
    <row r="5310" spans="1:4" ht="16.149999999999999" customHeight="1" x14ac:dyDescent="0.25">
      <c r="A5310" s="561">
        <v>38870</v>
      </c>
      <c r="B5310" s="563">
        <v>2484.62</v>
      </c>
      <c r="C5310"/>
      <c r="D5310"/>
    </row>
    <row r="5311" spans="1:4" ht="16.149999999999999" customHeight="1" x14ac:dyDescent="0.25">
      <c r="A5311" s="561">
        <v>38871</v>
      </c>
      <c r="B5311" s="562">
        <v>2450.8000000000002</v>
      </c>
      <c r="C5311"/>
      <c r="D5311"/>
    </row>
    <row r="5312" spans="1:4" ht="16.149999999999999" customHeight="1" x14ac:dyDescent="0.25">
      <c r="A5312" s="561">
        <v>38872</v>
      </c>
      <c r="B5312" s="563">
        <v>2450.8000000000002</v>
      </c>
      <c r="C5312"/>
      <c r="D5312"/>
    </row>
    <row r="5313" spans="1:4" ht="16.149999999999999" customHeight="1" x14ac:dyDescent="0.25">
      <c r="A5313" s="561">
        <v>38873</v>
      </c>
      <c r="B5313" s="562">
        <v>2450.8000000000002</v>
      </c>
      <c r="C5313"/>
      <c r="D5313"/>
    </row>
    <row r="5314" spans="1:4" ht="16.149999999999999" customHeight="1" x14ac:dyDescent="0.25">
      <c r="A5314" s="561">
        <v>38874</v>
      </c>
      <c r="B5314" s="563">
        <v>2443.7199999999998</v>
      </c>
      <c r="C5314"/>
      <c r="D5314"/>
    </row>
    <row r="5315" spans="1:4" ht="16.149999999999999" customHeight="1" x14ac:dyDescent="0.25">
      <c r="A5315" s="561">
        <v>38875</v>
      </c>
      <c r="B5315" s="562">
        <v>2470.9899999999998</v>
      </c>
      <c r="C5315"/>
      <c r="D5315"/>
    </row>
    <row r="5316" spans="1:4" ht="16.149999999999999" customHeight="1" x14ac:dyDescent="0.25">
      <c r="A5316" s="561">
        <v>38876</v>
      </c>
      <c r="B5316" s="563">
        <v>2482.15</v>
      </c>
      <c r="C5316"/>
      <c r="D5316"/>
    </row>
    <row r="5317" spans="1:4" ht="16.149999999999999" customHeight="1" x14ac:dyDescent="0.25">
      <c r="A5317" s="561">
        <v>38877</v>
      </c>
      <c r="B5317" s="562">
        <v>2511.34</v>
      </c>
      <c r="C5317"/>
      <c r="D5317"/>
    </row>
    <row r="5318" spans="1:4" ht="16.149999999999999" customHeight="1" x14ac:dyDescent="0.25">
      <c r="A5318" s="561">
        <v>38878</v>
      </c>
      <c r="B5318" s="563">
        <v>2510.8200000000002</v>
      </c>
      <c r="C5318"/>
      <c r="D5318"/>
    </row>
    <row r="5319" spans="1:4" ht="16.149999999999999" customHeight="1" x14ac:dyDescent="0.25">
      <c r="A5319" s="561">
        <v>38879</v>
      </c>
      <c r="B5319" s="562">
        <v>2510.8200000000002</v>
      </c>
      <c r="C5319"/>
      <c r="D5319"/>
    </row>
    <row r="5320" spans="1:4" ht="16.149999999999999" customHeight="1" x14ac:dyDescent="0.25">
      <c r="A5320" s="561">
        <v>38880</v>
      </c>
      <c r="B5320" s="563">
        <v>2510.8200000000002</v>
      </c>
      <c r="C5320"/>
      <c r="D5320"/>
    </row>
    <row r="5321" spans="1:4" ht="16.149999999999999" customHeight="1" x14ac:dyDescent="0.25">
      <c r="A5321" s="561">
        <v>38881</v>
      </c>
      <c r="B5321" s="562">
        <v>2534.83</v>
      </c>
      <c r="C5321"/>
      <c r="D5321"/>
    </row>
    <row r="5322" spans="1:4" ht="16.149999999999999" customHeight="1" x14ac:dyDescent="0.25">
      <c r="A5322" s="561">
        <v>38882</v>
      </c>
      <c r="B5322" s="563">
        <v>2569.1</v>
      </c>
      <c r="C5322"/>
      <c r="D5322"/>
    </row>
    <row r="5323" spans="1:4" ht="16.149999999999999" customHeight="1" x14ac:dyDescent="0.25">
      <c r="A5323" s="561">
        <v>38883</v>
      </c>
      <c r="B5323" s="562">
        <v>2570.11</v>
      </c>
      <c r="C5323"/>
      <c r="D5323"/>
    </row>
    <row r="5324" spans="1:4" ht="16.149999999999999" customHeight="1" x14ac:dyDescent="0.25">
      <c r="A5324" s="561">
        <v>38884</v>
      </c>
      <c r="B5324" s="563">
        <v>2564.3000000000002</v>
      </c>
      <c r="C5324"/>
      <c r="D5324"/>
    </row>
    <row r="5325" spans="1:4" ht="16.149999999999999" customHeight="1" x14ac:dyDescent="0.25">
      <c r="A5325" s="561">
        <v>38885</v>
      </c>
      <c r="B5325" s="562">
        <v>2559.04</v>
      </c>
      <c r="C5325"/>
      <c r="D5325"/>
    </row>
    <row r="5326" spans="1:4" ht="16.149999999999999" customHeight="1" x14ac:dyDescent="0.25">
      <c r="A5326" s="561">
        <v>38886</v>
      </c>
      <c r="B5326" s="563">
        <v>2559.04</v>
      </c>
      <c r="C5326"/>
      <c r="D5326"/>
    </row>
    <row r="5327" spans="1:4" ht="16.149999999999999" customHeight="1" x14ac:dyDescent="0.25">
      <c r="A5327" s="561">
        <v>38887</v>
      </c>
      <c r="B5327" s="562">
        <v>2559.04</v>
      </c>
      <c r="C5327"/>
      <c r="D5327"/>
    </row>
    <row r="5328" spans="1:4" ht="16.149999999999999" customHeight="1" x14ac:dyDescent="0.25">
      <c r="A5328" s="561">
        <v>38888</v>
      </c>
      <c r="B5328" s="563">
        <v>2559.04</v>
      </c>
      <c r="C5328"/>
      <c r="D5328"/>
    </row>
    <row r="5329" spans="1:4" ht="16.149999999999999" customHeight="1" x14ac:dyDescent="0.25">
      <c r="A5329" s="561">
        <v>38889</v>
      </c>
      <c r="B5329" s="562">
        <v>2568.12</v>
      </c>
      <c r="C5329"/>
      <c r="D5329"/>
    </row>
    <row r="5330" spans="1:4" ht="16.149999999999999" customHeight="1" x14ac:dyDescent="0.25">
      <c r="A5330" s="561">
        <v>38890</v>
      </c>
      <c r="B5330" s="563">
        <v>2566.7600000000002</v>
      </c>
      <c r="C5330"/>
      <c r="D5330"/>
    </row>
    <row r="5331" spans="1:4" ht="16.149999999999999" customHeight="1" x14ac:dyDescent="0.25">
      <c r="A5331" s="561">
        <v>38891</v>
      </c>
      <c r="B5331" s="562">
        <v>2578.02</v>
      </c>
      <c r="C5331"/>
      <c r="D5331"/>
    </row>
    <row r="5332" spans="1:4" ht="16.149999999999999" customHeight="1" x14ac:dyDescent="0.25">
      <c r="A5332" s="561">
        <v>38892</v>
      </c>
      <c r="B5332" s="563">
        <v>2607.13</v>
      </c>
      <c r="C5332"/>
      <c r="D5332"/>
    </row>
    <row r="5333" spans="1:4" ht="16.149999999999999" customHeight="1" x14ac:dyDescent="0.25">
      <c r="A5333" s="561">
        <v>38893</v>
      </c>
      <c r="B5333" s="562">
        <v>2607.13</v>
      </c>
      <c r="C5333"/>
      <c r="D5333"/>
    </row>
    <row r="5334" spans="1:4" ht="16.149999999999999" customHeight="1" x14ac:dyDescent="0.25">
      <c r="A5334" s="561">
        <v>38894</v>
      </c>
      <c r="B5334" s="563">
        <v>2607.13</v>
      </c>
      <c r="C5334"/>
      <c r="D5334"/>
    </row>
    <row r="5335" spans="1:4" ht="16.149999999999999" customHeight="1" x14ac:dyDescent="0.25">
      <c r="A5335" s="561">
        <v>38895</v>
      </c>
      <c r="B5335" s="562">
        <v>2607.13</v>
      </c>
      <c r="C5335"/>
      <c r="D5335"/>
    </row>
    <row r="5336" spans="1:4" ht="16.149999999999999" customHeight="1" x14ac:dyDescent="0.25">
      <c r="A5336" s="561">
        <v>38896</v>
      </c>
      <c r="B5336" s="563">
        <v>2619.75</v>
      </c>
      <c r="C5336"/>
      <c r="D5336"/>
    </row>
    <row r="5337" spans="1:4" ht="16.149999999999999" customHeight="1" x14ac:dyDescent="0.25">
      <c r="A5337" s="561">
        <v>38897</v>
      </c>
      <c r="B5337" s="562">
        <v>2634.06</v>
      </c>
      <c r="C5337"/>
      <c r="D5337"/>
    </row>
    <row r="5338" spans="1:4" ht="16.149999999999999" customHeight="1" x14ac:dyDescent="0.25">
      <c r="A5338" s="561">
        <v>38898</v>
      </c>
      <c r="B5338" s="563">
        <v>2633.12</v>
      </c>
      <c r="C5338"/>
      <c r="D5338"/>
    </row>
    <row r="5339" spans="1:4" ht="16.149999999999999" customHeight="1" x14ac:dyDescent="0.25">
      <c r="A5339" s="561">
        <v>38899</v>
      </c>
      <c r="B5339" s="562">
        <v>2579.08</v>
      </c>
      <c r="C5339"/>
      <c r="D5339"/>
    </row>
    <row r="5340" spans="1:4" ht="16.149999999999999" customHeight="1" x14ac:dyDescent="0.25">
      <c r="A5340" s="561">
        <v>38900</v>
      </c>
      <c r="B5340" s="563">
        <v>2579.08</v>
      </c>
      <c r="C5340"/>
      <c r="D5340"/>
    </row>
    <row r="5341" spans="1:4" ht="16.149999999999999" customHeight="1" x14ac:dyDescent="0.25">
      <c r="A5341" s="561">
        <v>38901</v>
      </c>
      <c r="B5341" s="562">
        <v>2579.08</v>
      </c>
      <c r="C5341"/>
      <c r="D5341"/>
    </row>
    <row r="5342" spans="1:4" ht="16.149999999999999" customHeight="1" x14ac:dyDescent="0.25">
      <c r="A5342" s="561">
        <v>38902</v>
      </c>
      <c r="B5342" s="563">
        <v>2579.08</v>
      </c>
      <c r="C5342"/>
      <c r="D5342"/>
    </row>
    <row r="5343" spans="1:4" ht="16.149999999999999" customHeight="1" x14ac:dyDescent="0.25">
      <c r="A5343" s="561">
        <v>38903</v>
      </c>
      <c r="B5343" s="562">
        <v>2579.08</v>
      </c>
      <c r="C5343"/>
      <c r="D5343"/>
    </row>
    <row r="5344" spans="1:4" ht="16.149999999999999" customHeight="1" x14ac:dyDescent="0.25">
      <c r="A5344" s="561">
        <v>38904</v>
      </c>
      <c r="B5344" s="563">
        <v>2574.7399999999998</v>
      </c>
      <c r="C5344"/>
      <c r="D5344"/>
    </row>
    <row r="5345" spans="1:4" ht="16.149999999999999" customHeight="1" x14ac:dyDescent="0.25">
      <c r="A5345" s="561">
        <v>38905</v>
      </c>
      <c r="B5345" s="562">
        <v>2562.85</v>
      </c>
      <c r="C5345"/>
      <c r="D5345"/>
    </row>
    <row r="5346" spans="1:4" ht="16.149999999999999" customHeight="1" x14ac:dyDescent="0.25">
      <c r="A5346" s="561">
        <v>38906</v>
      </c>
      <c r="B5346" s="563">
        <v>2525.5</v>
      </c>
      <c r="C5346"/>
      <c r="D5346"/>
    </row>
    <row r="5347" spans="1:4" ht="16.149999999999999" customHeight="1" x14ac:dyDescent="0.25">
      <c r="A5347" s="561">
        <v>38907</v>
      </c>
      <c r="B5347" s="562">
        <v>2525.5</v>
      </c>
      <c r="C5347"/>
      <c r="D5347"/>
    </row>
    <row r="5348" spans="1:4" ht="16.149999999999999" customHeight="1" x14ac:dyDescent="0.25">
      <c r="A5348" s="561">
        <v>38908</v>
      </c>
      <c r="B5348" s="563">
        <v>2525.5</v>
      </c>
      <c r="C5348"/>
      <c r="D5348"/>
    </row>
    <row r="5349" spans="1:4" ht="16.149999999999999" customHeight="1" x14ac:dyDescent="0.25">
      <c r="A5349" s="561">
        <v>38909</v>
      </c>
      <c r="B5349" s="562">
        <v>2491.4499999999998</v>
      </c>
      <c r="C5349"/>
      <c r="D5349"/>
    </row>
    <row r="5350" spans="1:4" ht="16.149999999999999" customHeight="1" x14ac:dyDescent="0.25">
      <c r="A5350" s="561">
        <v>38910</v>
      </c>
      <c r="B5350" s="563">
        <v>2488.33</v>
      </c>
      <c r="C5350"/>
      <c r="D5350"/>
    </row>
    <row r="5351" spans="1:4" ht="16.149999999999999" customHeight="1" x14ac:dyDescent="0.25">
      <c r="A5351" s="561">
        <v>38911</v>
      </c>
      <c r="B5351" s="562">
        <v>2512.4</v>
      </c>
      <c r="C5351"/>
      <c r="D5351"/>
    </row>
    <row r="5352" spans="1:4" ht="16.149999999999999" customHeight="1" x14ac:dyDescent="0.25">
      <c r="A5352" s="561">
        <v>38912</v>
      </c>
      <c r="B5352" s="563">
        <v>2534.13</v>
      </c>
      <c r="C5352"/>
      <c r="D5352"/>
    </row>
    <row r="5353" spans="1:4" ht="16.149999999999999" customHeight="1" x14ac:dyDescent="0.25">
      <c r="A5353" s="561">
        <v>38913</v>
      </c>
      <c r="B5353" s="562">
        <v>2549.77</v>
      </c>
      <c r="C5353"/>
      <c r="D5353"/>
    </row>
    <row r="5354" spans="1:4" ht="16.149999999999999" customHeight="1" x14ac:dyDescent="0.25">
      <c r="A5354" s="561">
        <v>38914</v>
      </c>
      <c r="B5354" s="563">
        <v>2549.77</v>
      </c>
      <c r="C5354"/>
      <c r="D5354"/>
    </row>
    <row r="5355" spans="1:4" ht="16.149999999999999" customHeight="1" x14ac:dyDescent="0.25">
      <c r="A5355" s="561">
        <v>38915</v>
      </c>
      <c r="B5355" s="562">
        <v>2549.77</v>
      </c>
      <c r="C5355"/>
      <c r="D5355"/>
    </row>
    <row r="5356" spans="1:4" ht="16.149999999999999" customHeight="1" x14ac:dyDescent="0.25">
      <c r="A5356" s="561">
        <v>38916</v>
      </c>
      <c r="B5356" s="563">
        <v>2556.7199999999998</v>
      </c>
      <c r="C5356"/>
      <c r="D5356"/>
    </row>
    <row r="5357" spans="1:4" ht="16.149999999999999" customHeight="1" x14ac:dyDescent="0.25">
      <c r="A5357" s="561">
        <v>38917</v>
      </c>
      <c r="B5357" s="562">
        <v>2531.85</v>
      </c>
      <c r="C5357"/>
      <c r="D5357"/>
    </row>
    <row r="5358" spans="1:4" ht="16.149999999999999" customHeight="1" x14ac:dyDescent="0.25">
      <c r="A5358" s="561">
        <v>38918</v>
      </c>
      <c r="B5358" s="563">
        <v>2521.1799999999998</v>
      </c>
      <c r="C5358"/>
      <c r="D5358"/>
    </row>
    <row r="5359" spans="1:4" ht="16.149999999999999" customHeight="1" x14ac:dyDescent="0.25">
      <c r="A5359" s="561">
        <v>38919</v>
      </c>
      <c r="B5359" s="562">
        <v>2521.1799999999998</v>
      </c>
      <c r="C5359"/>
      <c r="D5359"/>
    </row>
    <row r="5360" spans="1:4" ht="16.149999999999999" customHeight="1" x14ac:dyDescent="0.25">
      <c r="A5360" s="561">
        <v>38920</v>
      </c>
      <c r="B5360" s="563">
        <v>2470.3200000000002</v>
      </c>
      <c r="C5360"/>
      <c r="D5360"/>
    </row>
    <row r="5361" spans="1:4" ht="16.149999999999999" customHeight="1" x14ac:dyDescent="0.25">
      <c r="A5361" s="561">
        <v>38921</v>
      </c>
      <c r="B5361" s="562">
        <v>2470.3200000000002</v>
      </c>
      <c r="C5361"/>
      <c r="D5361"/>
    </row>
    <row r="5362" spans="1:4" ht="16.149999999999999" customHeight="1" x14ac:dyDescent="0.25">
      <c r="A5362" s="561">
        <v>38922</v>
      </c>
      <c r="B5362" s="563">
        <v>2470.3200000000002</v>
      </c>
      <c r="C5362"/>
      <c r="D5362"/>
    </row>
    <row r="5363" spans="1:4" ht="16.149999999999999" customHeight="1" x14ac:dyDescent="0.25">
      <c r="A5363" s="561">
        <v>38923</v>
      </c>
      <c r="B5363" s="562">
        <v>2450.79</v>
      </c>
      <c r="C5363"/>
      <c r="D5363"/>
    </row>
    <row r="5364" spans="1:4" ht="16.149999999999999" customHeight="1" x14ac:dyDescent="0.25">
      <c r="A5364" s="561">
        <v>38924</v>
      </c>
      <c r="B5364" s="563">
        <v>2458.56</v>
      </c>
      <c r="C5364"/>
      <c r="D5364"/>
    </row>
    <row r="5365" spans="1:4" ht="16.149999999999999" customHeight="1" x14ac:dyDescent="0.25">
      <c r="A5365" s="561">
        <v>38925</v>
      </c>
      <c r="B5365" s="562">
        <v>2466.9499999999998</v>
      </c>
      <c r="C5365"/>
      <c r="D5365"/>
    </row>
    <row r="5366" spans="1:4" ht="16.149999999999999" customHeight="1" x14ac:dyDescent="0.25">
      <c r="A5366" s="561">
        <v>38926</v>
      </c>
      <c r="B5366" s="563">
        <v>2443.35</v>
      </c>
      <c r="C5366"/>
      <c r="D5366"/>
    </row>
    <row r="5367" spans="1:4" ht="16.149999999999999" customHeight="1" x14ac:dyDescent="0.25">
      <c r="A5367" s="561">
        <v>38927</v>
      </c>
      <c r="B5367" s="562">
        <v>2426</v>
      </c>
      <c r="C5367"/>
      <c r="D5367"/>
    </row>
    <row r="5368" spans="1:4" ht="16.149999999999999" customHeight="1" x14ac:dyDescent="0.25">
      <c r="A5368" s="561">
        <v>38928</v>
      </c>
      <c r="B5368" s="563">
        <v>2426</v>
      </c>
      <c r="C5368"/>
      <c r="D5368"/>
    </row>
    <row r="5369" spans="1:4" ht="16.149999999999999" customHeight="1" x14ac:dyDescent="0.25">
      <c r="A5369" s="561">
        <v>38929</v>
      </c>
      <c r="B5369" s="562">
        <v>2426</v>
      </c>
      <c r="C5369"/>
      <c r="D5369"/>
    </row>
    <row r="5370" spans="1:4" ht="16.149999999999999" customHeight="1" x14ac:dyDescent="0.25">
      <c r="A5370" s="561">
        <v>38930</v>
      </c>
      <c r="B5370" s="563">
        <v>2426.52</v>
      </c>
      <c r="C5370"/>
      <c r="D5370"/>
    </row>
    <row r="5371" spans="1:4" ht="16.149999999999999" customHeight="1" x14ac:dyDescent="0.25">
      <c r="A5371" s="561">
        <v>38931</v>
      </c>
      <c r="B5371" s="562">
        <v>2436.4299999999998</v>
      </c>
      <c r="C5371"/>
      <c r="D5371"/>
    </row>
    <row r="5372" spans="1:4" ht="16.149999999999999" customHeight="1" x14ac:dyDescent="0.25">
      <c r="A5372" s="561">
        <v>38932</v>
      </c>
      <c r="B5372" s="563">
        <v>2429.2399999999998</v>
      </c>
      <c r="C5372"/>
      <c r="D5372"/>
    </row>
    <row r="5373" spans="1:4" ht="16.149999999999999" customHeight="1" x14ac:dyDescent="0.25">
      <c r="A5373" s="561">
        <v>38933</v>
      </c>
      <c r="B5373" s="562">
        <v>2415.5100000000002</v>
      </c>
      <c r="C5373"/>
      <c r="D5373"/>
    </row>
    <row r="5374" spans="1:4" ht="16.149999999999999" customHeight="1" x14ac:dyDescent="0.25">
      <c r="A5374" s="561">
        <v>38934</v>
      </c>
      <c r="B5374" s="563">
        <v>2389.87</v>
      </c>
      <c r="C5374"/>
      <c r="D5374"/>
    </row>
    <row r="5375" spans="1:4" ht="16.149999999999999" customHeight="1" x14ac:dyDescent="0.25">
      <c r="A5375" s="561">
        <v>38935</v>
      </c>
      <c r="B5375" s="562">
        <v>2389.87</v>
      </c>
      <c r="C5375"/>
      <c r="D5375"/>
    </row>
    <row r="5376" spans="1:4" ht="16.149999999999999" customHeight="1" x14ac:dyDescent="0.25">
      <c r="A5376" s="561">
        <v>38936</v>
      </c>
      <c r="B5376" s="563">
        <v>2389.87</v>
      </c>
      <c r="C5376"/>
      <c r="D5376"/>
    </row>
    <row r="5377" spans="1:4" ht="16.149999999999999" customHeight="1" x14ac:dyDescent="0.25">
      <c r="A5377" s="561">
        <v>38937</v>
      </c>
      <c r="B5377" s="562">
        <v>2389.87</v>
      </c>
      <c r="C5377"/>
      <c r="D5377"/>
    </row>
    <row r="5378" spans="1:4" ht="16.149999999999999" customHeight="1" x14ac:dyDescent="0.25">
      <c r="A5378" s="561">
        <v>38938</v>
      </c>
      <c r="B5378" s="563">
        <v>2388.13</v>
      </c>
      <c r="C5378"/>
      <c r="D5378"/>
    </row>
    <row r="5379" spans="1:4" ht="16.149999999999999" customHeight="1" x14ac:dyDescent="0.25">
      <c r="A5379" s="561">
        <v>38939</v>
      </c>
      <c r="B5379" s="562">
        <v>2363.8200000000002</v>
      </c>
      <c r="C5379"/>
      <c r="D5379"/>
    </row>
    <row r="5380" spans="1:4" ht="16.149999999999999" customHeight="1" x14ac:dyDescent="0.25">
      <c r="A5380" s="561">
        <v>38940</v>
      </c>
      <c r="B5380" s="563">
        <v>2363.56</v>
      </c>
      <c r="C5380"/>
      <c r="D5380"/>
    </row>
    <row r="5381" spans="1:4" ht="16.149999999999999" customHeight="1" x14ac:dyDescent="0.25">
      <c r="A5381" s="561">
        <v>38941</v>
      </c>
      <c r="B5381" s="562">
        <v>2371.77</v>
      </c>
      <c r="C5381"/>
      <c r="D5381"/>
    </row>
    <row r="5382" spans="1:4" ht="16.149999999999999" customHeight="1" x14ac:dyDescent="0.25">
      <c r="A5382" s="561">
        <v>38942</v>
      </c>
      <c r="B5382" s="563">
        <v>2371.77</v>
      </c>
      <c r="C5382"/>
      <c r="D5382"/>
    </row>
    <row r="5383" spans="1:4" ht="16.149999999999999" customHeight="1" x14ac:dyDescent="0.25">
      <c r="A5383" s="561">
        <v>38943</v>
      </c>
      <c r="B5383" s="562">
        <v>2371.77</v>
      </c>
      <c r="C5383"/>
      <c r="D5383"/>
    </row>
    <row r="5384" spans="1:4" ht="16.149999999999999" customHeight="1" x14ac:dyDescent="0.25">
      <c r="A5384" s="561">
        <v>38944</v>
      </c>
      <c r="B5384" s="563">
        <v>2372.9499999999998</v>
      </c>
      <c r="C5384"/>
      <c r="D5384"/>
    </row>
    <row r="5385" spans="1:4" ht="16.149999999999999" customHeight="1" x14ac:dyDescent="0.25">
      <c r="A5385" s="561">
        <v>38945</v>
      </c>
      <c r="B5385" s="562">
        <v>2362.2800000000002</v>
      </c>
      <c r="C5385"/>
      <c r="D5385"/>
    </row>
    <row r="5386" spans="1:4" ht="16.149999999999999" customHeight="1" x14ac:dyDescent="0.25">
      <c r="A5386" s="561">
        <v>38946</v>
      </c>
      <c r="B5386" s="563">
        <v>2356.4899999999998</v>
      </c>
      <c r="C5386"/>
      <c r="D5386"/>
    </row>
    <row r="5387" spans="1:4" ht="16.149999999999999" customHeight="1" x14ac:dyDescent="0.25">
      <c r="A5387" s="561">
        <v>38947</v>
      </c>
      <c r="B5387" s="562">
        <v>2366.36</v>
      </c>
      <c r="C5387"/>
      <c r="D5387"/>
    </row>
    <row r="5388" spans="1:4" ht="16.149999999999999" customHeight="1" x14ac:dyDescent="0.25">
      <c r="A5388" s="561">
        <v>38948</v>
      </c>
      <c r="B5388" s="563">
        <v>2370.4899999999998</v>
      </c>
      <c r="C5388"/>
      <c r="D5388"/>
    </row>
    <row r="5389" spans="1:4" ht="16.149999999999999" customHeight="1" x14ac:dyDescent="0.25">
      <c r="A5389" s="561">
        <v>38949</v>
      </c>
      <c r="B5389" s="562">
        <v>2370.4899999999998</v>
      </c>
      <c r="C5389"/>
      <c r="D5389"/>
    </row>
    <row r="5390" spans="1:4" ht="16.149999999999999" customHeight="1" x14ac:dyDescent="0.25">
      <c r="A5390" s="561">
        <v>38950</v>
      </c>
      <c r="B5390" s="563">
        <v>2370.4899999999998</v>
      </c>
      <c r="C5390"/>
      <c r="D5390"/>
    </row>
    <row r="5391" spans="1:4" ht="16.149999999999999" customHeight="1" x14ac:dyDescent="0.25">
      <c r="A5391" s="561">
        <v>38951</v>
      </c>
      <c r="B5391" s="562">
        <v>2370.4899999999998</v>
      </c>
      <c r="C5391"/>
      <c r="D5391"/>
    </row>
    <row r="5392" spans="1:4" ht="16.149999999999999" customHeight="1" x14ac:dyDescent="0.25">
      <c r="A5392" s="561">
        <v>38952</v>
      </c>
      <c r="B5392" s="563">
        <v>2362.67</v>
      </c>
      <c r="C5392"/>
      <c r="D5392"/>
    </row>
    <row r="5393" spans="1:4" ht="16.149999999999999" customHeight="1" x14ac:dyDescent="0.25">
      <c r="A5393" s="561">
        <v>38953</v>
      </c>
      <c r="B5393" s="562">
        <v>2374.59</v>
      </c>
      <c r="C5393"/>
      <c r="D5393"/>
    </row>
    <row r="5394" spans="1:4" ht="16.149999999999999" customHeight="1" x14ac:dyDescent="0.25">
      <c r="A5394" s="561">
        <v>38954</v>
      </c>
      <c r="B5394" s="563">
        <v>2398</v>
      </c>
      <c r="C5394"/>
      <c r="D5394"/>
    </row>
    <row r="5395" spans="1:4" ht="16.149999999999999" customHeight="1" x14ac:dyDescent="0.25">
      <c r="A5395" s="561">
        <v>38955</v>
      </c>
      <c r="B5395" s="562">
        <v>2425.65</v>
      </c>
      <c r="C5395"/>
      <c r="D5395"/>
    </row>
    <row r="5396" spans="1:4" ht="16.149999999999999" customHeight="1" x14ac:dyDescent="0.25">
      <c r="A5396" s="561">
        <v>38956</v>
      </c>
      <c r="B5396" s="563">
        <v>2425.65</v>
      </c>
      <c r="C5396"/>
      <c r="D5396"/>
    </row>
    <row r="5397" spans="1:4" ht="16.149999999999999" customHeight="1" x14ac:dyDescent="0.25">
      <c r="A5397" s="561">
        <v>38957</v>
      </c>
      <c r="B5397" s="562">
        <v>2425.65</v>
      </c>
      <c r="C5397"/>
      <c r="D5397"/>
    </row>
    <row r="5398" spans="1:4" ht="16.149999999999999" customHeight="1" x14ac:dyDescent="0.25">
      <c r="A5398" s="561">
        <v>38958</v>
      </c>
      <c r="B5398" s="563">
        <v>2409.54</v>
      </c>
      <c r="C5398"/>
      <c r="D5398"/>
    </row>
    <row r="5399" spans="1:4" ht="16.149999999999999" customHeight="1" x14ac:dyDescent="0.25">
      <c r="A5399" s="561">
        <v>38959</v>
      </c>
      <c r="B5399" s="562">
        <v>2402.0700000000002</v>
      </c>
      <c r="C5399"/>
      <c r="D5399"/>
    </row>
    <row r="5400" spans="1:4" ht="16.149999999999999" customHeight="1" x14ac:dyDescent="0.25">
      <c r="A5400" s="561">
        <v>38960</v>
      </c>
      <c r="B5400" s="563">
        <v>2396.63</v>
      </c>
      <c r="C5400"/>
      <c r="D5400"/>
    </row>
    <row r="5401" spans="1:4" ht="16.149999999999999" customHeight="1" x14ac:dyDescent="0.25">
      <c r="A5401" s="561">
        <v>38961</v>
      </c>
      <c r="B5401" s="562">
        <v>2398.56</v>
      </c>
      <c r="C5401"/>
      <c r="D5401"/>
    </row>
    <row r="5402" spans="1:4" ht="16.149999999999999" customHeight="1" x14ac:dyDescent="0.25">
      <c r="A5402" s="561">
        <v>38962</v>
      </c>
      <c r="B5402" s="563">
        <v>2398.83</v>
      </c>
      <c r="C5402"/>
      <c r="D5402"/>
    </row>
    <row r="5403" spans="1:4" ht="16.149999999999999" customHeight="1" x14ac:dyDescent="0.25">
      <c r="A5403" s="561">
        <v>38963</v>
      </c>
      <c r="B5403" s="562">
        <v>2398.83</v>
      </c>
      <c r="C5403"/>
      <c r="D5403"/>
    </row>
    <row r="5404" spans="1:4" ht="16.149999999999999" customHeight="1" x14ac:dyDescent="0.25">
      <c r="A5404" s="561">
        <v>38964</v>
      </c>
      <c r="B5404" s="563">
        <v>2398.83</v>
      </c>
      <c r="C5404"/>
      <c r="D5404"/>
    </row>
    <row r="5405" spans="1:4" ht="16.149999999999999" customHeight="1" x14ac:dyDescent="0.25">
      <c r="A5405" s="561">
        <v>38965</v>
      </c>
      <c r="B5405" s="562">
        <v>2398.83</v>
      </c>
      <c r="C5405"/>
      <c r="D5405"/>
    </row>
    <row r="5406" spans="1:4" ht="16.149999999999999" customHeight="1" x14ac:dyDescent="0.25">
      <c r="A5406" s="561">
        <v>38966</v>
      </c>
      <c r="B5406" s="563">
        <v>2377.1799999999998</v>
      </c>
      <c r="C5406"/>
      <c r="D5406"/>
    </row>
    <row r="5407" spans="1:4" ht="16.149999999999999" customHeight="1" x14ac:dyDescent="0.25">
      <c r="A5407" s="561">
        <v>38967</v>
      </c>
      <c r="B5407" s="562">
        <v>2381.46</v>
      </c>
      <c r="C5407"/>
      <c r="D5407"/>
    </row>
    <row r="5408" spans="1:4" ht="16.149999999999999" customHeight="1" x14ac:dyDescent="0.25">
      <c r="A5408" s="561">
        <v>38968</v>
      </c>
      <c r="B5408" s="563">
        <v>2387.31</v>
      </c>
      <c r="C5408"/>
      <c r="D5408"/>
    </row>
    <row r="5409" spans="1:4" ht="16.149999999999999" customHeight="1" x14ac:dyDescent="0.25">
      <c r="A5409" s="561">
        <v>38969</v>
      </c>
      <c r="B5409" s="562">
        <v>2388.54</v>
      </c>
      <c r="C5409"/>
      <c r="D5409"/>
    </row>
    <row r="5410" spans="1:4" ht="16.149999999999999" customHeight="1" x14ac:dyDescent="0.25">
      <c r="A5410" s="561">
        <v>38970</v>
      </c>
      <c r="B5410" s="563">
        <v>2388.54</v>
      </c>
      <c r="C5410"/>
      <c r="D5410"/>
    </row>
    <row r="5411" spans="1:4" ht="16.149999999999999" customHeight="1" x14ac:dyDescent="0.25">
      <c r="A5411" s="561">
        <v>38971</v>
      </c>
      <c r="B5411" s="562">
        <v>2388.54</v>
      </c>
      <c r="C5411"/>
      <c r="D5411"/>
    </row>
    <row r="5412" spans="1:4" ht="16.149999999999999" customHeight="1" x14ac:dyDescent="0.25">
      <c r="A5412" s="561">
        <v>38972</v>
      </c>
      <c r="B5412" s="563">
        <v>2409.9299999999998</v>
      </c>
      <c r="C5412"/>
      <c r="D5412"/>
    </row>
    <row r="5413" spans="1:4" ht="16.149999999999999" customHeight="1" x14ac:dyDescent="0.25">
      <c r="A5413" s="561">
        <v>38973</v>
      </c>
      <c r="B5413" s="562">
        <v>2406.89</v>
      </c>
      <c r="C5413"/>
      <c r="D5413"/>
    </row>
    <row r="5414" spans="1:4" ht="16.149999999999999" customHeight="1" x14ac:dyDescent="0.25">
      <c r="A5414" s="561">
        <v>38974</v>
      </c>
      <c r="B5414" s="563">
        <v>2399.92</v>
      </c>
      <c r="C5414"/>
      <c r="D5414"/>
    </row>
    <row r="5415" spans="1:4" ht="16.149999999999999" customHeight="1" x14ac:dyDescent="0.25">
      <c r="A5415" s="561">
        <v>38975</v>
      </c>
      <c r="B5415" s="562">
        <v>2392.81</v>
      </c>
      <c r="C5415"/>
      <c r="D5415"/>
    </row>
    <row r="5416" spans="1:4" ht="16.149999999999999" customHeight="1" x14ac:dyDescent="0.25">
      <c r="A5416" s="561">
        <v>38976</v>
      </c>
      <c r="B5416" s="563">
        <v>2390.66</v>
      </c>
      <c r="C5416"/>
      <c r="D5416"/>
    </row>
    <row r="5417" spans="1:4" ht="16.149999999999999" customHeight="1" x14ac:dyDescent="0.25">
      <c r="A5417" s="561">
        <v>38977</v>
      </c>
      <c r="B5417" s="562">
        <v>2390.66</v>
      </c>
      <c r="C5417"/>
      <c r="D5417"/>
    </row>
    <row r="5418" spans="1:4" ht="16.149999999999999" customHeight="1" x14ac:dyDescent="0.25">
      <c r="A5418" s="561">
        <v>38978</v>
      </c>
      <c r="B5418" s="563">
        <v>2390.66</v>
      </c>
      <c r="C5418"/>
      <c r="D5418"/>
    </row>
    <row r="5419" spans="1:4" ht="16.149999999999999" customHeight="1" x14ac:dyDescent="0.25">
      <c r="A5419" s="561">
        <v>38979</v>
      </c>
      <c r="B5419" s="562">
        <v>2395.4299999999998</v>
      </c>
      <c r="C5419"/>
      <c r="D5419"/>
    </row>
    <row r="5420" spans="1:4" ht="16.149999999999999" customHeight="1" x14ac:dyDescent="0.25">
      <c r="A5420" s="561">
        <v>38980</v>
      </c>
      <c r="B5420" s="563">
        <v>2396.41</v>
      </c>
      <c r="C5420"/>
      <c r="D5420"/>
    </row>
    <row r="5421" spans="1:4" ht="16.149999999999999" customHeight="1" x14ac:dyDescent="0.25">
      <c r="A5421" s="561">
        <v>38981</v>
      </c>
      <c r="B5421" s="562">
        <v>2399.46</v>
      </c>
      <c r="C5421"/>
      <c r="D5421"/>
    </row>
    <row r="5422" spans="1:4" ht="16.149999999999999" customHeight="1" x14ac:dyDescent="0.25">
      <c r="A5422" s="561">
        <v>38982</v>
      </c>
      <c r="B5422" s="563">
        <v>2408.62</v>
      </c>
      <c r="C5422"/>
      <c r="D5422"/>
    </row>
    <row r="5423" spans="1:4" ht="16.149999999999999" customHeight="1" x14ac:dyDescent="0.25">
      <c r="A5423" s="561">
        <v>38983</v>
      </c>
      <c r="B5423" s="562">
        <v>2417.23</v>
      </c>
      <c r="C5423"/>
      <c r="D5423"/>
    </row>
    <row r="5424" spans="1:4" ht="16.149999999999999" customHeight="1" x14ac:dyDescent="0.25">
      <c r="A5424" s="561">
        <v>38984</v>
      </c>
      <c r="B5424" s="563">
        <v>2417.23</v>
      </c>
      <c r="C5424"/>
      <c r="D5424"/>
    </row>
    <row r="5425" spans="1:4" ht="16.149999999999999" customHeight="1" x14ac:dyDescent="0.25">
      <c r="A5425" s="561">
        <v>38985</v>
      </c>
      <c r="B5425" s="562">
        <v>2417.23</v>
      </c>
      <c r="C5425"/>
      <c r="D5425"/>
    </row>
    <row r="5426" spans="1:4" ht="16.149999999999999" customHeight="1" x14ac:dyDescent="0.25">
      <c r="A5426" s="561">
        <v>38986</v>
      </c>
      <c r="B5426" s="563">
        <v>2420.25</v>
      </c>
      <c r="C5426"/>
      <c r="D5426"/>
    </row>
    <row r="5427" spans="1:4" ht="16.149999999999999" customHeight="1" x14ac:dyDescent="0.25">
      <c r="A5427" s="561">
        <v>38987</v>
      </c>
      <c r="B5427" s="562">
        <v>2411.6799999999998</v>
      </c>
      <c r="C5427"/>
      <c r="D5427"/>
    </row>
    <row r="5428" spans="1:4" ht="16.149999999999999" customHeight="1" x14ac:dyDescent="0.25">
      <c r="A5428" s="561">
        <v>38988</v>
      </c>
      <c r="B5428" s="563">
        <v>2399.36</v>
      </c>
      <c r="C5428"/>
      <c r="D5428"/>
    </row>
    <row r="5429" spans="1:4" ht="16.149999999999999" customHeight="1" x14ac:dyDescent="0.25">
      <c r="A5429" s="561">
        <v>38989</v>
      </c>
      <c r="B5429" s="562">
        <v>2397.0700000000002</v>
      </c>
      <c r="C5429"/>
      <c r="D5429"/>
    </row>
    <row r="5430" spans="1:4" ht="16.149999999999999" customHeight="1" x14ac:dyDescent="0.25">
      <c r="A5430" s="561">
        <v>38990</v>
      </c>
      <c r="B5430" s="563">
        <v>2394.31</v>
      </c>
      <c r="C5430"/>
      <c r="D5430"/>
    </row>
    <row r="5431" spans="1:4" ht="16.149999999999999" customHeight="1" x14ac:dyDescent="0.25">
      <c r="A5431" s="561">
        <v>38991</v>
      </c>
      <c r="B5431" s="562">
        <v>2394.31</v>
      </c>
      <c r="C5431"/>
      <c r="D5431"/>
    </row>
    <row r="5432" spans="1:4" ht="16.149999999999999" customHeight="1" x14ac:dyDescent="0.25">
      <c r="A5432" s="561">
        <v>38992</v>
      </c>
      <c r="B5432" s="563">
        <v>2394.31</v>
      </c>
      <c r="C5432"/>
      <c r="D5432"/>
    </row>
    <row r="5433" spans="1:4" ht="16.149999999999999" customHeight="1" x14ac:dyDescent="0.25">
      <c r="A5433" s="561">
        <v>38993</v>
      </c>
      <c r="B5433" s="562">
        <v>2390.41</v>
      </c>
      <c r="C5433"/>
      <c r="D5433"/>
    </row>
    <row r="5434" spans="1:4" ht="16.149999999999999" customHeight="1" x14ac:dyDescent="0.25">
      <c r="A5434" s="561">
        <v>38994</v>
      </c>
      <c r="B5434" s="563">
        <v>2396.38</v>
      </c>
      <c r="C5434"/>
      <c r="D5434"/>
    </row>
    <row r="5435" spans="1:4" ht="16.149999999999999" customHeight="1" x14ac:dyDescent="0.25">
      <c r="A5435" s="561">
        <v>38995</v>
      </c>
      <c r="B5435" s="562">
        <v>2403.4299999999998</v>
      </c>
      <c r="C5435"/>
      <c r="D5435"/>
    </row>
    <row r="5436" spans="1:4" ht="16.149999999999999" customHeight="1" x14ac:dyDescent="0.25">
      <c r="A5436" s="561">
        <v>38996</v>
      </c>
      <c r="B5436" s="563">
        <v>2393.4699999999998</v>
      </c>
      <c r="C5436"/>
      <c r="D5436"/>
    </row>
    <row r="5437" spans="1:4" ht="16.149999999999999" customHeight="1" x14ac:dyDescent="0.25">
      <c r="A5437" s="561">
        <v>38997</v>
      </c>
      <c r="B5437" s="562">
        <v>2395.23</v>
      </c>
      <c r="C5437"/>
      <c r="D5437"/>
    </row>
    <row r="5438" spans="1:4" ht="16.149999999999999" customHeight="1" x14ac:dyDescent="0.25">
      <c r="A5438" s="561">
        <v>38998</v>
      </c>
      <c r="B5438" s="563">
        <v>2395.23</v>
      </c>
      <c r="C5438"/>
      <c r="D5438"/>
    </row>
    <row r="5439" spans="1:4" ht="16.149999999999999" customHeight="1" x14ac:dyDescent="0.25">
      <c r="A5439" s="561">
        <v>38999</v>
      </c>
      <c r="B5439" s="562">
        <v>2395.23</v>
      </c>
      <c r="C5439"/>
      <c r="D5439"/>
    </row>
    <row r="5440" spans="1:4" ht="16.149999999999999" customHeight="1" x14ac:dyDescent="0.25">
      <c r="A5440" s="561">
        <v>39000</v>
      </c>
      <c r="B5440" s="563">
        <v>2395.23</v>
      </c>
      <c r="C5440"/>
      <c r="D5440"/>
    </row>
    <row r="5441" spans="1:4" ht="16.149999999999999" customHeight="1" x14ac:dyDescent="0.25">
      <c r="A5441" s="561">
        <v>39001</v>
      </c>
      <c r="B5441" s="562">
        <v>2387.11</v>
      </c>
      <c r="C5441"/>
      <c r="D5441"/>
    </row>
    <row r="5442" spans="1:4" ht="16.149999999999999" customHeight="1" x14ac:dyDescent="0.25">
      <c r="A5442" s="561">
        <v>39002</v>
      </c>
      <c r="B5442" s="563">
        <v>2389.0700000000002</v>
      </c>
      <c r="C5442"/>
      <c r="D5442"/>
    </row>
    <row r="5443" spans="1:4" ht="16.149999999999999" customHeight="1" x14ac:dyDescent="0.25">
      <c r="A5443" s="561">
        <v>39003</v>
      </c>
      <c r="B5443" s="562">
        <v>2374.5100000000002</v>
      </c>
      <c r="C5443"/>
      <c r="D5443"/>
    </row>
    <row r="5444" spans="1:4" ht="16.149999999999999" customHeight="1" x14ac:dyDescent="0.25">
      <c r="A5444" s="561">
        <v>39004</v>
      </c>
      <c r="B5444" s="563">
        <v>2356.5300000000002</v>
      </c>
      <c r="C5444"/>
      <c r="D5444"/>
    </row>
    <row r="5445" spans="1:4" ht="16.149999999999999" customHeight="1" x14ac:dyDescent="0.25">
      <c r="A5445" s="561">
        <v>39005</v>
      </c>
      <c r="B5445" s="562">
        <v>2356.5300000000002</v>
      </c>
      <c r="C5445"/>
      <c r="D5445"/>
    </row>
    <row r="5446" spans="1:4" ht="16.149999999999999" customHeight="1" x14ac:dyDescent="0.25">
      <c r="A5446" s="561">
        <v>39006</v>
      </c>
      <c r="B5446" s="563">
        <v>2356.5300000000002</v>
      </c>
      <c r="C5446"/>
      <c r="D5446"/>
    </row>
    <row r="5447" spans="1:4" ht="16.149999999999999" customHeight="1" x14ac:dyDescent="0.25">
      <c r="A5447" s="561">
        <v>39007</v>
      </c>
      <c r="B5447" s="562">
        <v>2356.5300000000002</v>
      </c>
      <c r="C5447"/>
      <c r="D5447"/>
    </row>
    <row r="5448" spans="1:4" ht="16.149999999999999" customHeight="1" x14ac:dyDescent="0.25">
      <c r="A5448" s="561">
        <v>39008</v>
      </c>
      <c r="B5448" s="563">
        <v>2359.41</v>
      </c>
      <c r="C5448"/>
      <c r="D5448"/>
    </row>
    <row r="5449" spans="1:4" ht="16.149999999999999" customHeight="1" x14ac:dyDescent="0.25">
      <c r="A5449" s="561">
        <v>39009</v>
      </c>
      <c r="B5449" s="562">
        <v>2348.4299999999998</v>
      </c>
      <c r="C5449"/>
      <c r="D5449"/>
    </row>
    <row r="5450" spans="1:4" ht="16.149999999999999" customHeight="1" x14ac:dyDescent="0.25">
      <c r="A5450" s="561">
        <v>39010</v>
      </c>
      <c r="B5450" s="563">
        <v>2345.4899999999998</v>
      </c>
      <c r="C5450"/>
      <c r="D5450"/>
    </row>
    <row r="5451" spans="1:4" ht="16.149999999999999" customHeight="1" x14ac:dyDescent="0.25">
      <c r="A5451" s="561">
        <v>39011</v>
      </c>
      <c r="B5451" s="562">
        <v>2340.89</v>
      </c>
      <c r="C5451"/>
      <c r="D5451"/>
    </row>
    <row r="5452" spans="1:4" ht="16.149999999999999" customHeight="1" x14ac:dyDescent="0.25">
      <c r="A5452" s="561">
        <v>39012</v>
      </c>
      <c r="B5452" s="563">
        <v>2340.89</v>
      </c>
      <c r="C5452"/>
      <c r="D5452"/>
    </row>
    <row r="5453" spans="1:4" ht="16.149999999999999" customHeight="1" x14ac:dyDescent="0.25">
      <c r="A5453" s="561">
        <v>39013</v>
      </c>
      <c r="B5453" s="562">
        <v>2340.89</v>
      </c>
      <c r="C5453"/>
      <c r="D5453"/>
    </row>
    <row r="5454" spans="1:4" ht="16.149999999999999" customHeight="1" x14ac:dyDescent="0.25">
      <c r="A5454" s="561">
        <v>39014</v>
      </c>
      <c r="B5454" s="563">
        <v>2341.5100000000002</v>
      </c>
      <c r="C5454"/>
      <c r="D5454"/>
    </row>
    <row r="5455" spans="1:4" ht="16.149999999999999" customHeight="1" x14ac:dyDescent="0.25">
      <c r="A5455" s="561">
        <v>39015</v>
      </c>
      <c r="B5455" s="562">
        <v>2341.33</v>
      </c>
      <c r="C5455"/>
      <c r="D5455"/>
    </row>
    <row r="5456" spans="1:4" ht="16.149999999999999" customHeight="1" x14ac:dyDescent="0.25">
      <c r="A5456" s="561">
        <v>39016</v>
      </c>
      <c r="B5456" s="563">
        <v>2339.92</v>
      </c>
      <c r="C5456"/>
      <c r="D5456"/>
    </row>
    <row r="5457" spans="1:4" ht="16.149999999999999" customHeight="1" x14ac:dyDescent="0.25">
      <c r="A5457" s="561">
        <v>39017</v>
      </c>
      <c r="B5457" s="562">
        <v>2327.23</v>
      </c>
      <c r="C5457"/>
      <c r="D5457"/>
    </row>
    <row r="5458" spans="1:4" ht="16.149999999999999" customHeight="1" x14ac:dyDescent="0.25">
      <c r="A5458" s="561">
        <v>39018</v>
      </c>
      <c r="B5458" s="563">
        <v>2314.7600000000002</v>
      </c>
      <c r="C5458"/>
      <c r="D5458"/>
    </row>
    <row r="5459" spans="1:4" ht="16.149999999999999" customHeight="1" x14ac:dyDescent="0.25">
      <c r="A5459" s="561">
        <v>39019</v>
      </c>
      <c r="B5459" s="562">
        <v>2314.7600000000002</v>
      </c>
      <c r="C5459"/>
      <c r="D5459"/>
    </row>
    <row r="5460" spans="1:4" ht="16.149999999999999" customHeight="1" x14ac:dyDescent="0.25">
      <c r="A5460" s="561">
        <v>39020</v>
      </c>
      <c r="B5460" s="563">
        <v>2314.7600000000002</v>
      </c>
      <c r="C5460"/>
      <c r="D5460"/>
    </row>
    <row r="5461" spans="1:4" ht="16.149999999999999" customHeight="1" x14ac:dyDescent="0.25">
      <c r="A5461" s="561">
        <v>39021</v>
      </c>
      <c r="B5461" s="562">
        <v>2315.38</v>
      </c>
      <c r="C5461"/>
      <c r="D5461"/>
    </row>
    <row r="5462" spans="1:4" ht="16.149999999999999" customHeight="1" x14ac:dyDescent="0.25">
      <c r="A5462" s="561">
        <v>39022</v>
      </c>
      <c r="B5462" s="563">
        <v>2308.4899999999998</v>
      </c>
      <c r="C5462"/>
      <c r="D5462"/>
    </row>
    <row r="5463" spans="1:4" ht="16.149999999999999" customHeight="1" x14ac:dyDescent="0.25">
      <c r="A5463" s="561">
        <v>39023</v>
      </c>
      <c r="B5463" s="562">
        <v>2302.64</v>
      </c>
      <c r="C5463"/>
      <c r="D5463"/>
    </row>
    <row r="5464" spans="1:4" ht="16.149999999999999" customHeight="1" x14ac:dyDescent="0.25">
      <c r="A5464" s="561">
        <v>39024</v>
      </c>
      <c r="B5464" s="563">
        <v>2296.65</v>
      </c>
      <c r="C5464"/>
      <c r="D5464"/>
    </row>
    <row r="5465" spans="1:4" ht="16.149999999999999" customHeight="1" x14ac:dyDescent="0.25">
      <c r="A5465" s="561">
        <v>39025</v>
      </c>
      <c r="B5465" s="562">
        <v>2300.88</v>
      </c>
      <c r="C5465"/>
      <c r="D5465"/>
    </row>
    <row r="5466" spans="1:4" ht="16.149999999999999" customHeight="1" x14ac:dyDescent="0.25">
      <c r="A5466" s="561">
        <v>39026</v>
      </c>
      <c r="B5466" s="563">
        <v>2300.88</v>
      </c>
      <c r="C5466"/>
      <c r="D5466"/>
    </row>
    <row r="5467" spans="1:4" ht="16.149999999999999" customHeight="1" x14ac:dyDescent="0.25">
      <c r="A5467" s="561">
        <v>39027</v>
      </c>
      <c r="B5467" s="562">
        <v>2300.88</v>
      </c>
      <c r="C5467"/>
      <c r="D5467"/>
    </row>
    <row r="5468" spans="1:4" ht="16.149999999999999" customHeight="1" x14ac:dyDescent="0.25">
      <c r="A5468" s="561">
        <v>39028</v>
      </c>
      <c r="B5468" s="563">
        <v>2300.88</v>
      </c>
      <c r="C5468"/>
      <c r="D5468"/>
    </row>
    <row r="5469" spans="1:4" ht="16.149999999999999" customHeight="1" x14ac:dyDescent="0.25">
      <c r="A5469" s="561">
        <v>39029</v>
      </c>
      <c r="B5469" s="562">
        <v>2288.13</v>
      </c>
      <c r="C5469"/>
      <c r="D5469"/>
    </row>
    <row r="5470" spans="1:4" ht="16.149999999999999" customHeight="1" x14ac:dyDescent="0.25">
      <c r="A5470" s="561">
        <v>39030</v>
      </c>
      <c r="B5470" s="563">
        <v>2282.52</v>
      </c>
      <c r="C5470"/>
      <c r="D5470"/>
    </row>
    <row r="5471" spans="1:4" ht="16.149999999999999" customHeight="1" x14ac:dyDescent="0.25">
      <c r="A5471" s="561">
        <v>39031</v>
      </c>
      <c r="B5471" s="562">
        <v>2268.4699999999998</v>
      </c>
      <c r="C5471"/>
      <c r="D5471"/>
    </row>
    <row r="5472" spans="1:4" ht="16.149999999999999" customHeight="1" x14ac:dyDescent="0.25">
      <c r="A5472" s="561">
        <v>39032</v>
      </c>
      <c r="B5472" s="563">
        <v>2277.66</v>
      </c>
      <c r="C5472"/>
      <c r="D5472"/>
    </row>
    <row r="5473" spans="1:4" ht="16.149999999999999" customHeight="1" x14ac:dyDescent="0.25">
      <c r="A5473" s="561">
        <v>39033</v>
      </c>
      <c r="B5473" s="562">
        <v>2277.66</v>
      </c>
      <c r="C5473"/>
      <c r="D5473"/>
    </row>
    <row r="5474" spans="1:4" ht="16.149999999999999" customHeight="1" x14ac:dyDescent="0.25">
      <c r="A5474" s="561">
        <v>39034</v>
      </c>
      <c r="B5474" s="563">
        <v>2277.66</v>
      </c>
      <c r="C5474"/>
      <c r="D5474"/>
    </row>
    <row r="5475" spans="1:4" ht="16.149999999999999" customHeight="1" x14ac:dyDescent="0.25">
      <c r="A5475" s="561">
        <v>39035</v>
      </c>
      <c r="B5475" s="562">
        <v>2277.66</v>
      </c>
      <c r="C5475"/>
      <c r="D5475"/>
    </row>
    <row r="5476" spans="1:4" ht="16.149999999999999" customHeight="1" x14ac:dyDescent="0.25">
      <c r="A5476" s="561">
        <v>39036</v>
      </c>
      <c r="B5476" s="563">
        <v>2277.21</v>
      </c>
      <c r="C5476"/>
      <c r="D5476"/>
    </row>
    <row r="5477" spans="1:4" ht="16.149999999999999" customHeight="1" x14ac:dyDescent="0.25">
      <c r="A5477" s="561">
        <v>39037</v>
      </c>
      <c r="B5477" s="562">
        <v>2274.2600000000002</v>
      </c>
      <c r="C5477"/>
      <c r="D5477"/>
    </row>
    <row r="5478" spans="1:4" ht="16.149999999999999" customHeight="1" x14ac:dyDescent="0.25">
      <c r="A5478" s="561">
        <v>39038</v>
      </c>
      <c r="B5478" s="563">
        <v>2276.37</v>
      </c>
      <c r="C5478"/>
      <c r="D5478"/>
    </row>
    <row r="5479" spans="1:4" ht="16.149999999999999" customHeight="1" x14ac:dyDescent="0.25">
      <c r="A5479" s="561">
        <v>39039</v>
      </c>
      <c r="B5479" s="562">
        <v>2285.65</v>
      </c>
      <c r="C5479"/>
      <c r="D5479"/>
    </row>
    <row r="5480" spans="1:4" ht="16.149999999999999" customHeight="1" x14ac:dyDescent="0.25">
      <c r="A5480" s="561">
        <v>39040</v>
      </c>
      <c r="B5480" s="563">
        <v>2285.65</v>
      </c>
      <c r="C5480"/>
      <c r="D5480"/>
    </row>
    <row r="5481" spans="1:4" ht="16.149999999999999" customHeight="1" x14ac:dyDescent="0.25">
      <c r="A5481" s="561">
        <v>39041</v>
      </c>
      <c r="B5481" s="562">
        <v>2285.65</v>
      </c>
      <c r="C5481"/>
      <c r="D5481"/>
    </row>
    <row r="5482" spans="1:4" ht="16.149999999999999" customHeight="1" x14ac:dyDescent="0.25">
      <c r="A5482" s="561">
        <v>39042</v>
      </c>
      <c r="B5482" s="563">
        <v>2283.9899999999998</v>
      </c>
      <c r="C5482"/>
      <c r="D5482"/>
    </row>
    <row r="5483" spans="1:4" ht="16.149999999999999" customHeight="1" x14ac:dyDescent="0.25">
      <c r="A5483" s="561">
        <v>39043</v>
      </c>
      <c r="B5483" s="562">
        <v>2282.67</v>
      </c>
      <c r="C5483"/>
      <c r="D5483"/>
    </row>
    <row r="5484" spans="1:4" ht="16.149999999999999" customHeight="1" x14ac:dyDescent="0.25">
      <c r="A5484" s="561">
        <v>39044</v>
      </c>
      <c r="B5484" s="563">
        <v>2283.33</v>
      </c>
      <c r="C5484"/>
      <c r="D5484"/>
    </row>
    <row r="5485" spans="1:4" ht="16.149999999999999" customHeight="1" x14ac:dyDescent="0.25">
      <c r="A5485" s="561">
        <v>39045</v>
      </c>
      <c r="B5485" s="562">
        <v>2283.33</v>
      </c>
      <c r="C5485"/>
      <c r="D5485"/>
    </row>
    <row r="5486" spans="1:4" ht="16.149999999999999" customHeight="1" x14ac:dyDescent="0.25">
      <c r="A5486" s="561">
        <v>39046</v>
      </c>
      <c r="B5486" s="563">
        <v>2298.52</v>
      </c>
      <c r="C5486"/>
      <c r="D5486"/>
    </row>
    <row r="5487" spans="1:4" ht="16.149999999999999" customHeight="1" x14ac:dyDescent="0.25">
      <c r="A5487" s="561">
        <v>39047</v>
      </c>
      <c r="B5487" s="562">
        <v>2298.52</v>
      </c>
      <c r="C5487"/>
      <c r="D5487"/>
    </row>
    <row r="5488" spans="1:4" ht="16.149999999999999" customHeight="1" x14ac:dyDescent="0.25">
      <c r="A5488" s="561">
        <v>39048</v>
      </c>
      <c r="B5488" s="563">
        <v>2298.52</v>
      </c>
      <c r="C5488"/>
      <c r="D5488"/>
    </row>
    <row r="5489" spans="1:4" ht="16.149999999999999" customHeight="1" x14ac:dyDescent="0.25">
      <c r="A5489" s="561">
        <v>39049</v>
      </c>
      <c r="B5489" s="562">
        <v>2320.64</v>
      </c>
      <c r="C5489"/>
      <c r="D5489"/>
    </row>
    <row r="5490" spans="1:4" ht="16.149999999999999" customHeight="1" x14ac:dyDescent="0.25">
      <c r="A5490" s="561">
        <v>39050</v>
      </c>
      <c r="B5490" s="563">
        <v>2317.35</v>
      </c>
      <c r="C5490"/>
      <c r="D5490"/>
    </row>
    <row r="5491" spans="1:4" ht="16.149999999999999" customHeight="1" x14ac:dyDescent="0.25">
      <c r="A5491" s="561">
        <v>39051</v>
      </c>
      <c r="B5491" s="562">
        <v>2300.42</v>
      </c>
      <c r="C5491"/>
      <c r="D5491"/>
    </row>
    <row r="5492" spans="1:4" ht="16.149999999999999" customHeight="1" x14ac:dyDescent="0.25">
      <c r="A5492" s="561">
        <v>39052</v>
      </c>
      <c r="B5492" s="563">
        <v>2295.9899999999998</v>
      </c>
      <c r="C5492"/>
      <c r="D5492"/>
    </row>
    <row r="5493" spans="1:4" ht="16.149999999999999" customHeight="1" x14ac:dyDescent="0.25">
      <c r="A5493" s="561">
        <v>39053</v>
      </c>
      <c r="B5493" s="562">
        <v>2293.42</v>
      </c>
      <c r="C5493"/>
      <c r="D5493"/>
    </row>
    <row r="5494" spans="1:4" ht="16.149999999999999" customHeight="1" x14ac:dyDescent="0.25">
      <c r="A5494" s="561">
        <v>39054</v>
      </c>
      <c r="B5494" s="563">
        <v>2293.42</v>
      </c>
      <c r="C5494"/>
      <c r="D5494"/>
    </row>
    <row r="5495" spans="1:4" ht="16.149999999999999" customHeight="1" x14ac:dyDescent="0.25">
      <c r="A5495" s="561">
        <v>39055</v>
      </c>
      <c r="B5495" s="562">
        <v>2293.42</v>
      </c>
      <c r="C5495"/>
      <c r="D5495"/>
    </row>
    <row r="5496" spans="1:4" ht="16.149999999999999" customHeight="1" x14ac:dyDescent="0.25">
      <c r="A5496" s="561">
        <v>39056</v>
      </c>
      <c r="B5496" s="563">
        <v>2292.63</v>
      </c>
      <c r="C5496"/>
      <c r="D5496"/>
    </row>
    <row r="5497" spans="1:4" ht="16.149999999999999" customHeight="1" x14ac:dyDescent="0.25">
      <c r="A5497" s="561">
        <v>39057</v>
      </c>
      <c r="B5497" s="562">
        <v>2278.9699999999998</v>
      </c>
      <c r="C5497"/>
      <c r="D5497"/>
    </row>
    <row r="5498" spans="1:4" ht="16.149999999999999" customHeight="1" x14ac:dyDescent="0.25">
      <c r="A5498" s="561">
        <v>39058</v>
      </c>
      <c r="B5498" s="563">
        <v>2279.8200000000002</v>
      </c>
      <c r="C5498"/>
      <c r="D5498"/>
    </row>
    <row r="5499" spans="1:4" ht="16.149999999999999" customHeight="1" x14ac:dyDescent="0.25">
      <c r="A5499" s="561">
        <v>39059</v>
      </c>
      <c r="B5499" s="562">
        <v>2280.5</v>
      </c>
      <c r="C5499"/>
      <c r="D5499"/>
    </row>
    <row r="5500" spans="1:4" ht="16.149999999999999" customHeight="1" x14ac:dyDescent="0.25">
      <c r="A5500" s="561">
        <v>39060</v>
      </c>
      <c r="B5500" s="563">
        <v>2280.5</v>
      </c>
      <c r="C5500"/>
      <c r="D5500"/>
    </row>
    <row r="5501" spans="1:4" ht="16.149999999999999" customHeight="1" x14ac:dyDescent="0.25">
      <c r="A5501" s="561">
        <v>39061</v>
      </c>
      <c r="B5501" s="562">
        <v>2280.5</v>
      </c>
      <c r="C5501"/>
      <c r="D5501"/>
    </row>
    <row r="5502" spans="1:4" ht="16.149999999999999" customHeight="1" x14ac:dyDescent="0.25">
      <c r="A5502" s="561">
        <v>39062</v>
      </c>
      <c r="B5502" s="563">
        <v>2280.5</v>
      </c>
      <c r="C5502"/>
      <c r="D5502"/>
    </row>
    <row r="5503" spans="1:4" ht="16.149999999999999" customHeight="1" x14ac:dyDescent="0.25">
      <c r="A5503" s="561">
        <v>39063</v>
      </c>
      <c r="B5503" s="562">
        <v>2272.09</v>
      </c>
      <c r="C5503"/>
      <c r="D5503"/>
    </row>
    <row r="5504" spans="1:4" ht="16.149999999999999" customHeight="1" x14ac:dyDescent="0.25">
      <c r="A5504" s="561">
        <v>39064</v>
      </c>
      <c r="B5504" s="563">
        <v>2272.27</v>
      </c>
      <c r="C5504"/>
      <c r="D5504"/>
    </row>
    <row r="5505" spans="1:4" ht="16.149999999999999" customHeight="1" x14ac:dyDescent="0.25">
      <c r="A5505" s="561">
        <v>39065</v>
      </c>
      <c r="B5505" s="562">
        <v>2272.75</v>
      </c>
      <c r="C5505"/>
      <c r="D5505"/>
    </row>
    <row r="5506" spans="1:4" ht="16.149999999999999" customHeight="1" x14ac:dyDescent="0.25">
      <c r="A5506" s="561">
        <v>39066</v>
      </c>
      <c r="B5506" s="563">
        <v>2270.1799999999998</v>
      </c>
      <c r="C5506"/>
      <c r="D5506"/>
    </row>
    <row r="5507" spans="1:4" ht="16.149999999999999" customHeight="1" x14ac:dyDescent="0.25">
      <c r="A5507" s="561">
        <v>39067</v>
      </c>
      <c r="B5507" s="562">
        <v>2262.15</v>
      </c>
      <c r="C5507"/>
      <c r="D5507"/>
    </row>
    <row r="5508" spans="1:4" ht="16.149999999999999" customHeight="1" x14ac:dyDescent="0.25">
      <c r="A5508" s="561">
        <v>39068</v>
      </c>
      <c r="B5508" s="563">
        <v>2262.15</v>
      </c>
      <c r="C5508"/>
      <c r="D5508"/>
    </row>
    <row r="5509" spans="1:4" ht="16.149999999999999" customHeight="1" x14ac:dyDescent="0.25">
      <c r="A5509" s="561">
        <v>39069</v>
      </c>
      <c r="B5509" s="562">
        <v>2262.15</v>
      </c>
      <c r="C5509"/>
      <c r="D5509"/>
    </row>
    <row r="5510" spans="1:4" ht="16.149999999999999" customHeight="1" x14ac:dyDescent="0.25">
      <c r="A5510" s="561">
        <v>39070</v>
      </c>
      <c r="B5510" s="563">
        <v>2255.38</v>
      </c>
      <c r="C5510"/>
      <c r="D5510"/>
    </row>
    <row r="5511" spans="1:4" ht="16.149999999999999" customHeight="1" x14ac:dyDescent="0.25">
      <c r="A5511" s="561">
        <v>39071</v>
      </c>
      <c r="B5511" s="562">
        <v>2249.2800000000002</v>
      </c>
      <c r="C5511"/>
      <c r="D5511"/>
    </row>
    <row r="5512" spans="1:4" ht="16.149999999999999" customHeight="1" x14ac:dyDescent="0.25">
      <c r="A5512" s="561">
        <v>39072</v>
      </c>
      <c r="B5512" s="563">
        <v>2234.36</v>
      </c>
      <c r="C5512"/>
      <c r="D5512"/>
    </row>
    <row r="5513" spans="1:4" ht="16.149999999999999" customHeight="1" x14ac:dyDescent="0.25">
      <c r="A5513" s="561">
        <v>39073</v>
      </c>
      <c r="B5513" s="562">
        <v>2229.2800000000002</v>
      </c>
      <c r="C5513"/>
      <c r="D5513"/>
    </row>
    <row r="5514" spans="1:4" ht="16.149999999999999" customHeight="1" x14ac:dyDescent="0.25">
      <c r="A5514" s="561">
        <v>39074</v>
      </c>
      <c r="B5514" s="563">
        <v>2228.7600000000002</v>
      </c>
      <c r="C5514"/>
      <c r="D5514"/>
    </row>
    <row r="5515" spans="1:4" ht="16.149999999999999" customHeight="1" x14ac:dyDescent="0.25">
      <c r="A5515" s="561">
        <v>39075</v>
      </c>
      <c r="B5515" s="562">
        <v>2228.7600000000002</v>
      </c>
      <c r="C5515"/>
      <c r="D5515"/>
    </row>
    <row r="5516" spans="1:4" ht="16.149999999999999" customHeight="1" x14ac:dyDescent="0.25">
      <c r="A5516" s="561">
        <v>39076</v>
      </c>
      <c r="B5516" s="563">
        <v>2228.7600000000002</v>
      </c>
      <c r="C5516"/>
      <c r="D5516"/>
    </row>
    <row r="5517" spans="1:4" ht="16.149999999999999" customHeight="1" x14ac:dyDescent="0.25">
      <c r="A5517" s="561">
        <v>39077</v>
      </c>
      <c r="B5517" s="562">
        <v>2228.7600000000002</v>
      </c>
      <c r="C5517"/>
      <c r="D5517"/>
    </row>
    <row r="5518" spans="1:4" ht="16.149999999999999" customHeight="1" x14ac:dyDescent="0.25">
      <c r="A5518" s="561">
        <v>39078</v>
      </c>
      <c r="B5518" s="563">
        <v>2225.44</v>
      </c>
      <c r="C5518"/>
      <c r="D5518"/>
    </row>
    <row r="5519" spans="1:4" ht="16.149999999999999" customHeight="1" x14ac:dyDescent="0.25">
      <c r="A5519" s="561">
        <v>39079</v>
      </c>
      <c r="B5519" s="562">
        <v>2233.31</v>
      </c>
      <c r="C5519"/>
      <c r="D5519"/>
    </row>
    <row r="5520" spans="1:4" ht="16.149999999999999" customHeight="1" x14ac:dyDescent="0.25">
      <c r="A5520" s="561">
        <v>39080</v>
      </c>
      <c r="B5520" s="563">
        <v>2238.79</v>
      </c>
      <c r="C5520"/>
      <c r="D5520"/>
    </row>
    <row r="5521" spans="1:4" ht="16.149999999999999" customHeight="1" x14ac:dyDescent="0.25">
      <c r="A5521" s="561">
        <v>39081</v>
      </c>
      <c r="B5521" s="562">
        <v>2238.79</v>
      </c>
      <c r="C5521"/>
      <c r="D5521"/>
    </row>
    <row r="5522" spans="1:4" ht="16.149999999999999" customHeight="1" x14ac:dyDescent="0.25">
      <c r="A5522" s="561">
        <v>39082</v>
      </c>
      <c r="B5522" s="563">
        <v>2238.79</v>
      </c>
      <c r="C5522"/>
      <c r="D5522"/>
    </row>
    <row r="5523" spans="1:4" ht="16.149999999999999" customHeight="1" x14ac:dyDescent="0.25">
      <c r="A5523" s="561">
        <v>39083</v>
      </c>
      <c r="B5523" s="562">
        <v>2238.79</v>
      </c>
      <c r="C5523"/>
      <c r="D5523"/>
    </row>
    <row r="5524" spans="1:4" ht="16.149999999999999" customHeight="1" x14ac:dyDescent="0.25">
      <c r="A5524" s="561">
        <v>39084</v>
      </c>
      <c r="B5524" s="563">
        <v>2238.79</v>
      </c>
      <c r="C5524"/>
      <c r="D5524"/>
    </row>
    <row r="5525" spans="1:4" ht="16.149999999999999" customHeight="1" x14ac:dyDescent="0.25">
      <c r="A5525" s="561">
        <v>39085</v>
      </c>
      <c r="B5525" s="562">
        <v>2231.42</v>
      </c>
      <c r="C5525"/>
      <c r="D5525"/>
    </row>
    <row r="5526" spans="1:4" ht="16.149999999999999" customHeight="1" x14ac:dyDescent="0.25">
      <c r="A5526" s="561">
        <v>39086</v>
      </c>
      <c r="B5526" s="563">
        <v>2218.11</v>
      </c>
      <c r="C5526"/>
      <c r="D5526"/>
    </row>
    <row r="5527" spans="1:4" ht="16.149999999999999" customHeight="1" x14ac:dyDescent="0.25">
      <c r="A5527" s="561">
        <v>39087</v>
      </c>
      <c r="B5527" s="562">
        <v>2218.0500000000002</v>
      </c>
      <c r="C5527"/>
      <c r="D5527"/>
    </row>
    <row r="5528" spans="1:4" ht="16.149999999999999" customHeight="1" x14ac:dyDescent="0.25">
      <c r="A5528" s="561">
        <v>39088</v>
      </c>
      <c r="B5528" s="563">
        <v>2228.38</v>
      </c>
      <c r="C5528"/>
      <c r="D5528"/>
    </row>
    <row r="5529" spans="1:4" ht="16.149999999999999" customHeight="1" x14ac:dyDescent="0.25">
      <c r="A5529" s="561">
        <v>39089</v>
      </c>
      <c r="B5529" s="562">
        <v>2228.38</v>
      </c>
      <c r="C5529"/>
      <c r="D5529"/>
    </row>
    <row r="5530" spans="1:4" ht="16.149999999999999" customHeight="1" x14ac:dyDescent="0.25">
      <c r="A5530" s="561">
        <v>39090</v>
      </c>
      <c r="B5530" s="563">
        <v>2228.38</v>
      </c>
      <c r="C5530"/>
      <c r="D5530"/>
    </row>
    <row r="5531" spans="1:4" ht="16.149999999999999" customHeight="1" x14ac:dyDescent="0.25">
      <c r="A5531" s="561">
        <v>39091</v>
      </c>
      <c r="B5531" s="562">
        <v>2228.38</v>
      </c>
      <c r="C5531"/>
      <c r="D5531"/>
    </row>
    <row r="5532" spans="1:4" ht="16.149999999999999" customHeight="1" x14ac:dyDescent="0.25">
      <c r="A5532" s="561">
        <v>39092</v>
      </c>
      <c r="B5532" s="563">
        <v>2238.52</v>
      </c>
      <c r="C5532"/>
      <c r="D5532"/>
    </row>
    <row r="5533" spans="1:4" ht="16.149999999999999" customHeight="1" x14ac:dyDescent="0.25">
      <c r="A5533" s="561">
        <v>39093</v>
      </c>
      <c r="B5533" s="562">
        <v>2250.6</v>
      </c>
      <c r="C5533"/>
      <c r="D5533"/>
    </row>
    <row r="5534" spans="1:4" ht="16.149999999999999" customHeight="1" x14ac:dyDescent="0.25">
      <c r="A5534" s="561">
        <v>39094</v>
      </c>
      <c r="B5534" s="563">
        <v>2231.48</v>
      </c>
      <c r="C5534"/>
      <c r="D5534"/>
    </row>
    <row r="5535" spans="1:4" ht="16.149999999999999" customHeight="1" x14ac:dyDescent="0.25">
      <c r="A5535" s="561">
        <v>39095</v>
      </c>
      <c r="B5535" s="562">
        <v>2221.35</v>
      </c>
      <c r="C5535"/>
      <c r="D5535"/>
    </row>
    <row r="5536" spans="1:4" ht="16.149999999999999" customHeight="1" x14ac:dyDescent="0.25">
      <c r="A5536" s="561">
        <v>39096</v>
      </c>
      <c r="B5536" s="563">
        <v>2221.35</v>
      </c>
      <c r="C5536"/>
      <c r="D5536"/>
    </row>
    <row r="5537" spans="1:4" ht="16.149999999999999" customHeight="1" x14ac:dyDescent="0.25">
      <c r="A5537" s="561">
        <v>39097</v>
      </c>
      <c r="B5537" s="562">
        <v>2221.35</v>
      </c>
      <c r="C5537"/>
      <c r="D5537"/>
    </row>
    <row r="5538" spans="1:4" ht="16.149999999999999" customHeight="1" x14ac:dyDescent="0.25">
      <c r="A5538" s="561">
        <v>39098</v>
      </c>
      <c r="B5538" s="563">
        <v>2221.35</v>
      </c>
      <c r="C5538"/>
      <c r="D5538"/>
    </row>
    <row r="5539" spans="1:4" ht="16.149999999999999" customHeight="1" x14ac:dyDescent="0.25">
      <c r="A5539" s="561">
        <v>39099</v>
      </c>
      <c r="B5539" s="562">
        <v>2221.96</v>
      </c>
      <c r="C5539"/>
      <c r="D5539"/>
    </row>
    <row r="5540" spans="1:4" ht="16.149999999999999" customHeight="1" x14ac:dyDescent="0.25">
      <c r="A5540" s="561">
        <v>39100</v>
      </c>
      <c r="B5540" s="563">
        <v>2224.2199999999998</v>
      </c>
      <c r="C5540"/>
      <c r="D5540"/>
    </row>
    <row r="5541" spans="1:4" ht="16.149999999999999" customHeight="1" x14ac:dyDescent="0.25">
      <c r="A5541" s="561">
        <v>39101</v>
      </c>
      <c r="B5541" s="562">
        <v>2226.06</v>
      </c>
      <c r="C5541"/>
      <c r="D5541"/>
    </row>
    <row r="5542" spans="1:4" ht="16.149999999999999" customHeight="1" x14ac:dyDescent="0.25">
      <c r="A5542" s="561">
        <v>39102</v>
      </c>
      <c r="B5542" s="563">
        <v>2229.29</v>
      </c>
      <c r="C5542"/>
      <c r="D5542"/>
    </row>
    <row r="5543" spans="1:4" ht="16.149999999999999" customHeight="1" x14ac:dyDescent="0.25">
      <c r="A5543" s="561">
        <v>39103</v>
      </c>
      <c r="B5543" s="562">
        <v>2229.29</v>
      </c>
      <c r="C5543"/>
      <c r="D5543"/>
    </row>
    <row r="5544" spans="1:4" ht="16.149999999999999" customHeight="1" x14ac:dyDescent="0.25">
      <c r="A5544" s="561">
        <v>39104</v>
      </c>
      <c r="B5544" s="563">
        <v>2229.29</v>
      </c>
      <c r="C5544"/>
      <c r="D5544"/>
    </row>
    <row r="5545" spans="1:4" ht="16.149999999999999" customHeight="1" x14ac:dyDescent="0.25">
      <c r="A5545" s="561">
        <v>39105</v>
      </c>
      <c r="B5545" s="562">
        <v>2240.3200000000002</v>
      </c>
      <c r="C5545"/>
      <c r="D5545"/>
    </row>
    <row r="5546" spans="1:4" ht="16.149999999999999" customHeight="1" x14ac:dyDescent="0.25">
      <c r="A5546" s="561">
        <v>39106</v>
      </c>
      <c r="B5546" s="563">
        <v>2250.38</v>
      </c>
      <c r="C5546"/>
      <c r="D5546"/>
    </row>
    <row r="5547" spans="1:4" ht="16.149999999999999" customHeight="1" x14ac:dyDescent="0.25">
      <c r="A5547" s="561">
        <v>39107</v>
      </c>
      <c r="B5547" s="562">
        <v>2254.67</v>
      </c>
      <c r="C5547"/>
      <c r="D5547"/>
    </row>
    <row r="5548" spans="1:4" ht="16.149999999999999" customHeight="1" x14ac:dyDescent="0.25">
      <c r="A5548" s="561">
        <v>39108</v>
      </c>
      <c r="B5548" s="563">
        <v>2252.88</v>
      </c>
      <c r="C5548"/>
      <c r="D5548"/>
    </row>
    <row r="5549" spans="1:4" ht="16.149999999999999" customHeight="1" x14ac:dyDescent="0.25">
      <c r="A5549" s="561">
        <v>39109</v>
      </c>
      <c r="B5549" s="562">
        <v>2259.4299999999998</v>
      </c>
      <c r="C5549"/>
      <c r="D5549"/>
    </row>
    <row r="5550" spans="1:4" ht="16.149999999999999" customHeight="1" x14ac:dyDescent="0.25">
      <c r="A5550" s="561">
        <v>39110</v>
      </c>
      <c r="B5550" s="563">
        <v>2259.4299999999998</v>
      </c>
      <c r="C5550"/>
      <c r="D5550"/>
    </row>
    <row r="5551" spans="1:4" ht="16.149999999999999" customHeight="1" x14ac:dyDescent="0.25">
      <c r="A5551" s="561">
        <v>39111</v>
      </c>
      <c r="B5551" s="562">
        <v>2259.4299999999998</v>
      </c>
      <c r="C5551"/>
      <c r="D5551"/>
    </row>
    <row r="5552" spans="1:4" ht="16.149999999999999" customHeight="1" x14ac:dyDescent="0.25">
      <c r="A5552" s="561">
        <v>39112</v>
      </c>
      <c r="B5552" s="563">
        <v>2261.2199999999998</v>
      </c>
      <c r="C5552"/>
      <c r="D5552"/>
    </row>
    <row r="5553" spans="1:4" ht="16.149999999999999" customHeight="1" x14ac:dyDescent="0.25">
      <c r="A5553" s="561">
        <v>39113</v>
      </c>
      <c r="B5553" s="562">
        <v>2259.7199999999998</v>
      </c>
      <c r="C5553"/>
      <c r="D5553"/>
    </row>
    <row r="5554" spans="1:4" ht="16.149999999999999" customHeight="1" x14ac:dyDescent="0.25">
      <c r="A5554" s="561">
        <v>39114</v>
      </c>
      <c r="B5554" s="563">
        <v>2255.17</v>
      </c>
      <c r="C5554"/>
      <c r="D5554"/>
    </row>
    <row r="5555" spans="1:4" ht="16.149999999999999" customHeight="1" x14ac:dyDescent="0.25">
      <c r="A5555" s="561">
        <v>39115</v>
      </c>
      <c r="B5555" s="562">
        <v>2246.06</v>
      </c>
      <c r="C5555"/>
      <c r="D5555"/>
    </row>
    <row r="5556" spans="1:4" ht="16.149999999999999" customHeight="1" x14ac:dyDescent="0.25">
      <c r="A5556" s="561">
        <v>39116</v>
      </c>
      <c r="B5556" s="563">
        <v>2241.5300000000002</v>
      </c>
      <c r="C5556"/>
      <c r="D5556"/>
    </row>
    <row r="5557" spans="1:4" ht="16.149999999999999" customHeight="1" x14ac:dyDescent="0.25">
      <c r="A5557" s="561">
        <v>39117</v>
      </c>
      <c r="B5557" s="562">
        <v>2241.5300000000002</v>
      </c>
      <c r="C5557"/>
      <c r="D5557"/>
    </row>
    <row r="5558" spans="1:4" ht="16.149999999999999" customHeight="1" x14ac:dyDescent="0.25">
      <c r="A5558" s="561">
        <v>39118</v>
      </c>
      <c r="B5558" s="563">
        <v>2241.5300000000002</v>
      </c>
      <c r="C5558"/>
      <c r="D5558"/>
    </row>
    <row r="5559" spans="1:4" ht="16.149999999999999" customHeight="1" x14ac:dyDescent="0.25">
      <c r="A5559" s="561">
        <v>39119</v>
      </c>
      <c r="B5559" s="562">
        <v>2229.3000000000002</v>
      </c>
      <c r="C5559"/>
      <c r="D5559"/>
    </row>
    <row r="5560" spans="1:4" ht="16.149999999999999" customHeight="1" x14ac:dyDescent="0.25">
      <c r="A5560" s="561">
        <v>39120</v>
      </c>
      <c r="B5560" s="563">
        <v>2232.37</v>
      </c>
      <c r="C5560"/>
      <c r="D5560"/>
    </row>
    <row r="5561" spans="1:4" ht="16.149999999999999" customHeight="1" x14ac:dyDescent="0.25">
      <c r="A5561" s="561">
        <v>39121</v>
      </c>
      <c r="B5561" s="562">
        <v>2235.3000000000002</v>
      </c>
      <c r="C5561"/>
      <c r="D5561"/>
    </row>
    <row r="5562" spans="1:4" ht="16.149999999999999" customHeight="1" x14ac:dyDescent="0.25">
      <c r="A5562" s="561">
        <v>39122</v>
      </c>
      <c r="B5562" s="563">
        <v>2239.1999999999998</v>
      </c>
      <c r="C5562"/>
      <c r="D5562"/>
    </row>
    <row r="5563" spans="1:4" ht="16.149999999999999" customHeight="1" x14ac:dyDescent="0.25">
      <c r="A5563" s="561">
        <v>39123</v>
      </c>
      <c r="B5563" s="562">
        <v>2229.87</v>
      </c>
      <c r="C5563"/>
      <c r="D5563"/>
    </row>
    <row r="5564" spans="1:4" ht="16.149999999999999" customHeight="1" x14ac:dyDescent="0.25">
      <c r="A5564" s="561">
        <v>39124</v>
      </c>
      <c r="B5564" s="563">
        <v>2229.87</v>
      </c>
      <c r="C5564"/>
      <c r="D5564"/>
    </row>
    <row r="5565" spans="1:4" ht="16.149999999999999" customHeight="1" x14ac:dyDescent="0.25">
      <c r="A5565" s="561">
        <v>39125</v>
      </c>
      <c r="B5565" s="562">
        <v>2229.87</v>
      </c>
      <c r="C5565"/>
      <c r="D5565"/>
    </row>
    <row r="5566" spans="1:4" ht="16.149999999999999" customHeight="1" x14ac:dyDescent="0.25">
      <c r="A5566" s="561">
        <v>39126</v>
      </c>
      <c r="B5566" s="563">
        <v>2230.4</v>
      </c>
      <c r="C5566"/>
      <c r="D5566"/>
    </row>
    <row r="5567" spans="1:4" ht="16.149999999999999" customHeight="1" x14ac:dyDescent="0.25">
      <c r="A5567" s="561">
        <v>39127</v>
      </c>
      <c r="B5567" s="562">
        <v>2223.3000000000002</v>
      </c>
      <c r="C5567"/>
      <c r="D5567"/>
    </row>
    <row r="5568" spans="1:4" ht="16.149999999999999" customHeight="1" x14ac:dyDescent="0.25">
      <c r="A5568" s="561">
        <v>39128</v>
      </c>
      <c r="B5568" s="563">
        <v>2221.4299999999998</v>
      </c>
      <c r="C5568"/>
      <c r="D5568"/>
    </row>
    <row r="5569" spans="1:4" ht="16.149999999999999" customHeight="1" x14ac:dyDescent="0.25">
      <c r="A5569" s="561">
        <v>39129</v>
      </c>
      <c r="B5569" s="562">
        <v>2219.15</v>
      </c>
      <c r="C5569"/>
      <c r="D5569"/>
    </row>
    <row r="5570" spans="1:4" ht="16.149999999999999" customHeight="1" x14ac:dyDescent="0.25">
      <c r="A5570" s="561">
        <v>39130</v>
      </c>
      <c r="B5570" s="563">
        <v>2221.6999999999998</v>
      </c>
      <c r="C5570"/>
      <c r="D5570"/>
    </row>
    <row r="5571" spans="1:4" ht="16.149999999999999" customHeight="1" x14ac:dyDescent="0.25">
      <c r="A5571" s="561">
        <v>39131</v>
      </c>
      <c r="B5571" s="562">
        <v>2221.6999999999998</v>
      </c>
      <c r="C5571"/>
      <c r="D5571"/>
    </row>
    <row r="5572" spans="1:4" ht="16.149999999999999" customHeight="1" x14ac:dyDescent="0.25">
      <c r="A5572" s="561">
        <v>39132</v>
      </c>
      <c r="B5572" s="563">
        <v>2221.6999999999998</v>
      </c>
      <c r="C5572"/>
      <c r="D5572"/>
    </row>
    <row r="5573" spans="1:4" ht="16.149999999999999" customHeight="1" x14ac:dyDescent="0.25">
      <c r="A5573" s="561">
        <v>39133</v>
      </c>
      <c r="B5573" s="562">
        <v>2221.6999999999998</v>
      </c>
      <c r="C5573"/>
      <c r="D5573"/>
    </row>
    <row r="5574" spans="1:4" ht="16.149999999999999" customHeight="1" x14ac:dyDescent="0.25">
      <c r="A5574" s="561">
        <v>39134</v>
      </c>
      <c r="B5574" s="563">
        <v>2220.7600000000002</v>
      </c>
      <c r="C5574"/>
      <c r="D5574"/>
    </row>
    <row r="5575" spans="1:4" ht="16.149999999999999" customHeight="1" x14ac:dyDescent="0.25">
      <c r="A5575" s="561">
        <v>39135</v>
      </c>
      <c r="B5575" s="562">
        <v>2218.7800000000002</v>
      </c>
      <c r="C5575"/>
      <c r="D5575"/>
    </row>
    <row r="5576" spans="1:4" ht="16.149999999999999" customHeight="1" x14ac:dyDescent="0.25">
      <c r="A5576" s="561">
        <v>39136</v>
      </c>
      <c r="B5576" s="563">
        <v>2214.44</v>
      </c>
      <c r="C5576"/>
      <c r="D5576"/>
    </row>
    <row r="5577" spans="1:4" ht="16.149999999999999" customHeight="1" x14ac:dyDescent="0.25">
      <c r="A5577" s="561">
        <v>39137</v>
      </c>
      <c r="B5577" s="562">
        <v>2216.5700000000002</v>
      </c>
      <c r="C5577"/>
      <c r="D5577"/>
    </row>
    <row r="5578" spans="1:4" ht="16.149999999999999" customHeight="1" x14ac:dyDescent="0.25">
      <c r="A5578" s="561">
        <v>39138</v>
      </c>
      <c r="B5578" s="563">
        <v>2216.5700000000002</v>
      </c>
      <c r="C5578"/>
      <c r="D5578"/>
    </row>
    <row r="5579" spans="1:4" ht="16.149999999999999" customHeight="1" x14ac:dyDescent="0.25">
      <c r="A5579" s="561">
        <v>39139</v>
      </c>
      <c r="B5579" s="562">
        <v>2216.5700000000002</v>
      </c>
      <c r="C5579"/>
      <c r="D5579"/>
    </row>
    <row r="5580" spans="1:4" ht="16.149999999999999" customHeight="1" x14ac:dyDescent="0.25">
      <c r="A5580" s="561">
        <v>39140</v>
      </c>
      <c r="B5580" s="563">
        <v>2211.46</v>
      </c>
      <c r="C5580"/>
      <c r="D5580"/>
    </row>
    <row r="5581" spans="1:4" ht="16.149999999999999" customHeight="1" x14ac:dyDescent="0.25">
      <c r="A5581" s="561">
        <v>39141</v>
      </c>
      <c r="B5581" s="562">
        <v>2224.12</v>
      </c>
      <c r="C5581"/>
      <c r="D5581"/>
    </row>
    <row r="5582" spans="1:4" ht="16.149999999999999" customHeight="1" x14ac:dyDescent="0.25">
      <c r="A5582" s="561">
        <v>39142</v>
      </c>
      <c r="B5582" s="563">
        <v>2231.94</v>
      </c>
      <c r="C5582"/>
      <c r="D5582"/>
    </row>
    <row r="5583" spans="1:4" ht="16.149999999999999" customHeight="1" x14ac:dyDescent="0.25">
      <c r="A5583" s="561">
        <v>39143</v>
      </c>
      <c r="B5583" s="562">
        <v>2246.88</v>
      </c>
      <c r="C5583"/>
      <c r="D5583"/>
    </row>
    <row r="5584" spans="1:4" ht="16.149999999999999" customHeight="1" x14ac:dyDescent="0.25">
      <c r="A5584" s="561">
        <v>39144</v>
      </c>
      <c r="B5584" s="563">
        <v>2242.62</v>
      </c>
      <c r="C5584"/>
      <c r="D5584"/>
    </row>
    <row r="5585" spans="1:4" ht="16.149999999999999" customHeight="1" x14ac:dyDescent="0.25">
      <c r="A5585" s="561">
        <v>39145</v>
      </c>
      <c r="B5585" s="562">
        <v>2242.62</v>
      </c>
      <c r="C5585"/>
      <c r="D5585"/>
    </row>
    <row r="5586" spans="1:4" ht="16.149999999999999" customHeight="1" x14ac:dyDescent="0.25">
      <c r="A5586" s="561">
        <v>39146</v>
      </c>
      <c r="B5586" s="563">
        <v>2242.62</v>
      </c>
      <c r="C5586"/>
      <c r="D5586"/>
    </row>
    <row r="5587" spans="1:4" ht="16.149999999999999" customHeight="1" x14ac:dyDescent="0.25">
      <c r="A5587" s="561">
        <v>39147</v>
      </c>
      <c r="B5587" s="562">
        <v>2245.71</v>
      </c>
      <c r="C5587"/>
      <c r="D5587"/>
    </row>
    <row r="5588" spans="1:4" ht="16.149999999999999" customHeight="1" x14ac:dyDescent="0.25">
      <c r="A5588" s="561">
        <v>39148</v>
      </c>
      <c r="B5588" s="563">
        <v>2222.4499999999998</v>
      </c>
      <c r="C5588"/>
      <c r="D5588"/>
    </row>
    <row r="5589" spans="1:4" ht="16.149999999999999" customHeight="1" x14ac:dyDescent="0.25">
      <c r="A5589" s="561">
        <v>39149</v>
      </c>
      <c r="B5589" s="562">
        <v>2218.94</v>
      </c>
      <c r="C5589"/>
      <c r="D5589"/>
    </row>
    <row r="5590" spans="1:4" ht="16.149999999999999" customHeight="1" x14ac:dyDescent="0.25">
      <c r="A5590" s="561">
        <v>39150</v>
      </c>
      <c r="B5590" s="563">
        <v>2214.0500000000002</v>
      </c>
      <c r="C5590"/>
      <c r="D5590"/>
    </row>
    <row r="5591" spans="1:4" ht="16.149999999999999" customHeight="1" x14ac:dyDescent="0.25">
      <c r="A5591" s="561">
        <v>39151</v>
      </c>
      <c r="B5591" s="562">
        <v>2210.98</v>
      </c>
      <c r="C5591"/>
      <c r="D5591"/>
    </row>
    <row r="5592" spans="1:4" ht="16.149999999999999" customHeight="1" x14ac:dyDescent="0.25">
      <c r="A5592" s="561">
        <v>39152</v>
      </c>
      <c r="B5592" s="563">
        <v>2210.98</v>
      </c>
      <c r="C5592"/>
      <c r="D5592"/>
    </row>
    <row r="5593" spans="1:4" ht="16.149999999999999" customHeight="1" x14ac:dyDescent="0.25">
      <c r="A5593" s="561">
        <v>39153</v>
      </c>
      <c r="B5593" s="562">
        <v>2210.98</v>
      </c>
      <c r="C5593"/>
      <c r="D5593"/>
    </row>
    <row r="5594" spans="1:4" ht="16.149999999999999" customHeight="1" x14ac:dyDescent="0.25">
      <c r="A5594" s="561">
        <v>39154</v>
      </c>
      <c r="B5594" s="563">
        <v>2205.77</v>
      </c>
      <c r="C5594"/>
      <c r="D5594"/>
    </row>
    <row r="5595" spans="1:4" ht="16.149999999999999" customHeight="1" x14ac:dyDescent="0.25">
      <c r="A5595" s="561">
        <v>39155</v>
      </c>
      <c r="B5595" s="562">
        <v>2206.38</v>
      </c>
      <c r="C5595"/>
      <c r="D5595"/>
    </row>
    <row r="5596" spans="1:4" ht="16.149999999999999" customHeight="1" x14ac:dyDescent="0.25">
      <c r="A5596" s="561">
        <v>39156</v>
      </c>
      <c r="B5596" s="563">
        <v>2210.12</v>
      </c>
      <c r="C5596"/>
      <c r="D5596"/>
    </row>
    <row r="5597" spans="1:4" ht="16.149999999999999" customHeight="1" x14ac:dyDescent="0.25">
      <c r="A5597" s="561">
        <v>39157</v>
      </c>
      <c r="B5597" s="562">
        <v>2197.7600000000002</v>
      </c>
      <c r="C5597"/>
      <c r="D5597"/>
    </row>
    <row r="5598" spans="1:4" ht="16.149999999999999" customHeight="1" x14ac:dyDescent="0.25">
      <c r="A5598" s="561">
        <v>39158</v>
      </c>
      <c r="B5598" s="563">
        <v>2204.0500000000002</v>
      </c>
      <c r="C5598"/>
      <c r="D5598"/>
    </row>
    <row r="5599" spans="1:4" ht="16.149999999999999" customHeight="1" x14ac:dyDescent="0.25">
      <c r="A5599" s="561">
        <v>39159</v>
      </c>
      <c r="B5599" s="562">
        <v>2204.0500000000002</v>
      </c>
      <c r="C5599"/>
      <c r="D5599"/>
    </row>
    <row r="5600" spans="1:4" ht="16.149999999999999" customHeight="1" x14ac:dyDescent="0.25">
      <c r="A5600" s="561">
        <v>39160</v>
      </c>
      <c r="B5600" s="563">
        <v>2204.0500000000002</v>
      </c>
      <c r="C5600"/>
      <c r="D5600"/>
    </row>
    <row r="5601" spans="1:4" ht="16.149999999999999" customHeight="1" x14ac:dyDescent="0.25">
      <c r="A5601" s="561">
        <v>39161</v>
      </c>
      <c r="B5601" s="562">
        <v>2204.0500000000002</v>
      </c>
      <c r="C5601"/>
      <c r="D5601"/>
    </row>
    <row r="5602" spans="1:4" ht="16.149999999999999" customHeight="1" x14ac:dyDescent="0.25">
      <c r="A5602" s="561">
        <v>39162</v>
      </c>
      <c r="B5602" s="563">
        <v>2186.21</v>
      </c>
      <c r="C5602"/>
      <c r="D5602"/>
    </row>
    <row r="5603" spans="1:4" ht="16.149999999999999" customHeight="1" x14ac:dyDescent="0.25">
      <c r="A5603" s="561">
        <v>39163</v>
      </c>
      <c r="B5603" s="562">
        <v>2172.6</v>
      </c>
      <c r="C5603"/>
      <c r="D5603"/>
    </row>
    <row r="5604" spans="1:4" ht="16.149999999999999" customHeight="1" x14ac:dyDescent="0.25">
      <c r="A5604" s="561">
        <v>39164</v>
      </c>
      <c r="B5604" s="563">
        <v>2168.9499999999998</v>
      </c>
      <c r="C5604"/>
      <c r="D5604"/>
    </row>
    <row r="5605" spans="1:4" ht="16.149999999999999" customHeight="1" x14ac:dyDescent="0.25">
      <c r="A5605" s="561">
        <v>39165</v>
      </c>
      <c r="B5605" s="562">
        <v>2174.7199999999998</v>
      </c>
      <c r="C5605"/>
      <c r="D5605"/>
    </row>
    <row r="5606" spans="1:4" ht="16.149999999999999" customHeight="1" x14ac:dyDescent="0.25">
      <c r="A5606" s="561">
        <v>39166</v>
      </c>
      <c r="B5606" s="563">
        <v>2174.7199999999998</v>
      </c>
      <c r="C5606"/>
      <c r="D5606"/>
    </row>
    <row r="5607" spans="1:4" ht="16.149999999999999" customHeight="1" x14ac:dyDescent="0.25">
      <c r="A5607" s="561">
        <v>39167</v>
      </c>
      <c r="B5607" s="562">
        <v>2174.7199999999998</v>
      </c>
      <c r="C5607"/>
      <c r="D5607"/>
    </row>
    <row r="5608" spans="1:4" ht="16.149999999999999" customHeight="1" x14ac:dyDescent="0.25">
      <c r="A5608" s="561">
        <v>39168</v>
      </c>
      <c r="B5608" s="563">
        <v>2172.14</v>
      </c>
      <c r="C5608"/>
      <c r="D5608"/>
    </row>
    <row r="5609" spans="1:4" ht="16.149999999999999" customHeight="1" x14ac:dyDescent="0.25">
      <c r="A5609" s="561">
        <v>39169</v>
      </c>
      <c r="B5609" s="562">
        <v>2172.09</v>
      </c>
      <c r="C5609"/>
      <c r="D5609"/>
    </row>
    <row r="5610" spans="1:4" ht="16.149999999999999" customHeight="1" x14ac:dyDescent="0.25">
      <c r="A5610" s="561">
        <v>39170</v>
      </c>
      <c r="B5610" s="563">
        <v>2169.67</v>
      </c>
      <c r="C5610"/>
      <c r="D5610"/>
    </row>
    <row r="5611" spans="1:4" ht="16.149999999999999" customHeight="1" x14ac:dyDescent="0.25">
      <c r="A5611" s="561">
        <v>39171</v>
      </c>
      <c r="B5611" s="562">
        <v>2155.06</v>
      </c>
      <c r="C5611"/>
      <c r="D5611"/>
    </row>
    <row r="5612" spans="1:4" ht="16.149999999999999" customHeight="1" x14ac:dyDescent="0.25">
      <c r="A5612" s="561">
        <v>39172</v>
      </c>
      <c r="B5612" s="563">
        <v>2190.3000000000002</v>
      </c>
      <c r="C5612"/>
      <c r="D5612"/>
    </row>
    <row r="5613" spans="1:4" ht="16.149999999999999" customHeight="1" x14ac:dyDescent="0.25">
      <c r="A5613" s="561">
        <v>39173</v>
      </c>
      <c r="B5613" s="562">
        <v>2190.3000000000002</v>
      </c>
      <c r="C5613"/>
      <c r="D5613"/>
    </row>
    <row r="5614" spans="1:4" ht="16.149999999999999" customHeight="1" x14ac:dyDescent="0.25">
      <c r="A5614" s="561">
        <v>39174</v>
      </c>
      <c r="B5614" s="563">
        <v>2190.3000000000002</v>
      </c>
      <c r="C5614"/>
      <c r="D5614"/>
    </row>
    <row r="5615" spans="1:4" ht="16.149999999999999" customHeight="1" x14ac:dyDescent="0.25">
      <c r="A5615" s="561">
        <v>39175</v>
      </c>
      <c r="B5615" s="562">
        <v>2189.1799999999998</v>
      </c>
      <c r="C5615"/>
      <c r="D5615"/>
    </row>
    <row r="5616" spans="1:4" ht="16.149999999999999" customHeight="1" x14ac:dyDescent="0.25">
      <c r="A5616" s="561">
        <v>39176</v>
      </c>
      <c r="B5616" s="563">
        <v>2171.4699999999998</v>
      </c>
      <c r="C5616"/>
      <c r="D5616"/>
    </row>
    <row r="5617" spans="1:4" ht="16.149999999999999" customHeight="1" x14ac:dyDescent="0.25">
      <c r="A5617" s="561">
        <v>39177</v>
      </c>
      <c r="B5617" s="562">
        <v>2166.9299999999998</v>
      </c>
      <c r="C5617"/>
      <c r="D5617"/>
    </row>
    <row r="5618" spans="1:4" ht="16.149999999999999" customHeight="1" x14ac:dyDescent="0.25">
      <c r="A5618" s="561">
        <v>39178</v>
      </c>
      <c r="B5618" s="563">
        <v>2166.9299999999998</v>
      </c>
      <c r="C5618"/>
      <c r="D5618"/>
    </row>
    <row r="5619" spans="1:4" ht="16.149999999999999" customHeight="1" x14ac:dyDescent="0.25">
      <c r="A5619" s="561">
        <v>39179</v>
      </c>
      <c r="B5619" s="562">
        <v>2166.9299999999998</v>
      </c>
      <c r="C5619"/>
      <c r="D5619"/>
    </row>
    <row r="5620" spans="1:4" ht="16.149999999999999" customHeight="1" x14ac:dyDescent="0.25">
      <c r="A5620" s="561">
        <v>39180</v>
      </c>
      <c r="B5620" s="563">
        <v>2166.9299999999998</v>
      </c>
      <c r="C5620"/>
      <c r="D5620"/>
    </row>
    <row r="5621" spans="1:4" ht="16.149999999999999" customHeight="1" x14ac:dyDescent="0.25">
      <c r="A5621" s="561">
        <v>39181</v>
      </c>
      <c r="B5621" s="562">
        <v>2166.9299999999998</v>
      </c>
      <c r="C5621"/>
      <c r="D5621"/>
    </row>
    <row r="5622" spans="1:4" ht="16.149999999999999" customHeight="1" x14ac:dyDescent="0.25">
      <c r="A5622" s="561">
        <v>39182</v>
      </c>
      <c r="B5622" s="563">
        <v>2164.5500000000002</v>
      </c>
      <c r="C5622"/>
      <c r="D5622"/>
    </row>
    <row r="5623" spans="1:4" ht="16.149999999999999" customHeight="1" x14ac:dyDescent="0.25">
      <c r="A5623" s="561">
        <v>39183</v>
      </c>
      <c r="B5623" s="562">
        <v>2157.8200000000002</v>
      </c>
      <c r="C5623"/>
      <c r="D5623"/>
    </row>
    <row r="5624" spans="1:4" ht="16.149999999999999" customHeight="1" x14ac:dyDescent="0.25">
      <c r="A5624" s="561">
        <v>39184</v>
      </c>
      <c r="B5624" s="563">
        <v>2154.61</v>
      </c>
      <c r="C5624"/>
      <c r="D5624"/>
    </row>
    <row r="5625" spans="1:4" ht="16.149999999999999" customHeight="1" x14ac:dyDescent="0.25">
      <c r="A5625" s="561">
        <v>39185</v>
      </c>
      <c r="B5625" s="562">
        <v>2152.65</v>
      </c>
      <c r="C5625"/>
      <c r="D5625"/>
    </row>
    <row r="5626" spans="1:4" ht="16.149999999999999" customHeight="1" x14ac:dyDescent="0.25">
      <c r="A5626" s="561">
        <v>39186</v>
      </c>
      <c r="B5626" s="563">
        <v>2138.7399999999998</v>
      </c>
      <c r="C5626"/>
      <c r="D5626"/>
    </row>
    <row r="5627" spans="1:4" ht="16.149999999999999" customHeight="1" x14ac:dyDescent="0.25">
      <c r="A5627" s="561">
        <v>39187</v>
      </c>
      <c r="B5627" s="562">
        <v>2138.7399999999998</v>
      </c>
      <c r="C5627"/>
      <c r="D5627"/>
    </row>
    <row r="5628" spans="1:4" ht="16.149999999999999" customHeight="1" x14ac:dyDescent="0.25">
      <c r="A5628" s="561">
        <v>39188</v>
      </c>
      <c r="B5628" s="563">
        <v>2138.7399999999998</v>
      </c>
      <c r="C5628"/>
      <c r="D5628"/>
    </row>
    <row r="5629" spans="1:4" ht="16.149999999999999" customHeight="1" x14ac:dyDescent="0.25">
      <c r="A5629" s="561">
        <v>39189</v>
      </c>
      <c r="B5629" s="562">
        <v>2136.8200000000002</v>
      </c>
      <c r="C5629"/>
      <c r="D5629"/>
    </row>
    <row r="5630" spans="1:4" ht="16.149999999999999" customHeight="1" x14ac:dyDescent="0.25">
      <c r="A5630" s="561">
        <v>39190</v>
      </c>
      <c r="B5630" s="563">
        <v>2141.35</v>
      </c>
      <c r="C5630"/>
      <c r="D5630"/>
    </row>
    <row r="5631" spans="1:4" ht="16.149999999999999" customHeight="1" x14ac:dyDescent="0.25">
      <c r="A5631" s="561">
        <v>39191</v>
      </c>
      <c r="B5631" s="562">
        <v>2148.46</v>
      </c>
      <c r="C5631"/>
      <c r="D5631"/>
    </row>
    <row r="5632" spans="1:4" ht="16.149999999999999" customHeight="1" x14ac:dyDescent="0.25">
      <c r="A5632" s="561">
        <v>39192</v>
      </c>
      <c r="B5632" s="563">
        <v>2143.31</v>
      </c>
      <c r="C5632"/>
      <c r="D5632"/>
    </row>
    <row r="5633" spans="1:4" ht="16.149999999999999" customHeight="1" x14ac:dyDescent="0.25">
      <c r="A5633" s="561">
        <v>39193</v>
      </c>
      <c r="B5633" s="562">
        <v>2121.42</v>
      </c>
      <c r="C5633"/>
      <c r="D5633"/>
    </row>
    <row r="5634" spans="1:4" ht="16.149999999999999" customHeight="1" x14ac:dyDescent="0.25">
      <c r="A5634" s="561">
        <v>39194</v>
      </c>
      <c r="B5634" s="563">
        <v>2121.42</v>
      </c>
      <c r="C5634"/>
      <c r="D5634"/>
    </row>
    <row r="5635" spans="1:4" ht="16.149999999999999" customHeight="1" x14ac:dyDescent="0.25">
      <c r="A5635" s="561">
        <v>39195</v>
      </c>
      <c r="B5635" s="562">
        <v>2121.42</v>
      </c>
      <c r="C5635"/>
      <c r="D5635"/>
    </row>
    <row r="5636" spans="1:4" ht="16.149999999999999" customHeight="1" x14ac:dyDescent="0.25">
      <c r="A5636" s="561">
        <v>39196</v>
      </c>
      <c r="B5636" s="563">
        <v>2115.56</v>
      </c>
      <c r="C5636"/>
      <c r="D5636"/>
    </row>
    <row r="5637" spans="1:4" ht="16.149999999999999" customHeight="1" x14ac:dyDescent="0.25">
      <c r="A5637" s="561">
        <v>39197</v>
      </c>
      <c r="B5637" s="562">
        <v>2119.37</v>
      </c>
      <c r="C5637"/>
      <c r="D5637"/>
    </row>
    <row r="5638" spans="1:4" ht="16.149999999999999" customHeight="1" x14ac:dyDescent="0.25">
      <c r="A5638" s="561">
        <v>39198</v>
      </c>
      <c r="B5638" s="563">
        <v>2112.61</v>
      </c>
      <c r="C5638"/>
      <c r="D5638"/>
    </row>
    <row r="5639" spans="1:4" ht="16.149999999999999" customHeight="1" x14ac:dyDescent="0.25">
      <c r="A5639" s="561">
        <v>39199</v>
      </c>
      <c r="B5639" s="562">
        <v>2111.52</v>
      </c>
      <c r="C5639"/>
      <c r="D5639"/>
    </row>
    <row r="5640" spans="1:4" ht="16.149999999999999" customHeight="1" x14ac:dyDescent="0.25">
      <c r="A5640" s="561">
        <v>39200</v>
      </c>
      <c r="B5640" s="563">
        <v>2110.67</v>
      </c>
      <c r="C5640"/>
      <c r="D5640"/>
    </row>
    <row r="5641" spans="1:4" ht="16.149999999999999" customHeight="1" x14ac:dyDescent="0.25">
      <c r="A5641" s="561">
        <v>39201</v>
      </c>
      <c r="B5641" s="562">
        <v>2110.67</v>
      </c>
      <c r="C5641"/>
      <c r="D5641"/>
    </row>
    <row r="5642" spans="1:4" ht="16.149999999999999" customHeight="1" x14ac:dyDescent="0.25">
      <c r="A5642" s="561">
        <v>39202</v>
      </c>
      <c r="B5642" s="563">
        <v>2110.67</v>
      </c>
      <c r="C5642"/>
      <c r="D5642"/>
    </row>
    <row r="5643" spans="1:4" ht="16.149999999999999" customHeight="1" x14ac:dyDescent="0.25">
      <c r="A5643" s="561">
        <v>39203</v>
      </c>
      <c r="B5643" s="562">
        <v>2104.16</v>
      </c>
      <c r="C5643"/>
      <c r="D5643"/>
    </row>
    <row r="5644" spans="1:4" ht="16.149999999999999" customHeight="1" x14ac:dyDescent="0.25">
      <c r="A5644" s="561">
        <v>39204</v>
      </c>
      <c r="B5644" s="563">
        <v>2104.16</v>
      </c>
      <c r="C5644"/>
      <c r="D5644"/>
    </row>
    <row r="5645" spans="1:4" ht="16.149999999999999" customHeight="1" x14ac:dyDescent="0.25">
      <c r="A5645" s="561">
        <v>39205</v>
      </c>
      <c r="B5645" s="562">
        <v>2085.1799999999998</v>
      </c>
      <c r="C5645"/>
      <c r="D5645"/>
    </row>
    <row r="5646" spans="1:4" ht="16.149999999999999" customHeight="1" x14ac:dyDescent="0.25">
      <c r="A5646" s="561">
        <v>39206</v>
      </c>
      <c r="B5646" s="563">
        <v>2077.12</v>
      </c>
      <c r="C5646"/>
      <c r="D5646"/>
    </row>
    <row r="5647" spans="1:4" ht="16.149999999999999" customHeight="1" x14ac:dyDescent="0.25">
      <c r="A5647" s="561">
        <v>39207</v>
      </c>
      <c r="B5647" s="562">
        <v>2069.0100000000002</v>
      </c>
      <c r="C5647"/>
      <c r="D5647"/>
    </row>
    <row r="5648" spans="1:4" ht="16.149999999999999" customHeight="1" x14ac:dyDescent="0.25">
      <c r="A5648" s="561">
        <v>39208</v>
      </c>
      <c r="B5648" s="563">
        <v>2069.0100000000002</v>
      </c>
      <c r="C5648"/>
      <c r="D5648"/>
    </row>
    <row r="5649" spans="1:4" ht="16.149999999999999" customHeight="1" x14ac:dyDescent="0.25">
      <c r="A5649" s="561">
        <v>39209</v>
      </c>
      <c r="B5649" s="562">
        <v>2069.0100000000002</v>
      </c>
      <c r="C5649"/>
      <c r="D5649"/>
    </row>
    <row r="5650" spans="1:4" ht="16.149999999999999" customHeight="1" x14ac:dyDescent="0.25">
      <c r="A5650" s="561">
        <v>39210</v>
      </c>
      <c r="B5650" s="563">
        <v>2081.2399999999998</v>
      </c>
      <c r="C5650"/>
      <c r="D5650"/>
    </row>
    <row r="5651" spans="1:4" ht="16.149999999999999" customHeight="1" x14ac:dyDescent="0.25">
      <c r="A5651" s="561">
        <v>39211</v>
      </c>
      <c r="B5651" s="562">
        <v>2074.0300000000002</v>
      </c>
      <c r="C5651"/>
      <c r="D5651"/>
    </row>
    <row r="5652" spans="1:4" ht="16.149999999999999" customHeight="1" x14ac:dyDescent="0.25">
      <c r="A5652" s="561">
        <v>39212</v>
      </c>
      <c r="B5652" s="563">
        <v>2045.51</v>
      </c>
      <c r="C5652"/>
      <c r="D5652"/>
    </row>
    <row r="5653" spans="1:4" ht="16.149999999999999" customHeight="1" x14ac:dyDescent="0.25">
      <c r="A5653" s="561">
        <v>39213</v>
      </c>
      <c r="B5653" s="562">
        <v>2041.39</v>
      </c>
      <c r="C5653"/>
      <c r="D5653"/>
    </row>
    <row r="5654" spans="1:4" ht="16.149999999999999" customHeight="1" x14ac:dyDescent="0.25">
      <c r="A5654" s="561">
        <v>39214</v>
      </c>
      <c r="B5654" s="563">
        <v>2029.2</v>
      </c>
      <c r="C5654"/>
      <c r="D5654"/>
    </row>
    <row r="5655" spans="1:4" ht="16.149999999999999" customHeight="1" x14ac:dyDescent="0.25">
      <c r="A5655" s="561">
        <v>39215</v>
      </c>
      <c r="B5655" s="562">
        <v>2029.2</v>
      </c>
      <c r="C5655"/>
      <c r="D5655"/>
    </row>
    <row r="5656" spans="1:4" ht="16.149999999999999" customHeight="1" x14ac:dyDescent="0.25">
      <c r="A5656" s="561">
        <v>39216</v>
      </c>
      <c r="B5656" s="563">
        <v>2029.2</v>
      </c>
      <c r="C5656"/>
      <c r="D5656"/>
    </row>
    <row r="5657" spans="1:4" ht="16.149999999999999" customHeight="1" x14ac:dyDescent="0.25">
      <c r="A5657" s="561">
        <v>39217</v>
      </c>
      <c r="B5657" s="562">
        <v>2002.04</v>
      </c>
      <c r="C5657"/>
      <c r="D5657"/>
    </row>
    <row r="5658" spans="1:4" ht="16.149999999999999" customHeight="1" x14ac:dyDescent="0.25">
      <c r="A5658" s="561">
        <v>39218</v>
      </c>
      <c r="B5658" s="563">
        <v>1995.17</v>
      </c>
      <c r="C5658"/>
      <c r="D5658"/>
    </row>
    <row r="5659" spans="1:4" ht="16.149999999999999" customHeight="1" x14ac:dyDescent="0.25">
      <c r="A5659" s="561">
        <v>39219</v>
      </c>
      <c r="B5659" s="562">
        <v>1988.01</v>
      </c>
      <c r="C5659"/>
      <c r="D5659"/>
    </row>
    <row r="5660" spans="1:4" ht="16.149999999999999" customHeight="1" x14ac:dyDescent="0.25">
      <c r="A5660" s="561">
        <v>39220</v>
      </c>
      <c r="B5660" s="563">
        <v>1990.43</v>
      </c>
      <c r="C5660"/>
      <c r="D5660"/>
    </row>
    <row r="5661" spans="1:4" ht="16.149999999999999" customHeight="1" x14ac:dyDescent="0.25">
      <c r="A5661" s="561">
        <v>39221</v>
      </c>
      <c r="B5661" s="562">
        <v>1985.33</v>
      </c>
      <c r="C5661"/>
      <c r="D5661"/>
    </row>
    <row r="5662" spans="1:4" ht="16.149999999999999" customHeight="1" x14ac:dyDescent="0.25">
      <c r="A5662" s="561">
        <v>39222</v>
      </c>
      <c r="B5662" s="563">
        <v>1985.33</v>
      </c>
      <c r="C5662"/>
      <c r="D5662"/>
    </row>
    <row r="5663" spans="1:4" ht="16.149999999999999" customHeight="1" x14ac:dyDescent="0.25">
      <c r="A5663" s="561">
        <v>39223</v>
      </c>
      <c r="B5663" s="562">
        <v>1985.33</v>
      </c>
      <c r="C5663"/>
      <c r="D5663"/>
    </row>
    <row r="5664" spans="1:4" ht="16.149999999999999" customHeight="1" x14ac:dyDescent="0.25">
      <c r="A5664" s="561">
        <v>39224</v>
      </c>
      <c r="B5664" s="563">
        <v>1985.33</v>
      </c>
      <c r="C5664"/>
      <c r="D5664"/>
    </row>
    <row r="5665" spans="1:4" ht="16.149999999999999" customHeight="1" x14ac:dyDescent="0.25">
      <c r="A5665" s="561">
        <v>39225</v>
      </c>
      <c r="B5665" s="562">
        <v>1957.54</v>
      </c>
      <c r="C5665"/>
      <c r="D5665"/>
    </row>
    <row r="5666" spans="1:4" ht="16.149999999999999" customHeight="1" x14ac:dyDescent="0.25">
      <c r="A5666" s="561">
        <v>39226</v>
      </c>
      <c r="B5666" s="563">
        <v>1963.56</v>
      </c>
      <c r="C5666"/>
      <c r="D5666"/>
    </row>
    <row r="5667" spans="1:4" ht="16.149999999999999" customHeight="1" x14ac:dyDescent="0.25">
      <c r="A5667" s="561">
        <v>39227</v>
      </c>
      <c r="B5667" s="562">
        <v>1962.59</v>
      </c>
      <c r="C5667"/>
      <c r="D5667"/>
    </row>
    <row r="5668" spans="1:4" ht="16.149999999999999" customHeight="1" x14ac:dyDescent="0.25">
      <c r="A5668" s="561">
        <v>39228</v>
      </c>
      <c r="B5668" s="563">
        <v>1934.55</v>
      </c>
      <c r="C5668"/>
      <c r="D5668"/>
    </row>
    <row r="5669" spans="1:4" ht="16.149999999999999" customHeight="1" x14ac:dyDescent="0.25">
      <c r="A5669" s="561">
        <v>39229</v>
      </c>
      <c r="B5669" s="562">
        <v>1934.55</v>
      </c>
      <c r="C5669"/>
      <c r="D5669"/>
    </row>
    <row r="5670" spans="1:4" ht="16.149999999999999" customHeight="1" x14ac:dyDescent="0.25">
      <c r="A5670" s="561">
        <v>39230</v>
      </c>
      <c r="B5670" s="563">
        <v>1934.55</v>
      </c>
      <c r="C5670"/>
      <c r="D5670"/>
    </row>
    <row r="5671" spans="1:4" ht="16.149999999999999" customHeight="1" x14ac:dyDescent="0.25">
      <c r="A5671" s="561">
        <v>39231</v>
      </c>
      <c r="B5671" s="562">
        <v>1934.55</v>
      </c>
      <c r="C5671"/>
      <c r="D5671"/>
    </row>
    <row r="5672" spans="1:4" ht="16.149999999999999" customHeight="1" x14ac:dyDescent="0.25">
      <c r="A5672" s="561">
        <v>39232</v>
      </c>
      <c r="B5672" s="563">
        <v>1914.96</v>
      </c>
      <c r="C5672"/>
      <c r="D5672"/>
    </row>
    <row r="5673" spans="1:4" ht="16.149999999999999" customHeight="1" x14ac:dyDescent="0.25">
      <c r="A5673" s="561">
        <v>39233</v>
      </c>
      <c r="B5673" s="562">
        <v>1930.64</v>
      </c>
      <c r="C5673"/>
      <c r="D5673"/>
    </row>
    <row r="5674" spans="1:4" ht="16.149999999999999" customHeight="1" x14ac:dyDescent="0.25">
      <c r="A5674" s="561">
        <v>39234</v>
      </c>
      <c r="B5674" s="563">
        <v>1900.09</v>
      </c>
      <c r="C5674"/>
      <c r="D5674"/>
    </row>
    <row r="5675" spans="1:4" ht="16.149999999999999" customHeight="1" x14ac:dyDescent="0.25">
      <c r="A5675" s="561">
        <v>39235</v>
      </c>
      <c r="B5675" s="562">
        <v>1885.8</v>
      </c>
      <c r="C5675"/>
      <c r="D5675"/>
    </row>
    <row r="5676" spans="1:4" ht="16.149999999999999" customHeight="1" x14ac:dyDescent="0.25">
      <c r="A5676" s="561">
        <v>39236</v>
      </c>
      <c r="B5676" s="563">
        <v>1885.8</v>
      </c>
      <c r="C5676"/>
      <c r="D5676"/>
    </row>
    <row r="5677" spans="1:4" ht="16.149999999999999" customHeight="1" x14ac:dyDescent="0.25">
      <c r="A5677" s="561">
        <v>39237</v>
      </c>
      <c r="B5677" s="562">
        <v>1885.8</v>
      </c>
      <c r="C5677"/>
      <c r="D5677"/>
    </row>
    <row r="5678" spans="1:4" ht="16.149999999999999" customHeight="1" x14ac:dyDescent="0.25">
      <c r="A5678" s="561">
        <v>39238</v>
      </c>
      <c r="B5678" s="563">
        <v>1882.06</v>
      </c>
      <c r="C5678"/>
      <c r="D5678"/>
    </row>
    <row r="5679" spans="1:4" ht="16.149999999999999" customHeight="1" x14ac:dyDescent="0.25">
      <c r="A5679" s="561">
        <v>39239</v>
      </c>
      <c r="B5679" s="562">
        <v>1877.88</v>
      </c>
      <c r="C5679"/>
      <c r="D5679"/>
    </row>
    <row r="5680" spans="1:4" ht="16.149999999999999" customHeight="1" x14ac:dyDescent="0.25">
      <c r="A5680" s="561">
        <v>39240</v>
      </c>
      <c r="B5680" s="563">
        <v>1886.92</v>
      </c>
      <c r="C5680"/>
      <c r="D5680"/>
    </row>
    <row r="5681" spans="1:4" ht="16.149999999999999" customHeight="1" x14ac:dyDescent="0.25">
      <c r="A5681" s="561">
        <v>39241</v>
      </c>
      <c r="B5681" s="562">
        <v>1900.68</v>
      </c>
      <c r="C5681"/>
      <c r="D5681"/>
    </row>
    <row r="5682" spans="1:4" ht="16.149999999999999" customHeight="1" x14ac:dyDescent="0.25">
      <c r="A5682" s="561">
        <v>39242</v>
      </c>
      <c r="B5682" s="563">
        <v>1924.54</v>
      </c>
      <c r="C5682"/>
      <c r="D5682"/>
    </row>
    <row r="5683" spans="1:4" ht="16.149999999999999" customHeight="1" x14ac:dyDescent="0.25">
      <c r="A5683" s="561">
        <v>39243</v>
      </c>
      <c r="B5683" s="562">
        <v>1924.54</v>
      </c>
      <c r="C5683"/>
      <c r="D5683"/>
    </row>
    <row r="5684" spans="1:4" ht="16.149999999999999" customHeight="1" x14ac:dyDescent="0.25">
      <c r="A5684" s="561">
        <v>39244</v>
      </c>
      <c r="B5684" s="563">
        <v>1924.54</v>
      </c>
      <c r="C5684"/>
      <c r="D5684"/>
    </row>
    <row r="5685" spans="1:4" ht="16.149999999999999" customHeight="1" x14ac:dyDescent="0.25">
      <c r="A5685" s="561">
        <v>39245</v>
      </c>
      <c r="B5685" s="562">
        <v>1924.54</v>
      </c>
      <c r="C5685"/>
      <c r="D5685"/>
    </row>
    <row r="5686" spans="1:4" ht="16.149999999999999" customHeight="1" x14ac:dyDescent="0.25">
      <c r="A5686" s="561">
        <v>39246</v>
      </c>
      <c r="B5686" s="563">
        <v>1931.36</v>
      </c>
      <c r="C5686"/>
      <c r="D5686"/>
    </row>
    <row r="5687" spans="1:4" ht="16.149999999999999" customHeight="1" x14ac:dyDescent="0.25">
      <c r="A5687" s="561">
        <v>39247</v>
      </c>
      <c r="B5687" s="562">
        <v>1947.37</v>
      </c>
      <c r="C5687"/>
      <c r="D5687"/>
    </row>
    <row r="5688" spans="1:4" ht="16.149999999999999" customHeight="1" x14ac:dyDescent="0.25">
      <c r="A5688" s="561">
        <v>39248</v>
      </c>
      <c r="B5688" s="563">
        <v>1945.09</v>
      </c>
      <c r="C5688"/>
      <c r="D5688"/>
    </row>
    <row r="5689" spans="1:4" ht="16.149999999999999" customHeight="1" x14ac:dyDescent="0.25">
      <c r="A5689" s="561">
        <v>39249</v>
      </c>
      <c r="B5689" s="562">
        <v>1920.25</v>
      </c>
      <c r="C5689"/>
      <c r="D5689"/>
    </row>
    <row r="5690" spans="1:4" ht="16.149999999999999" customHeight="1" x14ac:dyDescent="0.25">
      <c r="A5690" s="561">
        <v>39250</v>
      </c>
      <c r="B5690" s="563">
        <v>1920.25</v>
      </c>
      <c r="C5690"/>
      <c r="D5690"/>
    </row>
    <row r="5691" spans="1:4" ht="16.149999999999999" customHeight="1" x14ac:dyDescent="0.25">
      <c r="A5691" s="561">
        <v>39251</v>
      </c>
      <c r="B5691" s="562">
        <v>1920.25</v>
      </c>
      <c r="C5691"/>
      <c r="D5691"/>
    </row>
    <row r="5692" spans="1:4" ht="16.149999999999999" customHeight="1" x14ac:dyDescent="0.25">
      <c r="A5692" s="561">
        <v>39252</v>
      </c>
      <c r="B5692" s="563">
        <v>1920.25</v>
      </c>
      <c r="C5692"/>
      <c r="D5692"/>
    </row>
    <row r="5693" spans="1:4" ht="16.149999999999999" customHeight="1" x14ac:dyDescent="0.25">
      <c r="A5693" s="561">
        <v>39253</v>
      </c>
      <c r="B5693" s="562">
        <v>1896.07</v>
      </c>
      <c r="C5693"/>
      <c r="D5693"/>
    </row>
    <row r="5694" spans="1:4" ht="16.149999999999999" customHeight="1" x14ac:dyDescent="0.25">
      <c r="A5694" s="561">
        <v>39254</v>
      </c>
      <c r="B5694" s="563">
        <v>1905.13</v>
      </c>
      <c r="C5694"/>
      <c r="D5694"/>
    </row>
    <row r="5695" spans="1:4" ht="16.149999999999999" customHeight="1" x14ac:dyDescent="0.25">
      <c r="A5695" s="561">
        <v>39255</v>
      </c>
      <c r="B5695" s="562">
        <v>1938.17</v>
      </c>
      <c r="C5695"/>
      <c r="D5695"/>
    </row>
    <row r="5696" spans="1:4" ht="16.149999999999999" customHeight="1" x14ac:dyDescent="0.25">
      <c r="A5696" s="561">
        <v>39256</v>
      </c>
      <c r="B5696" s="563">
        <v>1944.01</v>
      </c>
      <c r="C5696"/>
      <c r="D5696"/>
    </row>
    <row r="5697" spans="1:4" ht="16.149999999999999" customHeight="1" x14ac:dyDescent="0.25">
      <c r="A5697" s="561">
        <v>39257</v>
      </c>
      <c r="B5697" s="562">
        <v>1944.01</v>
      </c>
      <c r="C5697"/>
      <c r="D5697"/>
    </row>
    <row r="5698" spans="1:4" ht="16.149999999999999" customHeight="1" x14ac:dyDescent="0.25">
      <c r="A5698" s="561">
        <v>39258</v>
      </c>
      <c r="B5698" s="563">
        <v>1944.01</v>
      </c>
      <c r="C5698"/>
      <c r="D5698"/>
    </row>
    <row r="5699" spans="1:4" ht="16.149999999999999" customHeight="1" x14ac:dyDescent="0.25">
      <c r="A5699" s="561">
        <v>39259</v>
      </c>
      <c r="B5699" s="562">
        <v>1960.32</v>
      </c>
      <c r="C5699"/>
      <c r="D5699"/>
    </row>
    <row r="5700" spans="1:4" ht="16.149999999999999" customHeight="1" x14ac:dyDescent="0.25">
      <c r="A5700" s="561">
        <v>39260</v>
      </c>
      <c r="B5700" s="563">
        <v>1965.31</v>
      </c>
      <c r="C5700"/>
      <c r="D5700"/>
    </row>
    <row r="5701" spans="1:4" ht="16.149999999999999" customHeight="1" x14ac:dyDescent="0.25">
      <c r="A5701" s="561">
        <v>39261</v>
      </c>
      <c r="B5701" s="562">
        <v>1982.29</v>
      </c>
      <c r="C5701"/>
      <c r="D5701"/>
    </row>
    <row r="5702" spans="1:4" ht="16.149999999999999" customHeight="1" x14ac:dyDescent="0.25">
      <c r="A5702" s="561">
        <v>39262</v>
      </c>
      <c r="B5702" s="563">
        <v>1958.09</v>
      </c>
      <c r="C5702"/>
      <c r="D5702"/>
    </row>
    <row r="5703" spans="1:4" ht="16.149999999999999" customHeight="1" x14ac:dyDescent="0.25">
      <c r="A5703" s="561">
        <v>39263</v>
      </c>
      <c r="B5703" s="562">
        <v>1960.61</v>
      </c>
      <c r="C5703"/>
      <c r="D5703"/>
    </row>
    <row r="5704" spans="1:4" ht="16.149999999999999" customHeight="1" x14ac:dyDescent="0.25">
      <c r="A5704" s="561">
        <v>39264</v>
      </c>
      <c r="B5704" s="563">
        <v>1960.61</v>
      </c>
      <c r="C5704"/>
      <c r="D5704"/>
    </row>
    <row r="5705" spans="1:4" ht="16.149999999999999" customHeight="1" x14ac:dyDescent="0.25">
      <c r="A5705" s="561">
        <v>39265</v>
      </c>
      <c r="B5705" s="562">
        <v>1960.61</v>
      </c>
      <c r="C5705"/>
      <c r="D5705"/>
    </row>
    <row r="5706" spans="1:4" ht="16.149999999999999" customHeight="1" x14ac:dyDescent="0.25">
      <c r="A5706" s="561">
        <v>39266</v>
      </c>
      <c r="B5706" s="563">
        <v>1960.61</v>
      </c>
      <c r="C5706"/>
      <c r="D5706"/>
    </row>
    <row r="5707" spans="1:4" ht="16.149999999999999" customHeight="1" x14ac:dyDescent="0.25">
      <c r="A5707" s="561">
        <v>39267</v>
      </c>
      <c r="B5707" s="562">
        <v>1958.95</v>
      </c>
      <c r="C5707"/>
      <c r="D5707"/>
    </row>
    <row r="5708" spans="1:4" ht="16.149999999999999" customHeight="1" x14ac:dyDescent="0.25">
      <c r="A5708" s="561">
        <v>39268</v>
      </c>
      <c r="B5708" s="563">
        <v>1958.95</v>
      </c>
      <c r="C5708"/>
      <c r="D5708"/>
    </row>
    <row r="5709" spans="1:4" ht="16.149999999999999" customHeight="1" x14ac:dyDescent="0.25">
      <c r="A5709" s="561">
        <v>39269</v>
      </c>
      <c r="B5709" s="562">
        <v>1969.36</v>
      </c>
      <c r="C5709"/>
      <c r="D5709"/>
    </row>
    <row r="5710" spans="1:4" ht="16.149999999999999" customHeight="1" x14ac:dyDescent="0.25">
      <c r="A5710" s="561">
        <v>39270</v>
      </c>
      <c r="B5710" s="563">
        <v>1962.55</v>
      </c>
      <c r="C5710"/>
      <c r="D5710"/>
    </row>
    <row r="5711" spans="1:4" ht="16.149999999999999" customHeight="1" x14ac:dyDescent="0.25">
      <c r="A5711" s="561">
        <v>39271</v>
      </c>
      <c r="B5711" s="562">
        <v>1962.55</v>
      </c>
      <c r="C5711"/>
      <c r="D5711"/>
    </row>
    <row r="5712" spans="1:4" ht="16.149999999999999" customHeight="1" x14ac:dyDescent="0.25">
      <c r="A5712" s="561">
        <v>39272</v>
      </c>
      <c r="B5712" s="563">
        <v>1962.55</v>
      </c>
      <c r="C5712"/>
      <c r="D5712"/>
    </row>
    <row r="5713" spans="1:4" ht="16.149999999999999" customHeight="1" x14ac:dyDescent="0.25">
      <c r="A5713" s="561">
        <v>39273</v>
      </c>
      <c r="B5713" s="562">
        <v>1945.94</v>
      </c>
      <c r="C5713"/>
      <c r="D5713"/>
    </row>
    <row r="5714" spans="1:4" ht="16.149999999999999" customHeight="1" x14ac:dyDescent="0.25">
      <c r="A5714" s="561">
        <v>39274</v>
      </c>
      <c r="B5714" s="563">
        <v>1960.31</v>
      </c>
      <c r="C5714"/>
      <c r="D5714"/>
    </row>
    <row r="5715" spans="1:4" ht="16.149999999999999" customHeight="1" x14ac:dyDescent="0.25">
      <c r="A5715" s="561">
        <v>39275</v>
      </c>
      <c r="B5715" s="562">
        <v>1964.82</v>
      </c>
      <c r="C5715"/>
      <c r="D5715"/>
    </row>
    <row r="5716" spans="1:4" ht="16.149999999999999" customHeight="1" x14ac:dyDescent="0.25">
      <c r="A5716" s="561">
        <v>39276</v>
      </c>
      <c r="B5716" s="563">
        <v>1954.48</v>
      </c>
      <c r="C5716"/>
      <c r="D5716"/>
    </row>
    <row r="5717" spans="1:4" ht="16.149999999999999" customHeight="1" x14ac:dyDescent="0.25">
      <c r="A5717" s="561">
        <v>39277</v>
      </c>
      <c r="B5717" s="562">
        <v>1956.05</v>
      </c>
      <c r="C5717"/>
      <c r="D5717"/>
    </row>
    <row r="5718" spans="1:4" ht="16.149999999999999" customHeight="1" x14ac:dyDescent="0.25">
      <c r="A5718" s="561">
        <v>39278</v>
      </c>
      <c r="B5718" s="563">
        <v>1956.05</v>
      </c>
      <c r="C5718"/>
      <c r="D5718"/>
    </row>
    <row r="5719" spans="1:4" ht="16.149999999999999" customHeight="1" x14ac:dyDescent="0.25">
      <c r="A5719" s="561">
        <v>39279</v>
      </c>
      <c r="B5719" s="562">
        <v>1956.05</v>
      </c>
      <c r="C5719"/>
      <c r="D5719"/>
    </row>
    <row r="5720" spans="1:4" ht="16.149999999999999" customHeight="1" x14ac:dyDescent="0.25">
      <c r="A5720" s="561">
        <v>39280</v>
      </c>
      <c r="B5720" s="563">
        <v>1942.43</v>
      </c>
      <c r="C5720"/>
      <c r="D5720"/>
    </row>
    <row r="5721" spans="1:4" ht="16.149999999999999" customHeight="1" x14ac:dyDescent="0.25">
      <c r="A5721" s="561">
        <v>39281</v>
      </c>
      <c r="B5721" s="562">
        <v>1931.04</v>
      </c>
      <c r="C5721"/>
      <c r="D5721"/>
    </row>
    <row r="5722" spans="1:4" ht="16.149999999999999" customHeight="1" x14ac:dyDescent="0.25">
      <c r="A5722" s="561">
        <v>39282</v>
      </c>
      <c r="B5722" s="563">
        <v>1928.59</v>
      </c>
      <c r="C5722"/>
      <c r="D5722"/>
    </row>
    <row r="5723" spans="1:4" ht="16.149999999999999" customHeight="1" x14ac:dyDescent="0.25">
      <c r="A5723" s="561">
        <v>39283</v>
      </c>
      <c r="B5723" s="562">
        <v>1921.04</v>
      </c>
      <c r="C5723"/>
      <c r="D5723"/>
    </row>
    <row r="5724" spans="1:4" ht="16.149999999999999" customHeight="1" x14ac:dyDescent="0.25">
      <c r="A5724" s="561">
        <v>39284</v>
      </c>
      <c r="B5724" s="563">
        <v>1921.04</v>
      </c>
      <c r="C5724"/>
      <c r="D5724"/>
    </row>
    <row r="5725" spans="1:4" ht="16.149999999999999" customHeight="1" x14ac:dyDescent="0.25">
      <c r="A5725" s="561">
        <v>39285</v>
      </c>
      <c r="B5725" s="562">
        <v>1921.04</v>
      </c>
      <c r="C5725"/>
      <c r="D5725"/>
    </row>
    <row r="5726" spans="1:4" ht="16.149999999999999" customHeight="1" x14ac:dyDescent="0.25">
      <c r="A5726" s="561">
        <v>39286</v>
      </c>
      <c r="B5726" s="563">
        <v>1921.04</v>
      </c>
      <c r="C5726"/>
      <c r="D5726"/>
    </row>
    <row r="5727" spans="1:4" ht="16.149999999999999" customHeight="1" x14ac:dyDescent="0.25">
      <c r="A5727" s="561">
        <v>39287</v>
      </c>
      <c r="B5727" s="562">
        <v>1912.9</v>
      </c>
      <c r="C5727"/>
      <c r="D5727"/>
    </row>
    <row r="5728" spans="1:4" ht="16.149999999999999" customHeight="1" x14ac:dyDescent="0.25">
      <c r="A5728" s="561">
        <v>39288</v>
      </c>
      <c r="B5728" s="563">
        <v>1916.23</v>
      </c>
      <c r="C5728"/>
      <c r="D5728"/>
    </row>
    <row r="5729" spans="1:4" ht="16.149999999999999" customHeight="1" x14ac:dyDescent="0.25">
      <c r="A5729" s="561">
        <v>39289</v>
      </c>
      <c r="B5729" s="562">
        <v>1935.68</v>
      </c>
      <c r="C5729"/>
      <c r="D5729"/>
    </row>
    <row r="5730" spans="1:4" ht="16.149999999999999" customHeight="1" x14ac:dyDescent="0.25">
      <c r="A5730" s="561">
        <v>39290</v>
      </c>
      <c r="B5730" s="563">
        <v>1981.58</v>
      </c>
      <c r="C5730"/>
      <c r="D5730"/>
    </row>
    <row r="5731" spans="1:4" ht="16.149999999999999" customHeight="1" x14ac:dyDescent="0.25">
      <c r="A5731" s="561">
        <v>39291</v>
      </c>
      <c r="B5731" s="562">
        <v>1984.1</v>
      </c>
      <c r="C5731"/>
      <c r="D5731"/>
    </row>
    <row r="5732" spans="1:4" ht="16.149999999999999" customHeight="1" x14ac:dyDescent="0.25">
      <c r="A5732" s="561">
        <v>39292</v>
      </c>
      <c r="B5732" s="563">
        <v>1984.1</v>
      </c>
      <c r="C5732"/>
      <c r="D5732"/>
    </row>
    <row r="5733" spans="1:4" ht="16.149999999999999" customHeight="1" x14ac:dyDescent="0.25">
      <c r="A5733" s="561">
        <v>39293</v>
      </c>
      <c r="B5733" s="562">
        <v>1984.1</v>
      </c>
      <c r="C5733"/>
      <c r="D5733"/>
    </row>
    <row r="5734" spans="1:4" ht="16.149999999999999" customHeight="1" x14ac:dyDescent="0.25">
      <c r="A5734" s="561">
        <v>39294</v>
      </c>
      <c r="B5734" s="563">
        <v>1971.8</v>
      </c>
      <c r="C5734"/>
      <c r="D5734"/>
    </row>
    <row r="5735" spans="1:4" ht="16.149999999999999" customHeight="1" x14ac:dyDescent="0.25">
      <c r="A5735" s="561">
        <v>39295</v>
      </c>
      <c r="B5735" s="562">
        <v>1958.5</v>
      </c>
      <c r="C5735"/>
      <c r="D5735"/>
    </row>
    <row r="5736" spans="1:4" ht="16.149999999999999" customHeight="1" x14ac:dyDescent="0.25">
      <c r="A5736" s="561">
        <v>39296</v>
      </c>
      <c r="B5736" s="563">
        <v>1971.2</v>
      </c>
      <c r="C5736"/>
      <c r="D5736"/>
    </row>
    <row r="5737" spans="1:4" ht="16.149999999999999" customHeight="1" x14ac:dyDescent="0.25">
      <c r="A5737" s="561">
        <v>39297</v>
      </c>
      <c r="B5737" s="562">
        <v>1957.68</v>
      </c>
      <c r="C5737"/>
      <c r="D5737"/>
    </row>
    <row r="5738" spans="1:4" ht="16.149999999999999" customHeight="1" x14ac:dyDescent="0.25">
      <c r="A5738" s="561">
        <v>39298</v>
      </c>
      <c r="B5738" s="563">
        <v>1963.69</v>
      </c>
      <c r="C5738"/>
      <c r="D5738"/>
    </row>
    <row r="5739" spans="1:4" ht="16.149999999999999" customHeight="1" x14ac:dyDescent="0.25">
      <c r="A5739" s="561">
        <v>39299</v>
      </c>
      <c r="B5739" s="562">
        <v>1963.69</v>
      </c>
      <c r="C5739"/>
      <c r="D5739"/>
    </row>
    <row r="5740" spans="1:4" ht="16.149999999999999" customHeight="1" x14ac:dyDescent="0.25">
      <c r="A5740" s="561">
        <v>39300</v>
      </c>
      <c r="B5740" s="563">
        <v>1963.69</v>
      </c>
      <c r="C5740"/>
      <c r="D5740"/>
    </row>
    <row r="5741" spans="1:4" ht="16.149999999999999" customHeight="1" x14ac:dyDescent="0.25">
      <c r="A5741" s="561">
        <v>39301</v>
      </c>
      <c r="B5741" s="562">
        <v>1976.89</v>
      </c>
      <c r="C5741"/>
      <c r="D5741"/>
    </row>
    <row r="5742" spans="1:4" ht="16.149999999999999" customHeight="1" x14ac:dyDescent="0.25">
      <c r="A5742" s="561">
        <v>39302</v>
      </c>
      <c r="B5742" s="563">
        <v>1976.89</v>
      </c>
      <c r="C5742"/>
      <c r="D5742"/>
    </row>
    <row r="5743" spans="1:4" ht="16.149999999999999" customHeight="1" x14ac:dyDescent="0.25">
      <c r="A5743" s="561">
        <v>39303</v>
      </c>
      <c r="B5743" s="562">
        <v>1957.58</v>
      </c>
      <c r="C5743"/>
      <c r="D5743"/>
    </row>
    <row r="5744" spans="1:4" ht="16.149999999999999" customHeight="1" x14ac:dyDescent="0.25">
      <c r="A5744" s="561">
        <v>39304</v>
      </c>
      <c r="B5744" s="563">
        <v>1981.9</v>
      </c>
      <c r="C5744"/>
      <c r="D5744"/>
    </row>
    <row r="5745" spans="1:4" ht="16.149999999999999" customHeight="1" x14ac:dyDescent="0.25">
      <c r="A5745" s="561">
        <v>39305</v>
      </c>
      <c r="B5745" s="562">
        <v>2006.79</v>
      </c>
      <c r="C5745"/>
      <c r="D5745"/>
    </row>
    <row r="5746" spans="1:4" ht="16.149999999999999" customHeight="1" x14ac:dyDescent="0.25">
      <c r="A5746" s="561">
        <v>39306</v>
      </c>
      <c r="B5746" s="563">
        <v>2006.79</v>
      </c>
      <c r="C5746"/>
      <c r="D5746"/>
    </row>
    <row r="5747" spans="1:4" ht="16.149999999999999" customHeight="1" x14ac:dyDescent="0.25">
      <c r="A5747" s="561">
        <v>39307</v>
      </c>
      <c r="B5747" s="562">
        <v>2006.79</v>
      </c>
      <c r="C5747"/>
      <c r="D5747"/>
    </row>
    <row r="5748" spans="1:4" ht="16.149999999999999" customHeight="1" x14ac:dyDescent="0.25">
      <c r="A5748" s="561">
        <v>39308</v>
      </c>
      <c r="B5748" s="563">
        <v>1997.38</v>
      </c>
      <c r="C5748"/>
      <c r="D5748"/>
    </row>
    <row r="5749" spans="1:4" ht="16.149999999999999" customHeight="1" x14ac:dyDescent="0.25">
      <c r="A5749" s="561">
        <v>39309</v>
      </c>
      <c r="B5749" s="562">
        <v>2016.3</v>
      </c>
      <c r="C5749"/>
      <c r="D5749"/>
    </row>
    <row r="5750" spans="1:4" ht="16.149999999999999" customHeight="1" x14ac:dyDescent="0.25">
      <c r="A5750" s="561">
        <v>39310</v>
      </c>
      <c r="B5750" s="563">
        <v>2048.44</v>
      </c>
      <c r="C5750"/>
      <c r="D5750"/>
    </row>
    <row r="5751" spans="1:4" ht="16.149999999999999" customHeight="1" x14ac:dyDescent="0.25">
      <c r="A5751" s="561">
        <v>39311</v>
      </c>
      <c r="B5751" s="562">
        <v>2124.4</v>
      </c>
      <c r="C5751"/>
      <c r="D5751"/>
    </row>
    <row r="5752" spans="1:4" ht="16.149999999999999" customHeight="1" x14ac:dyDescent="0.25">
      <c r="A5752" s="561">
        <v>39312</v>
      </c>
      <c r="B5752" s="563">
        <v>2113.54</v>
      </c>
      <c r="C5752"/>
      <c r="D5752"/>
    </row>
    <row r="5753" spans="1:4" ht="16.149999999999999" customHeight="1" x14ac:dyDescent="0.25">
      <c r="A5753" s="561">
        <v>39313</v>
      </c>
      <c r="B5753" s="562">
        <v>2113.54</v>
      </c>
      <c r="C5753"/>
      <c r="D5753"/>
    </row>
    <row r="5754" spans="1:4" ht="16.149999999999999" customHeight="1" x14ac:dyDescent="0.25">
      <c r="A5754" s="561">
        <v>39314</v>
      </c>
      <c r="B5754" s="563">
        <v>2113.54</v>
      </c>
      <c r="C5754"/>
      <c r="D5754"/>
    </row>
    <row r="5755" spans="1:4" ht="16.149999999999999" customHeight="1" x14ac:dyDescent="0.25">
      <c r="A5755" s="561">
        <v>39315</v>
      </c>
      <c r="B5755" s="562">
        <v>2113.54</v>
      </c>
      <c r="C5755"/>
      <c r="D5755"/>
    </row>
    <row r="5756" spans="1:4" ht="16.149999999999999" customHeight="1" x14ac:dyDescent="0.25">
      <c r="A5756" s="561">
        <v>39316</v>
      </c>
      <c r="B5756" s="563">
        <v>2154.94</v>
      </c>
      <c r="C5756"/>
      <c r="D5756"/>
    </row>
    <row r="5757" spans="1:4" ht="16.149999999999999" customHeight="1" x14ac:dyDescent="0.25">
      <c r="A5757" s="561">
        <v>39317</v>
      </c>
      <c r="B5757" s="562">
        <v>2133.04</v>
      </c>
      <c r="C5757"/>
      <c r="D5757"/>
    </row>
    <row r="5758" spans="1:4" ht="16.149999999999999" customHeight="1" x14ac:dyDescent="0.25">
      <c r="A5758" s="561">
        <v>39318</v>
      </c>
      <c r="B5758" s="563">
        <v>2138.13</v>
      </c>
      <c r="C5758"/>
      <c r="D5758"/>
    </row>
    <row r="5759" spans="1:4" ht="16.149999999999999" customHeight="1" x14ac:dyDescent="0.25">
      <c r="A5759" s="561">
        <v>39319</v>
      </c>
      <c r="B5759" s="562">
        <v>2128.17</v>
      </c>
      <c r="C5759"/>
      <c r="D5759"/>
    </row>
    <row r="5760" spans="1:4" ht="16.149999999999999" customHeight="1" x14ac:dyDescent="0.25">
      <c r="A5760" s="561">
        <v>39320</v>
      </c>
      <c r="B5760" s="563">
        <v>2128.17</v>
      </c>
      <c r="C5760"/>
      <c r="D5760"/>
    </row>
    <row r="5761" spans="1:4" ht="16.149999999999999" customHeight="1" x14ac:dyDescent="0.25">
      <c r="A5761" s="561">
        <v>39321</v>
      </c>
      <c r="B5761" s="562">
        <v>2128.17</v>
      </c>
      <c r="C5761"/>
      <c r="D5761"/>
    </row>
    <row r="5762" spans="1:4" ht="16.149999999999999" customHeight="1" x14ac:dyDescent="0.25">
      <c r="A5762" s="561">
        <v>39322</v>
      </c>
      <c r="B5762" s="563">
        <v>2114.15</v>
      </c>
      <c r="C5762"/>
      <c r="D5762"/>
    </row>
    <row r="5763" spans="1:4" ht="16.149999999999999" customHeight="1" x14ac:dyDescent="0.25">
      <c r="A5763" s="561">
        <v>39323</v>
      </c>
      <c r="B5763" s="562">
        <v>2147.34</v>
      </c>
      <c r="C5763"/>
      <c r="D5763"/>
    </row>
    <row r="5764" spans="1:4" ht="16.149999999999999" customHeight="1" x14ac:dyDescent="0.25">
      <c r="A5764" s="561">
        <v>39324</v>
      </c>
      <c r="B5764" s="563">
        <v>2160.65</v>
      </c>
      <c r="C5764"/>
      <c r="D5764"/>
    </row>
    <row r="5765" spans="1:4" ht="16.149999999999999" customHeight="1" x14ac:dyDescent="0.25">
      <c r="A5765" s="561">
        <v>39325</v>
      </c>
      <c r="B5765" s="562">
        <v>2173.17</v>
      </c>
      <c r="C5765"/>
      <c r="D5765"/>
    </row>
    <row r="5766" spans="1:4" ht="16.149999999999999" customHeight="1" x14ac:dyDescent="0.25">
      <c r="A5766" s="561">
        <v>39326</v>
      </c>
      <c r="B5766" s="563">
        <v>2160.9899999999998</v>
      </c>
      <c r="C5766"/>
      <c r="D5766"/>
    </row>
    <row r="5767" spans="1:4" ht="16.149999999999999" customHeight="1" x14ac:dyDescent="0.25">
      <c r="A5767" s="561">
        <v>39327</v>
      </c>
      <c r="B5767" s="562">
        <v>2160.9899999999998</v>
      </c>
      <c r="C5767"/>
      <c r="D5767"/>
    </row>
    <row r="5768" spans="1:4" ht="16.149999999999999" customHeight="1" x14ac:dyDescent="0.25">
      <c r="A5768" s="561">
        <v>39328</v>
      </c>
      <c r="B5768" s="563">
        <v>2160.9899999999998</v>
      </c>
      <c r="C5768"/>
      <c r="D5768"/>
    </row>
    <row r="5769" spans="1:4" ht="16.149999999999999" customHeight="1" x14ac:dyDescent="0.25">
      <c r="A5769" s="561">
        <v>39329</v>
      </c>
      <c r="B5769" s="562">
        <v>2160.9899999999998</v>
      </c>
      <c r="C5769"/>
      <c r="D5769"/>
    </row>
    <row r="5770" spans="1:4" ht="16.149999999999999" customHeight="1" x14ac:dyDescent="0.25">
      <c r="A5770" s="561">
        <v>39330</v>
      </c>
      <c r="B5770" s="563">
        <v>2161.56</v>
      </c>
      <c r="C5770"/>
      <c r="D5770"/>
    </row>
    <row r="5771" spans="1:4" ht="16.149999999999999" customHeight="1" x14ac:dyDescent="0.25">
      <c r="A5771" s="561">
        <v>39331</v>
      </c>
      <c r="B5771" s="562">
        <v>2174.56</v>
      </c>
      <c r="C5771"/>
      <c r="D5771"/>
    </row>
    <row r="5772" spans="1:4" ht="16.149999999999999" customHeight="1" x14ac:dyDescent="0.25">
      <c r="A5772" s="561">
        <v>39332</v>
      </c>
      <c r="B5772" s="563">
        <v>2166.6</v>
      </c>
      <c r="C5772"/>
      <c r="D5772"/>
    </row>
    <row r="5773" spans="1:4" ht="16.149999999999999" customHeight="1" x14ac:dyDescent="0.25">
      <c r="A5773" s="561">
        <v>39333</v>
      </c>
      <c r="B5773" s="562">
        <v>2191</v>
      </c>
      <c r="C5773"/>
      <c r="D5773"/>
    </row>
    <row r="5774" spans="1:4" ht="16.149999999999999" customHeight="1" x14ac:dyDescent="0.25">
      <c r="A5774" s="561">
        <v>39334</v>
      </c>
      <c r="B5774" s="563">
        <v>2191</v>
      </c>
      <c r="C5774"/>
      <c r="D5774"/>
    </row>
    <row r="5775" spans="1:4" ht="16.149999999999999" customHeight="1" x14ac:dyDescent="0.25">
      <c r="A5775" s="561">
        <v>39335</v>
      </c>
      <c r="B5775" s="562">
        <v>2191</v>
      </c>
      <c r="C5775"/>
      <c r="D5775"/>
    </row>
    <row r="5776" spans="1:4" ht="16.149999999999999" customHeight="1" x14ac:dyDescent="0.25">
      <c r="A5776" s="561">
        <v>39336</v>
      </c>
      <c r="B5776" s="563">
        <v>2194.65</v>
      </c>
      <c r="C5776"/>
      <c r="D5776"/>
    </row>
    <row r="5777" spans="1:4" ht="16.149999999999999" customHeight="1" x14ac:dyDescent="0.25">
      <c r="A5777" s="561">
        <v>39337</v>
      </c>
      <c r="B5777" s="562">
        <v>2185.89</v>
      </c>
      <c r="C5777"/>
      <c r="D5777"/>
    </row>
    <row r="5778" spans="1:4" ht="16.149999999999999" customHeight="1" x14ac:dyDescent="0.25">
      <c r="A5778" s="561">
        <v>39338</v>
      </c>
      <c r="B5778" s="563">
        <v>2182.2199999999998</v>
      </c>
      <c r="C5778"/>
      <c r="D5778"/>
    </row>
    <row r="5779" spans="1:4" ht="16.149999999999999" customHeight="1" x14ac:dyDescent="0.25">
      <c r="A5779" s="561">
        <v>39339</v>
      </c>
      <c r="B5779" s="562">
        <v>2157.75</v>
      </c>
      <c r="C5779"/>
      <c r="D5779"/>
    </row>
    <row r="5780" spans="1:4" ht="16.149999999999999" customHeight="1" x14ac:dyDescent="0.25">
      <c r="A5780" s="561">
        <v>39340</v>
      </c>
      <c r="B5780" s="563">
        <v>2128.5</v>
      </c>
      <c r="C5780"/>
      <c r="D5780"/>
    </row>
    <row r="5781" spans="1:4" ht="16.149999999999999" customHeight="1" x14ac:dyDescent="0.25">
      <c r="A5781" s="561">
        <v>39341</v>
      </c>
      <c r="B5781" s="562">
        <v>2128.5</v>
      </c>
      <c r="C5781"/>
      <c r="D5781"/>
    </row>
    <row r="5782" spans="1:4" ht="16.149999999999999" customHeight="1" x14ac:dyDescent="0.25">
      <c r="A5782" s="561">
        <v>39342</v>
      </c>
      <c r="B5782" s="563">
        <v>2128.5</v>
      </c>
      <c r="C5782"/>
      <c r="D5782"/>
    </row>
    <row r="5783" spans="1:4" ht="16.149999999999999" customHeight="1" x14ac:dyDescent="0.25">
      <c r="A5783" s="561">
        <v>39343</v>
      </c>
      <c r="B5783" s="562">
        <v>2130.66</v>
      </c>
      <c r="C5783"/>
      <c r="D5783"/>
    </row>
    <row r="5784" spans="1:4" ht="16.149999999999999" customHeight="1" x14ac:dyDescent="0.25">
      <c r="A5784" s="561">
        <v>39344</v>
      </c>
      <c r="B5784" s="563">
        <v>2124.36</v>
      </c>
      <c r="C5784"/>
      <c r="D5784"/>
    </row>
    <row r="5785" spans="1:4" ht="16.149999999999999" customHeight="1" x14ac:dyDescent="0.25">
      <c r="A5785" s="561">
        <v>39345</v>
      </c>
      <c r="B5785" s="562">
        <v>2055.2800000000002</v>
      </c>
      <c r="C5785"/>
      <c r="D5785"/>
    </row>
    <row r="5786" spans="1:4" ht="16.149999999999999" customHeight="1" x14ac:dyDescent="0.25">
      <c r="A5786" s="561">
        <v>39346</v>
      </c>
      <c r="B5786" s="563">
        <v>2042.63</v>
      </c>
      <c r="C5786"/>
      <c r="D5786"/>
    </row>
    <row r="5787" spans="1:4" ht="16.149999999999999" customHeight="1" x14ac:dyDescent="0.25">
      <c r="A5787" s="561">
        <v>39347</v>
      </c>
      <c r="B5787" s="562">
        <v>2026.33</v>
      </c>
      <c r="C5787"/>
      <c r="D5787"/>
    </row>
    <row r="5788" spans="1:4" ht="16.149999999999999" customHeight="1" x14ac:dyDescent="0.25">
      <c r="A5788" s="561">
        <v>39348</v>
      </c>
      <c r="B5788" s="563">
        <v>2026.33</v>
      </c>
      <c r="C5788"/>
      <c r="D5788"/>
    </row>
    <row r="5789" spans="1:4" ht="16.149999999999999" customHeight="1" x14ac:dyDescent="0.25">
      <c r="A5789" s="561">
        <v>39349</v>
      </c>
      <c r="B5789" s="562">
        <v>2026.33</v>
      </c>
      <c r="C5789"/>
      <c r="D5789"/>
    </row>
    <row r="5790" spans="1:4" ht="16.149999999999999" customHeight="1" x14ac:dyDescent="0.25">
      <c r="A5790" s="561">
        <v>39350</v>
      </c>
      <c r="B5790" s="563">
        <v>2028.95</v>
      </c>
      <c r="C5790"/>
      <c r="D5790"/>
    </row>
    <row r="5791" spans="1:4" ht="16.149999999999999" customHeight="1" x14ac:dyDescent="0.25">
      <c r="A5791" s="561">
        <v>39351</v>
      </c>
      <c r="B5791" s="562">
        <v>2045.51</v>
      </c>
      <c r="C5791"/>
      <c r="D5791"/>
    </row>
    <row r="5792" spans="1:4" ht="16.149999999999999" customHeight="1" x14ac:dyDescent="0.25">
      <c r="A5792" s="561">
        <v>39352</v>
      </c>
      <c r="B5792" s="563">
        <v>2009.46</v>
      </c>
      <c r="C5792"/>
      <c r="D5792"/>
    </row>
    <row r="5793" spans="1:4" ht="16.149999999999999" customHeight="1" x14ac:dyDescent="0.25">
      <c r="A5793" s="561">
        <v>39353</v>
      </c>
      <c r="B5793" s="562">
        <v>2013.18</v>
      </c>
      <c r="C5793"/>
      <c r="D5793"/>
    </row>
    <row r="5794" spans="1:4" ht="16.149999999999999" customHeight="1" x14ac:dyDescent="0.25">
      <c r="A5794" s="561">
        <v>39354</v>
      </c>
      <c r="B5794" s="563">
        <v>2023.19</v>
      </c>
      <c r="C5794"/>
      <c r="D5794"/>
    </row>
    <row r="5795" spans="1:4" ht="16.149999999999999" customHeight="1" x14ac:dyDescent="0.25">
      <c r="A5795" s="561">
        <v>39355</v>
      </c>
      <c r="B5795" s="562">
        <v>2023.19</v>
      </c>
      <c r="C5795"/>
      <c r="D5795"/>
    </row>
    <row r="5796" spans="1:4" ht="16.149999999999999" customHeight="1" x14ac:dyDescent="0.25">
      <c r="A5796" s="561">
        <v>39356</v>
      </c>
      <c r="B5796" s="563">
        <v>2023.19</v>
      </c>
      <c r="C5796"/>
      <c r="D5796"/>
    </row>
    <row r="5797" spans="1:4" ht="16.149999999999999" customHeight="1" x14ac:dyDescent="0.25">
      <c r="A5797" s="561">
        <v>39357</v>
      </c>
      <c r="B5797" s="562">
        <v>2015.75</v>
      </c>
      <c r="C5797"/>
      <c r="D5797"/>
    </row>
    <row r="5798" spans="1:4" ht="16.149999999999999" customHeight="1" x14ac:dyDescent="0.25">
      <c r="A5798" s="561">
        <v>39358</v>
      </c>
      <c r="B5798" s="563">
        <v>2013.39</v>
      </c>
      <c r="C5798"/>
      <c r="D5798"/>
    </row>
    <row r="5799" spans="1:4" ht="16.149999999999999" customHeight="1" x14ac:dyDescent="0.25">
      <c r="A5799" s="561">
        <v>39359</v>
      </c>
      <c r="B5799" s="562">
        <v>2017.69</v>
      </c>
      <c r="C5799"/>
      <c r="D5799"/>
    </row>
    <row r="5800" spans="1:4" ht="16.149999999999999" customHeight="1" x14ac:dyDescent="0.25">
      <c r="A5800" s="561">
        <v>39360</v>
      </c>
      <c r="B5800" s="563">
        <v>2018.45</v>
      </c>
      <c r="C5800"/>
      <c r="D5800"/>
    </row>
    <row r="5801" spans="1:4" ht="16.149999999999999" customHeight="1" x14ac:dyDescent="0.25">
      <c r="A5801" s="561">
        <v>39361</v>
      </c>
      <c r="B5801" s="562">
        <v>1999.95</v>
      </c>
      <c r="C5801"/>
      <c r="D5801"/>
    </row>
    <row r="5802" spans="1:4" ht="16.149999999999999" customHeight="1" x14ac:dyDescent="0.25">
      <c r="A5802" s="561">
        <v>39362</v>
      </c>
      <c r="B5802" s="563">
        <v>1999.95</v>
      </c>
      <c r="C5802"/>
      <c r="D5802"/>
    </row>
    <row r="5803" spans="1:4" ht="16.149999999999999" customHeight="1" x14ac:dyDescent="0.25">
      <c r="A5803" s="561">
        <v>39363</v>
      </c>
      <c r="B5803" s="562">
        <v>1999.95</v>
      </c>
      <c r="C5803"/>
      <c r="D5803"/>
    </row>
    <row r="5804" spans="1:4" ht="16.149999999999999" customHeight="1" x14ac:dyDescent="0.25">
      <c r="A5804" s="561">
        <v>39364</v>
      </c>
      <c r="B5804" s="563">
        <v>1999.95</v>
      </c>
      <c r="C5804"/>
      <c r="D5804"/>
    </row>
    <row r="5805" spans="1:4" ht="16.149999999999999" customHeight="1" x14ac:dyDescent="0.25">
      <c r="A5805" s="561">
        <v>39365</v>
      </c>
      <c r="B5805" s="562">
        <v>1968.13</v>
      </c>
      <c r="C5805"/>
      <c r="D5805"/>
    </row>
    <row r="5806" spans="1:4" ht="16.149999999999999" customHeight="1" x14ac:dyDescent="0.25">
      <c r="A5806" s="561">
        <v>39366</v>
      </c>
      <c r="B5806" s="563">
        <v>1972.81</v>
      </c>
      <c r="C5806"/>
      <c r="D5806"/>
    </row>
    <row r="5807" spans="1:4" ht="16.149999999999999" customHeight="1" x14ac:dyDescent="0.25">
      <c r="A5807" s="561">
        <v>39367</v>
      </c>
      <c r="B5807" s="562">
        <v>1963.03</v>
      </c>
      <c r="C5807"/>
      <c r="D5807"/>
    </row>
    <row r="5808" spans="1:4" ht="16.149999999999999" customHeight="1" x14ac:dyDescent="0.25">
      <c r="A5808" s="561">
        <v>39368</v>
      </c>
      <c r="B5808" s="563">
        <v>1978.97</v>
      </c>
      <c r="C5808"/>
      <c r="D5808"/>
    </row>
    <row r="5809" spans="1:4" ht="16.149999999999999" customHeight="1" x14ac:dyDescent="0.25">
      <c r="A5809" s="561">
        <v>39369</v>
      </c>
      <c r="B5809" s="562">
        <v>1978.97</v>
      </c>
      <c r="C5809"/>
      <c r="D5809"/>
    </row>
    <row r="5810" spans="1:4" ht="16.149999999999999" customHeight="1" x14ac:dyDescent="0.25">
      <c r="A5810" s="561">
        <v>39370</v>
      </c>
      <c r="B5810" s="563">
        <v>1978.97</v>
      </c>
      <c r="C5810"/>
      <c r="D5810"/>
    </row>
    <row r="5811" spans="1:4" ht="16.149999999999999" customHeight="1" x14ac:dyDescent="0.25">
      <c r="A5811" s="561">
        <v>39371</v>
      </c>
      <c r="B5811" s="562">
        <v>1978.97</v>
      </c>
      <c r="C5811"/>
      <c r="D5811"/>
    </row>
    <row r="5812" spans="1:4" ht="16.149999999999999" customHeight="1" x14ac:dyDescent="0.25">
      <c r="A5812" s="561">
        <v>39372</v>
      </c>
      <c r="B5812" s="563">
        <v>2004.58</v>
      </c>
      <c r="C5812"/>
      <c r="D5812"/>
    </row>
    <row r="5813" spans="1:4" ht="16.149999999999999" customHeight="1" x14ac:dyDescent="0.25">
      <c r="A5813" s="561">
        <v>39373</v>
      </c>
      <c r="B5813" s="562">
        <v>1994.06</v>
      </c>
      <c r="C5813"/>
      <c r="D5813"/>
    </row>
    <row r="5814" spans="1:4" ht="16.149999999999999" customHeight="1" x14ac:dyDescent="0.25">
      <c r="A5814" s="561">
        <v>39374</v>
      </c>
      <c r="B5814" s="563">
        <v>2018.55</v>
      </c>
      <c r="C5814"/>
      <c r="D5814"/>
    </row>
    <row r="5815" spans="1:4" ht="16.149999999999999" customHeight="1" x14ac:dyDescent="0.25">
      <c r="A5815" s="561">
        <v>39375</v>
      </c>
      <c r="B5815" s="562">
        <v>2007.24</v>
      </c>
      <c r="C5815"/>
      <c r="D5815"/>
    </row>
    <row r="5816" spans="1:4" ht="16.149999999999999" customHeight="1" x14ac:dyDescent="0.25">
      <c r="A5816" s="561">
        <v>39376</v>
      </c>
      <c r="B5816" s="563">
        <v>2007.24</v>
      </c>
      <c r="C5816"/>
      <c r="D5816"/>
    </row>
    <row r="5817" spans="1:4" ht="16.149999999999999" customHeight="1" x14ac:dyDescent="0.25">
      <c r="A5817" s="561">
        <v>39377</v>
      </c>
      <c r="B5817" s="562">
        <v>2007.24</v>
      </c>
      <c r="C5817"/>
      <c r="D5817"/>
    </row>
    <row r="5818" spans="1:4" ht="16.149999999999999" customHeight="1" x14ac:dyDescent="0.25">
      <c r="A5818" s="561">
        <v>39378</v>
      </c>
      <c r="B5818" s="563">
        <v>2022.76</v>
      </c>
      <c r="C5818"/>
      <c r="D5818"/>
    </row>
    <row r="5819" spans="1:4" ht="16.149999999999999" customHeight="1" x14ac:dyDescent="0.25">
      <c r="A5819" s="561">
        <v>39379</v>
      </c>
      <c r="B5819" s="562">
        <v>2006.67</v>
      </c>
      <c r="C5819"/>
      <c r="D5819"/>
    </row>
    <row r="5820" spans="1:4" ht="16.149999999999999" customHeight="1" x14ac:dyDescent="0.25">
      <c r="A5820" s="561">
        <v>39380</v>
      </c>
      <c r="B5820" s="563">
        <v>2025.7</v>
      </c>
      <c r="C5820"/>
      <c r="D5820"/>
    </row>
    <row r="5821" spans="1:4" ht="16.149999999999999" customHeight="1" x14ac:dyDescent="0.25">
      <c r="A5821" s="561">
        <v>39381</v>
      </c>
      <c r="B5821" s="562">
        <v>2020.29</v>
      </c>
      <c r="C5821"/>
      <c r="D5821"/>
    </row>
    <row r="5822" spans="1:4" ht="16.149999999999999" customHeight="1" x14ac:dyDescent="0.25">
      <c r="A5822" s="561">
        <v>39382</v>
      </c>
      <c r="B5822" s="563">
        <v>2005.28</v>
      </c>
      <c r="C5822"/>
      <c r="D5822"/>
    </row>
    <row r="5823" spans="1:4" ht="16.149999999999999" customHeight="1" x14ac:dyDescent="0.25">
      <c r="A5823" s="561">
        <v>39383</v>
      </c>
      <c r="B5823" s="562">
        <v>2005.28</v>
      </c>
      <c r="C5823"/>
      <c r="D5823"/>
    </row>
    <row r="5824" spans="1:4" ht="16.149999999999999" customHeight="1" x14ac:dyDescent="0.25">
      <c r="A5824" s="561">
        <v>39384</v>
      </c>
      <c r="B5824" s="563">
        <v>2005.28</v>
      </c>
      <c r="C5824"/>
      <c r="D5824"/>
    </row>
    <row r="5825" spans="1:4" ht="16.149999999999999" customHeight="1" x14ac:dyDescent="0.25">
      <c r="A5825" s="561">
        <v>39385</v>
      </c>
      <c r="B5825" s="562">
        <v>1995.94</v>
      </c>
      <c r="C5825"/>
      <c r="D5825"/>
    </row>
    <row r="5826" spans="1:4" ht="16.149999999999999" customHeight="1" x14ac:dyDescent="0.25">
      <c r="A5826" s="561">
        <v>39386</v>
      </c>
      <c r="B5826" s="563">
        <v>1999.44</v>
      </c>
      <c r="C5826"/>
      <c r="D5826"/>
    </row>
    <row r="5827" spans="1:4" ht="16.149999999999999" customHeight="1" x14ac:dyDescent="0.25">
      <c r="A5827" s="561">
        <v>39387</v>
      </c>
      <c r="B5827" s="562">
        <v>1987.69</v>
      </c>
      <c r="C5827"/>
      <c r="D5827"/>
    </row>
    <row r="5828" spans="1:4" ht="16.149999999999999" customHeight="1" x14ac:dyDescent="0.25">
      <c r="A5828" s="561">
        <v>39388</v>
      </c>
      <c r="B5828" s="563">
        <v>2008.11</v>
      </c>
      <c r="C5828"/>
      <c r="D5828"/>
    </row>
    <row r="5829" spans="1:4" ht="16.149999999999999" customHeight="1" x14ac:dyDescent="0.25">
      <c r="A5829" s="561">
        <v>39389</v>
      </c>
      <c r="B5829" s="562">
        <v>2014.12</v>
      </c>
      <c r="C5829"/>
      <c r="D5829"/>
    </row>
    <row r="5830" spans="1:4" ht="16.149999999999999" customHeight="1" x14ac:dyDescent="0.25">
      <c r="A5830" s="561">
        <v>39390</v>
      </c>
      <c r="B5830" s="563">
        <v>2014.12</v>
      </c>
      <c r="C5830"/>
      <c r="D5830"/>
    </row>
    <row r="5831" spans="1:4" ht="16.149999999999999" customHeight="1" x14ac:dyDescent="0.25">
      <c r="A5831" s="561">
        <v>39391</v>
      </c>
      <c r="B5831" s="562">
        <v>2014.12</v>
      </c>
      <c r="C5831"/>
      <c r="D5831"/>
    </row>
    <row r="5832" spans="1:4" ht="16.149999999999999" customHeight="1" x14ac:dyDescent="0.25">
      <c r="A5832" s="561">
        <v>39392</v>
      </c>
      <c r="B5832" s="563">
        <v>2014.12</v>
      </c>
      <c r="C5832"/>
      <c r="D5832"/>
    </row>
    <row r="5833" spans="1:4" ht="16.149999999999999" customHeight="1" x14ac:dyDescent="0.25">
      <c r="A5833" s="561">
        <v>39393</v>
      </c>
      <c r="B5833" s="562">
        <v>2012.89</v>
      </c>
      <c r="C5833"/>
      <c r="D5833"/>
    </row>
    <row r="5834" spans="1:4" ht="16.149999999999999" customHeight="1" x14ac:dyDescent="0.25">
      <c r="A5834" s="561">
        <v>39394</v>
      </c>
      <c r="B5834" s="563">
        <v>2023.99</v>
      </c>
      <c r="C5834"/>
      <c r="D5834"/>
    </row>
    <row r="5835" spans="1:4" ht="16.149999999999999" customHeight="1" x14ac:dyDescent="0.25">
      <c r="A5835" s="561">
        <v>39395</v>
      </c>
      <c r="B5835" s="562">
        <v>2033.94</v>
      </c>
      <c r="C5835"/>
      <c r="D5835"/>
    </row>
    <row r="5836" spans="1:4" ht="16.149999999999999" customHeight="1" x14ac:dyDescent="0.25">
      <c r="A5836" s="561">
        <v>39396</v>
      </c>
      <c r="B5836" s="563">
        <v>2045.59</v>
      </c>
      <c r="C5836"/>
      <c r="D5836"/>
    </row>
    <row r="5837" spans="1:4" ht="16.149999999999999" customHeight="1" x14ac:dyDescent="0.25">
      <c r="A5837" s="561">
        <v>39397</v>
      </c>
      <c r="B5837" s="562">
        <v>2045.59</v>
      </c>
      <c r="C5837"/>
      <c r="D5837"/>
    </row>
    <row r="5838" spans="1:4" ht="16.149999999999999" customHeight="1" x14ac:dyDescent="0.25">
      <c r="A5838" s="561">
        <v>39398</v>
      </c>
      <c r="B5838" s="563">
        <v>2045.59</v>
      </c>
      <c r="C5838"/>
      <c r="D5838"/>
    </row>
    <row r="5839" spans="1:4" ht="16.149999999999999" customHeight="1" x14ac:dyDescent="0.25">
      <c r="A5839" s="561">
        <v>39399</v>
      </c>
      <c r="B5839" s="562">
        <v>2045.59</v>
      </c>
      <c r="C5839"/>
      <c r="D5839"/>
    </row>
    <row r="5840" spans="1:4" ht="16.149999999999999" customHeight="1" x14ac:dyDescent="0.25">
      <c r="A5840" s="561">
        <v>39400</v>
      </c>
      <c r="B5840" s="563">
        <v>2051.88</v>
      </c>
      <c r="C5840"/>
      <c r="D5840"/>
    </row>
    <row r="5841" spans="1:4" ht="16.149999999999999" customHeight="1" x14ac:dyDescent="0.25">
      <c r="A5841" s="561">
        <v>39401</v>
      </c>
      <c r="B5841" s="562">
        <v>2032.04</v>
      </c>
      <c r="C5841"/>
      <c r="D5841"/>
    </row>
    <row r="5842" spans="1:4" ht="16.149999999999999" customHeight="1" x14ac:dyDescent="0.25">
      <c r="A5842" s="561">
        <v>39402</v>
      </c>
      <c r="B5842" s="563">
        <v>2044.7</v>
      </c>
      <c r="C5842"/>
      <c r="D5842"/>
    </row>
    <row r="5843" spans="1:4" ht="16.149999999999999" customHeight="1" x14ac:dyDescent="0.25">
      <c r="A5843" s="561">
        <v>39403</v>
      </c>
      <c r="B5843" s="562">
        <v>2040.35</v>
      </c>
      <c r="C5843"/>
      <c r="D5843"/>
    </row>
    <row r="5844" spans="1:4" ht="16.149999999999999" customHeight="1" x14ac:dyDescent="0.25">
      <c r="A5844" s="561">
        <v>39404</v>
      </c>
      <c r="B5844" s="563">
        <v>2040.35</v>
      </c>
      <c r="C5844"/>
      <c r="D5844"/>
    </row>
    <row r="5845" spans="1:4" ht="16.149999999999999" customHeight="1" x14ac:dyDescent="0.25">
      <c r="A5845" s="561">
        <v>39405</v>
      </c>
      <c r="B5845" s="562">
        <v>2040.35</v>
      </c>
      <c r="C5845"/>
      <c r="D5845"/>
    </row>
    <row r="5846" spans="1:4" ht="16.149999999999999" customHeight="1" x14ac:dyDescent="0.25">
      <c r="A5846" s="561">
        <v>39406</v>
      </c>
      <c r="B5846" s="563">
        <v>2054.3000000000002</v>
      </c>
      <c r="C5846"/>
      <c r="D5846"/>
    </row>
    <row r="5847" spans="1:4" ht="16.149999999999999" customHeight="1" x14ac:dyDescent="0.25">
      <c r="A5847" s="561">
        <v>39407</v>
      </c>
      <c r="B5847" s="562">
        <v>2056.2800000000002</v>
      </c>
      <c r="C5847"/>
      <c r="D5847"/>
    </row>
    <row r="5848" spans="1:4" ht="16.149999999999999" customHeight="1" x14ac:dyDescent="0.25">
      <c r="A5848" s="561">
        <v>39408</v>
      </c>
      <c r="B5848" s="563">
        <v>2074.6</v>
      </c>
      <c r="C5848"/>
      <c r="D5848"/>
    </row>
    <row r="5849" spans="1:4" ht="16.149999999999999" customHeight="1" x14ac:dyDescent="0.25">
      <c r="A5849" s="561">
        <v>39409</v>
      </c>
      <c r="B5849" s="562">
        <v>2074.6</v>
      </c>
      <c r="C5849"/>
      <c r="D5849"/>
    </row>
    <row r="5850" spans="1:4" ht="16.149999999999999" customHeight="1" x14ac:dyDescent="0.25">
      <c r="A5850" s="561">
        <v>39410</v>
      </c>
      <c r="B5850" s="563">
        <v>2088.2399999999998</v>
      </c>
      <c r="C5850"/>
      <c r="D5850"/>
    </row>
    <row r="5851" spans="1:4" ht="16.149999999999999" customHeight="1" x14ac:dyDescent="0.25">
      <c r="A5851" s="561">
        <v>39411</v>
      </c>
      <c r="B5851" s="562">
        <v>2088.2399999999998</v>
      </c>
      <c r="C5851"/>
      <c r="D5851"/>
    </row>
    <row r="5852" spans="1:4" ht="16.149999999999999" customHeight="1" x14ac:dyDescent="0.25">
      <c r="A5852" s="561">
        <v>39412</v>
      </c>
      <c r="B5852" s="563">
        <v>2088.2399999999998</v>
      </c>
      <c r="C5852"/>
      <c r="D5852"/>
    </row>
    <row r="5853" spans="1:4" ht="16.149999999999999" customHeight="1" x14ac:dyDescent="0.25">
      <c r="A5853" s="561">
        <v>39413</v>
      </c>
      <c r="B5853" s="562">
        <v>2089.11</v>
      </c>
      <c r="C5853"/>
      <c r="D5853"/>
    </row>
    <row r="5854" spans="1:4" ht="16.149999999999999" customHeight="1" x14ac:dyDescent="0.25">
      <c r="A5854" s="561">
        <v>39414</v>
      </c>
      <c r="B5854" s="563">
        <v>2094.7399999999998</v>
      </c>
      <c r="C5854"/>
      <c r="D5854"/>
    </row>
    <row r="5855" spans="1:4" ht="16.149999999999999" customHeight="1" x14ac:dyDescent="0.25">
      <c r="A5855" s="561">
        <v>39415</v>
      </c>
      <c r="B5855" s="562">
        <v>2066.81</v>
      </c>
      <c r="C5855"/>
      <c r="D5855"/>
    </row>
    <row r="5856" spans="1:4" ht="16.149999999999999" customHeight="1" x14ac:dyDescent="0.25">
      <c r="A5856" s="561">
        <v>39416</v>
      </c>
      <c r="B5856" s="563">
        <v>2060.42</v>
      </c>
      <c r="C5856"/>
      <c r="D5856"/>
    </row>
    <row r="5857" spans="1:4" ht="16.149999999999999" customHeight="1" x14ac:dyDescent="0.25">
      <c r="A5857" s="561">
        <v>39417</v>
      </c>
      <c r="B5857" s="562">
        <v>2043.11</v>
      </c>
      <c r="C5857"/>
      <c r="D5857"/>
    </row>
    <row r="5858" spans="1:4" ht="16.149999999999999" customHeight="1" x14ac:dyDescent="0.25">
      <c r="A5858" s="561">
        <v>39418</v>
      </c>
      <c r="B5858" s="563">
        <v>2043.11</v>
      </c>
      <c r="C5858"/>
      <c r="D5858"/>
    </row>
    <row r="5859" spans="1:4" ht="16.149999999999999" customHeight="1" x14ac:dyDescent="0.25">
      <c r="A5859" s="561">
        <v>39419</v>
      </c>
      <c r="B5859" s="562">
        <v>2043.11</v>
      </c>
      <c r="C5859"/>
      <c r="D5859"/>
    </row>
    <row r="5860" spans="1:4" ht="16.149999999999999" customHeight="1" x14ac:dyDescent="0.25">
      <c r="A5860" s="561">
        <v>39420</v>
      </c>
      <c r="B5860" s="563">
        <v>2052.1799999999998</v>
      </c>
      <c r="C5860"/>
      <c r="D5860"/>
    </row>
    <row r="5861" spans="1:4" ht="16.149999999999999" customHeight="1" x14ac:dyDescent="0.25">
      <c r="A5861" s="561">
        <v>39421</v>
      </c>
      <c r="B5861" s="562">
        <v>2057.4</v>
      </c>
      <c r="C5861"/>
      <c r="D5861"/>
    </row>
    <row r="5862" spans="1:4" ht="16.149999999999999" customHeight="1" x14ac:dyDescent="0.25">
      <c r="A5862" s="561">
        <v>39422</v>
      </c>
      <c r="B5862" s="563">
        <v>2036.6</v>
      </c>
      <c r="C5862"/>
      <c r="D5862"/>
    </row>
    <row r="5863" spans="1:4" ht="16.149999999999999" customHeight="1" x14ac:dyDescent="0.25">
      <c r="A5863" s="561">
        <v>39423</v>
      </c>
      <c r="B5863" s="562">
        <v>2023.18</v>
      </c>
      <c r="C5863"/>
      <c r="D5863"/>
    </row>
    <row r="5864" spans="1:4" ht="16.149999999999999" customHeight="1" x14ac:dyDescent="0.25">
      <c r="A5864" s="561">
        <v>39424</v>
      </c>
      <c r="B5864" s="563">
        <v>2016.77</v>
      </c>
      <c r="C5864"/>
      <c r="D5864"/>
    </row>
    <row r="5865" spans="1:4" ht="16.149999999999999" customHeight="1" x14ac:dyDescent="0.25">
      <c r="A5865" s="561">
        <v>39425</v>
      </c>
      <c r="B5865" s="562">
        <v>2016.77</v>
      </c>
      <c r="C5865"/>
      <c r="D5865"/>
    </row>
    <row r="5866" spans="1:4" ht="16.149999999999999" customHeight="1" x14ac:dyDescent="0.25">
      <c r="A5866" s="561">
        <v>39426</v>
      </c>
      <c r="B5866" s="563">
        <v>2016.77</v>
      </c>
      <c r="C5866"/>
      <c r="D5866"/>
    </row>
    <row r="5867" spans="1:4" ht="16.149999999999999" customHeight="1" x14ac:dyDescent="0.25">
      <c r="A5867" s="561">
        <v>39427</v>
      </c>
      <c r="B5867" s="562">
        <v>2009.83</v>
      </c>
      <c r="C5867"/>
      <c r="D5867"/>
    </row>
    <row r="5868" spans="1:4" ht="16.149999999999999" customHeight="1" x14ac:dyDescent="0.25">
      <c r="A5868" s="561">
        <v>39428</v>
      </c>
      <c r="B5868" s="563">
        <v>2005.82</v>
      </c>
      <c r="C5868"/>
      <c r="D5868"/>
    </row>
    <row r="5869" spans="1:4" ht="16.149999999999999" customHeight="1" x14ac:dyDescent="0.25">
      <c r="A5869" s="561">
        <v>39429</v>
      </c>
      <c r="B5869" s="562">
        <v>2003.9</v>
      </c>
      <c r="C5869"/>
      <c r="D5869"/>
    </row>
    <row r="5870" spans="1:4" ht="16.149999999999999" customHeight="1" x14ac:dyDescent="0.25">
      <c r="A5870" s="561">
        <v>39430</v>
      </c>
      <c r="B5870" s="563">
        <v>2017.36</v>
      </c>
      <c r="C5870"/>
      <c r="D5870"/>
    </row>
    <row r="5871" spans="1:4" ht="16.149999999999999" customHeight="1" x14ac:dyDescent="0.25">
      <c r="A5871" s="561">
        <v>39431</v>
      </c>
      <c r="B5871" s="562">
        <v>2009.85</v>
      </c>
      <c r="C5871"/>
      <c r="D5871"/>
    </row>
    <row r="5872" spans="1:4" ht="16.149999999999999" customHeight="1" x14ac:dyDescent="0.25">
      <c r="A5872" s="561">
        <v>39432</v>
      </c>
      <c r="B5872" s="563">
        <v>2009.85</v>
      </c>
      <c r="C5872"/>
      <c r="D5872"/>
    </row>
    <row r="5873" spans="1:4" ht="16.149999999999999" customHeight="1" x14ac:dyDescent="0.25">
      <c r="A5873" s="561">
        <v>39433</v>
      </c>
      <c r="B5873" s="562">
        <v>2009.85</v>
      </c>
      <c r="C5873"/>
      <c r="D5873"/>
    </row>
    <row r="5874" spans="1:4" ht="16.149999999999999" customHeight="1" x14ac:dyDescent="0.25">
      <c r="A5874" s="561">
        <v>39434</v>
      </c>
      <c r="B5874" s="563">
        <v>2006.48</v>
      </c>
      <c r="C5874"/>
      <c r="D5874"/>
    </row>
    <row r="5875" spans="1:4" ht="16.149999999999999" customHeight="1" x14ac:dyDescent="0.25">
      <c r="A5875" s="561">
        <v>39435</v>
      </c>
      <c r="B5875" s="562">
        <v>2007.98</v>
      </c>
      <c r="C5875"/>
      <c r="D5875"/>
    </row>
    <row r="5876" spans="1:4" ht="16.149999999999999" customHeight="1" x14ac:dyDescent="0.25">
      <c r="A5876" s="561">
        <v>39436</v>
      </c>
      <c r="B5876" s="563">
        <v>2005.92</v>
      </c>
      <c r="C5876"/>
      <c r="D5876"/>
    </row>
    <row r="5877" spans="1:4" ht="16.149999999999999" customHeight="1" x14ac:dyDescent="0.25">
      <c r="A5877" s="561">
        <v>39437</v>
      </c>
      <c r="B5877" s="562">
        <v>2000.58</v>
      </c>
      <c r="C5877"/>
      <c r="D5877"/>
    </row>
    <row r="5878" spans="1:4" ht="16.149999999999999" customHeight="1" x14ac:dyDescent="0.25">
      <c r="A5878" s="561">
        <v>39438</v>
      </c>
      <c r="B5878" s="563">
        <v>1993.08</v>
      </c>
      <c r="C5878"/>
      <c r="D5878"/>
    </row>
    <row r="5879" spans="1:4" ht="16.149999999999999" customHeight="1" x14ac:dyDescent="0.25">
      <c r="A5879" s="561">
        <v>39439</v>
      </c>
      <c r="B5879" s="562">
        <v>1993.08</v>
      </c>
      <c r="C5879"/>
      <c r="D5879"/>
    </row>
    <row r="5880" spans="1:4" ht="16.149999999999999" customHeight="1" x14ac:dyDescent="0.25">
      <c r="A5880" s="561">
        <v>39440</v>
      </c>
      <c r="B5880" s="563">
        <v>1993.08</v>
      </c>
      <c r="C5880"/>
      <c r="D5880"/>
    </row>
    <row r="5881" spans="1:4" ht="16.149999999999999" customHeight="1" x14ac:dyDescent="0.25">
      <c r="A5881" s="561">
        <v>39441</v>
      </c>
      <c r="B5881" s="562">
        <v>1989.7</v>
      </c>
      <c r="C5881"/>
      <c r="D5881"/>
    </row>
    <row r="5882" spans="1:4" ht="16.149999999999999" customHeight="1" x14ac:dyDescent="0.25">
      <c r="A5882" s="561">
        <v>39442</v>
      </c>
      <c r="B5882" s="563">
        <v>1989.7</v>
      </c>
      <c r="C5882"/>
      <c r="D5882"/>
    </row>
    <row r="5883" spans="1:4" ht="16.149999999999999" customHeight="1" x14ac:dyDescent="0.25">
      <c r="A5883" s="561">
        <v>39443</v>
      </c>
      <c r="B5883" s="562">
        <v>1987.81</v>
      </c>
      <c r="C5883"/>
      <c r="D5883"/>
    </row>
    <row r="5884" spans="1:4" ht="16.149999999999999" customHeight="1" x14ac:dyDescent="0.25">
      <c r="A5884" s="561">
        <v>39444</v>
      </c>
      <c r="B5884" s="563">
        <v>2001.72</v>
      </c>
      <c r="C5884"/>
      <c r="D5884"/>
    </row>
    <row r="5885" spans="1:4" ht="16.149999999999999" customHeight="1" x14ac:dyDescent="0.25">
      <c r="A5885" s="561">
        <v>39445</v>
      </c>
      <c r="B5885" s="562">
        <v>2014.76</v>
      </c>
      <c r="C5885"/>
      <c r="D5885"/>
    </row>
    <row r="5886" spans="1:4" ht="16.149999999999999" customHeight="1" x14ac:dyDescent="0.25">
      <c r="A5886" s="561">
        <v>39446</v>
      </c>
      <c r="B5886" s="563">
        <v>2014.76</v>
      </c>
      <c r="C5886"/>
      <c r="D5886"/>
    </row>
    <row r="5887" spans="1:4" ht="16.149999999999999" customHeight="1" x14ac:dyDescent="0.25">
      <c r="A5887" s="561">
        <v>39447</v>
      </c>
      <c r="B5887" s="562">
        <v>2014.76</v>
      </c>
      <c r="C5887"/>
      <c r="D5887"/>
    </row>
    <row r="5888" spans="1:4" ht="16.149999999999999" customHeight="1" x14ac:dyDescent="0.25">
      <c r="A5888" s="561">
        <v>39448</v>
      </c>
      <c r="B5888" s="563">
        <v>2014.76</v>
      </c>
      <c r="C5888"/>
      <c r="D5888"/>
    </row>
    <row r="5889" spans="1:4" ht="16.149999999999999" customHeight="1" x14ac:dyDescent="0.25">
      <c r="A5889" s="561">
        <v>39449</v>
      </c>
      <c r="B5889" s="562">
        <v>2014.76</v>
      </c>
      <c r="C5889"/>
      <c r="D5889"/>
    </row>
    <row r="5890" spans="1:4" ht="16.149999999999999" customHeight="1" x14ac:dyDescent="0.25">
      <c r="A5890" s="561">
        <v>39450</v>
      </c>
      <c r="B5890" s="563">
        <v>2012.82</v>
      </c>
      <c r="C5890"/>
      <c r="D5890"/>
    </row>
    <row r="5891" spans="1:4" ht="16.149999999999999" customHeight="1" x14ac:dyDescent="0.25">
      <c r="A5891" s="561">
        <v>39451</v>
      </c>
      <c r="B5891" s="562">
        <v>2013.27</v>
      </c>
      <c r="C5891"/>
      <c r="D5891"/>
    </row>
    <row r="5892" spans="1:4" ht="16.149999999999999" customHeight="1" x14ac:dyDescent="0.25">
      <c r="A5892" s="561">
        <v>39452</v>
      </c>
      <c r="B5892" s="563">
        <v>2013.98</v>
      </c>
      <c r="C5892"/>
      <c r="D5892"/>
    </row>
    <row r="5893" spans="1:4" ht="16.149999999999999" customHeight="1" x14ac:dyDescent="0.25">
      <c r="A5893" s="561">
        <v>39453</v>
      </c>
      <c r="B5893" s="562">
        <v>2013.98</v>
      </c>
      <c r="C5893"/>
      <c r="D5893"/>
    </row>
    <row r="5894" spans="1:4" ht="16.149999999999999" customHeight="1" x14ac:dyDescent="0.25">
      <c r="A5894" s="561">
        <v>39454</v>
      </c>
      <c r="B5894" s="563">
        <v>2013.98</v>
      </c>
      <c r="C5894"/>
      <c r="D5894"/>
    </row>
    <row r="5895" spans="1:4" ht="16.149999999999999" customHeight="1" x14ac:dyDescent="0.25">
      <c r="A5895" s="561">
        <v>39455</v>
      </c>
      <c r="B5895" s="562">
        <v>2013.98</v>
      </c>
      <c r="C5895"/>
      <c r="D5895"/>
    </row>
    <row r="5896" spans="1:4" ht="16.149999999999999" customHeight="1" x14ac:dyDescent="0.25">
      <c r="A5896" s="561">
        <v>39456</v>
      </c>
      <c r="B5896" s="563">
        <v>2000.91</v>
      </c>
      <c r="C5896"/>
      <c r="D5896"/>
    </row>
    <row r="5897" spans="1:4" ht="16.149999999999999" customHeight="1" x14ac:dyDescent="0.25">
      <c r="A5897" s="561">
        <v>39457</v>
      </c>
      <c r="B5897" s="562">
        <v>2004.7</v>
      </c>
      <c r="C5897"/>
      <c r="D5897"/>
    </row>
    <row r="5898" spans="1:4" ht="16.149999999999999" customHeight="1" x14ac:dyDescent="0.25">
      <c r="A5898" s="561">
        <v>39458</v>
      </c>
      <c r="B5898" s="563">
        <v>2003.74</v>
      </c>
      <c r="C5898"/>
      <c r="D5898"/>
    </row>
    <row r="5899" spans="1:4" ht="16.149999999999999" customHeight="1" x14ac:dyDescent="0.25">
      <c r="A5899" s="561">
        <v>39459</v>
      </c>
      <c r="B5899" s="562">
        <v>1985.35</v>
      </c>
      <c r="C5899"/>
      <c r="D5899"/>
    </row>
    <row r="5900" spans="1:4" ht="16.149999999999999" customHeight="1" x14ac:dyDescent="0.25">
      <c r="A5900" s="561">
        <v>39460</v>
      </c>
      <c r="B5900" s="563">
        <v>1985.35</v>
      </c>
      <c r="C5900"/>
      <c r="D5900"/>
    </row>
    <row r="5901" spans="1:4" ht="16.149999999999999" customHeight="1" x14ac:dyDescent="0.25">
      <c r="A5901" s="561">
        <v>39461</v>
      </c>
      <c r="B5901" s="562">
        <v>1985.35</v>
      </c>
      <c r="C5901"/>
      <c r="D5901"/>
    </row>
    <row r="5902" spans="1:4" ht="16.149999999999999" customHeight="1" x14ac:dyDescent="0.25">
      <c r="A5902" s="561">
        <v>39462</v>
      </c>
      <c r="B5902" s="563">
        <v>1949.43</v>
      </c>
      <c r="C5902"/>
      <c r="D5902"/>
    </row>
    <row r="5903" spans="1:4" ht="16.149999999999999" customHeight="1" x14ac:dyDescent="0.25">
      <c r="A5903" s="561">
        <v>39463</v>
      </c>
      <c r="B5903" s="562">
        <v>1948.91</v>
      </c>
      <c r="C5903"/>
      <c r="D5903"/>
    </row>
    <row r="5904" spans="1:4" ht="16.149999999999999" customHeight="1" x14ac:dyDescent="0.25">
      <c r="A5904" s="561">
        <v>39464</v>
      </c>
      <c r="B5904" s="563">
        <v>1960.49</v>
      </c>
      <c r="C5904"/>
      <c r="D5904"/>
    </row>
    <row r="5905" spans="1:4" ht="16.149999999999999" customHeight="1" x14ac:dyDescent="0.25">
      <c r="A5905" s="561">
        <v>39465</v>
      </c>
      <c r="B5905" s="562">
        <v>1947.6</v>
      </c>
      <c r="C5905"/>
      <c r="D5905"/>
    </row>
    <row r="5906" spans="1:4" ht="16.149999999999999" customHeight="1" x14ac:dyDescent="0.25">
      <c r="A5906" s="561">
        <v>39466</v>
      </c>
      <c r="B5906" s="563">
        <v>1968.13</v>
      </c>
      <c r="C5906"/>
      <c r="D5906"/>
    </row>
    <row r="5907" spans="1:4" ht="16.149999999999999" customHeight="1" x14ac:dyDescent="0.25">
      <c r="A5907" s="561">
        <v>39467</v>
      </c>
      <c r="B5907" s="562">
        <v>1968.13</v>
      </c>
      <c r="C5907"/>
      <c r="D5907"/>
    </row>
    <row r="5908" spans="1:4" ht="16.149999999999999" customHeight="1" x14ac:dyDescent="0.25">
      <c r="A5908" s="561">
        <v>39468</v>
      </c>
      <c r="B5908" s="563">
        <v>1968.13</v>
      </c>
      <c r="C5908"/>
      <c r="D5908"/>
    </row>
    <row r="5909" spans="1:4" ht="16.149999999999999" customHeight="1" x14ac:dyDescent="0.25">
      <c r="A5909" s="561">
        <v>39469</v>
      </c>
      <c r="B5909" s="562">
        <v>1968.13</v>
      </c>
      <c r="C5909"/>
      <c r="D5909"/>
    </row>
    <row r="5910" spans="1:4" ht="16.149999999999999" customHeight="1" x14ac:dyDescent="0.25">
      <c r="A5910" s="561">
        <v>39470</v>
      </c>
      <c r="B5910" s="563">
        <v>2007.41</v>
      </c>
      <c r="C5910"/>
      <c r="D5910"/>
    </row>
    <row r="5911" spans="1:4" ht="16.149999999999999" customHeight="1" x14ac:dyDescent="0.25">
      <c r="A5911" s="561">
        <v>39471</v>
      </c>
      <c r="B5911" s="562">
        <v>2005.08</v>
      </c>
      <c r="C5911"/>
      <c r="D5911"/>
    </row>
    <row r="5912" spans="1:4" ht="16.149999999999999" customHeight="1" x14ac:dyDescent="0.25">
      <c r="A5912" s="561">
        <v>39472</v>
      </c>
      <c r="B5912" s="563">
        <v>1970.65</v>
      </c>
      <c r="C5912"/>
      <c r="D5912"/>
    </row>
    <row r="5913" spans="1:4" ht="16.149999999999999" customHeight="1" x14ac:dyDescent="0.25">
      <c r="A5913" s="561">
        <v>39473</v>
      </c>
      <c r="B5913" s="562">
        <v>1961.3</v>
      </c>
      <c r="C5913"/>
      <c r="D5913"/>
    </row>
    <row r="5914" spans="1:4" ht="16.149999999999999" customHeight="1" x14ac:dyDescent="0.25">
      <c r="A5914" s="561">
        <v>39474</v>
      </c>
      <c r="B5914" s="563">
        <v>1961.3</v>
      </c>
      <c r="C5914"/>
      <c r="D5914"/>
    </row>
    <row r="5915" spans="1:4" ht="16.149999999999999" customHeight="1" x14ac:dyDescent="0.25">
      <c r="A5915" s="561">
        <v>39475</v>
      </c>
      <c r="B5915" s="562">
        <v>1961.3</v>
      </c>
      <c r="C5915"/>
      <c r="D5915"/>
    </row>
    <row r="5916" spans="1:4" ht="16.149999999999999" customHeight="1" x14ac:dyDescent="0.25">
      <c r="A5916" s="561">
        <v>39476</v>
      </c>
      <c r="B5916" s="563">
        <v>1969.65</v>
      </c>
      <c r="C5916"/>
      <c r="D5916"/>
    </row>
    <row r="5917" spans="1:4" ht="16.149999999999999" customHeight="1" x14ac:dyDescent="0.25">
      <c r="A5917" s="561">
        <v>39477</v>
      </c>
      <c r="B5917" s="562">
        <v>1946.54</v>
      </c>
      <c r="C5917"/>
      <c r="D5917"/>
    </row>
    <row r="5918" spans="1:4" ht="16.149999999999999" customHeight="1" x14ac:dyDescent="0.25">
      <c r="A5918" s="561">
        <v>39478</v>
      </c>
      <c r="B5918" s="563">
        <v>1939.6</v>
      </c>
      <c r="C5918"/>
      <c r="D5918"/>
    </row>
    <row r="5919" spans="1:4" ht="16.149999999999999" customHeight="1" x14ac:dyDescent="0.25">
      <c r="A5919" s="561">
        <v>39479</v>
      </c>
      <c r="B5919" s="562">
        <v>1939.77</v>
      </c>
      <c r="C5919"/>
      <c r="D5919"/>
    </row>
    <row r="5920" spans="1:4" ht="16.149999999999999" customHeight="1" x14ac:dyDescent="0.25">
      <c r="A5920" s="561">
        <v>39480</v>
      </c>
      <c r="B5920" s="563">
        <v>1921.94</v>
      </c>
      <c r="C5920"/>
      <c r="D5920"/>
    </row>
    <row r="5921" spans="1:4" ht="16.149999999999999" customHeight="1" x14ac:dyDescent="0.25">
      <c r="A5921" s="561">
        <v>39481</v>
      </c>
      <c r="B5921" s="562">
        <v>1921.94</v>
      </c>
      <c r="C5921"/>
      <c r="D5921"/>
    </row>
    <row r="5922" spans="1:4" ht="16.149999999999999" customHeight="1" x14ac:dyDescent="0.25">
      <c r="A5922" s="561">
        <v>39482</v>
      </c>
      <c r="B5922" s="563">
        <v>1921.94</v>
      </c>
      <c r="C5922"/>
      <c r="D5922"/>
    </row>
    <row r="5923" spans="1:4" ht="16.149999999999999" customHeight="1" x14ac:dyDescent="0.25">
      <c r="A5923" s="561">
        <v>39483</v>
      </c>
      <c r="B5923" s="562">
        <v>1917.26</v>
      </c>
      <c r="C5923"/>
      <c r="D5923"/>
    </row>
    <row r="5924" spans="1:4" ht="16.149999999999999" customHeight="1" x14ac:dyDescent="0.25">
      <c r="A5924" s="561">
        <v>39484</v>
      </c>
      <c r="B5924" s="563">
        <v>1928.3</v>
      </c>
      <c r="C5924"/>
      <c r="D5924"/>
    </row>
    <row r="5925" spans="1:4" ht="16.149999999999999" customHeight="1" x14ac:dyDescent="0.25">
      <c r="A5925" s="561">
        <v>39485</v>
      </c>
      <c r="B5925" s="562">
        <v>1929.7</v>
      </c>
      <c r="C5925"/>
      <c r="D5925"/>
    </row>
    <row r="5926" spans="1:4" ht="16.149999999999999" customHeight="1" x14ac:dyDescent="0.25">
      <c r="A5926" s="561">
        <v>39486</v>
      </c>
      <c r="B5926" s="563">
        <v>1935.49</v>
      </c>
      <c r="C5926"/>
      <c r="D5926"/>
    </row>
    <row r="5927" spans="1:4" ht="16.149999999999999" customHeight="1" x14ac:dyDescent="0.25">
      <c r="A5927" s="561">
        <v>39487</v>
      </c>
      <c r="B5927" s="562">
        <v>1923.08</v>
      </c>
      <c r="C5927"/>
      <c r="D5927"/>
    </row>
    <row r="5928" spans="1:4" ht="16.149999999999999" customHeight="1" x14ac:dyDescent="0.25">
      <c r="A5928" s="561">
        <v>39488</v>
      </c>
      <c r="B5928" s="563">
        <v>1923.08</v>
      </c>
      <c r="C5928"/>
      <c r="D5928"/>
    </row>
    <row r="5929" spans="1:4" ht="16.149999999999999" customHeight="1" x14ac:dyDescent="0.25">
      <c r="A5929" s="561">
        <v>39489</v>
      </c>
      <c r="B5929" s="562">
        <v>1923.08</v>
      </c>
      <c r="C5929"/>
      <c r="D5929"/>
    </row>
    <row r="5930" spans="1:4" ht="16.149999999999999" customHeight="1" x14ac:dyDescent="0.25">
      <c r="A5930" s="561">
        <v>39490</v>
      </c>
      <c r="B5930" s="563">
        <v>1912.8</v>
      </c>
      <c r="C5930"/>
      <c r="D5930"/>
    </row>
    <row r="5931" spans="1:4" ht="16.149999999999999" customHeight="1" x14ac:dyDescent="0.25">
      <c r="A5931" s="561">
        <v>39491</v>
      </c>
      <c r="B5931" s="562">
        <v>1901.38</v>
      </c>
      <c r="C5931"/>
      <c r="D5931"/>
    </row>
    <row r="5932" spans="1:4" ht="16.149999999999999" customHeight="1" x14ac:dyDescent="0.25">
      <c r="A5932" s="561">
        <v>39492</v>
      </c>
      <c r="B5932" s="563">
        <v>1898.4</v>
      </c>
      <c r="C5932"/>
      <c r="D5932"/>
    </row>
    <row r="5933" spans="1:4" ht="16.149999999999999" customHeight="1" x14ac:dyDescent="0.25">
      <c r="A5933" s="561">
        <v>39493</v>
      </c>
      <c r="B5933" s="562">
        <v>1894.87</v>
      </c>
      <c r="C5933"/>
      <c r="D5933"/>
    </row>
    <row r="5934" spans="1:4" ht="16.149999999999999" customHeight="1" x14ac:dyDescent="0.25">
      <c r="A5934" s="561">
        <v>39494</v>
      </c>
      <c r="B5934" s="563">
        <v>1905.37</v>
      </c>
      <c r="C5934"/>
      <c r="D5934"/>
    </row>
    <row r="5935" spans="1:4" ht="16.149999999999999" customHeight="1" x14ac:dyDescent="0.25">
      <c r="A5935" s="561">
        <v>39495</v>
      </c>
      <c r="B5935" s="562">
        <v>1905.37</v>
      </c>
      <c r="C5935"/>
      <c r="D5935"/>
    </row>
    <row r="5936" spans="1:4" ht="16.149999999999999" customHeight="1" x14ac:dyDescent="0.25">
      <c r="A5936" s="561">
        <v>39496</v>
      </c>
      <c r="B5936" s="563">
        <v>1905.37</v>
      </c>
      <c r="C5936"/>
      <c r="D5936"/>
    </row>
    <row r="5937" spans="1:4" ht="16.149999999999999" customHeight="1" x14ac:dyDescent="0.25">
      <c r="A5937" s="561">
        <v>39497</v>
      </c>
      <c r="B5937" s="562">
        <v>1905.37</v>
      </c>
      <c r="C5937"/>
      <c r="D5937"/>
    </row>
    <row r="5938" spans="1:4" ht="16.149999999999999" customHeight="1" x14ac:dyDescent="0.25">
      <c r="A5938" s="561">
        <v>39498</v>
      </c>
      <c r="B5938" s="563">
        <v>1890.74</v>
      </c>
      <c r="C5938"/>
      <c r="D5938"/>
    </row>
    <row r="5939" spans="1:4" ht="16.149999999999999" customHeight="1" x14ac:dyDescent="0.25">
      <c r="A5939" s="561">
        <v>39499</v>
      </c>
      <c r="B5939" s="562">
        <v>1910.81</v>
      </c>
      <c r="C5939"/>
      <c r="D5939"/>
    </row>
    <row r="5940" spans="1:4" ht="16.149999999999999" customHeight="1" x14ac:dyDescent="0.25">
      <c r="A5940" s="561">
        <v>39500</v>
      </c>
      <c r="B5940" s="563">
        <v>1895.85</v>
      </c>
      <c r="C5940"/>
      <c r="D5940"/>
    </row>
    <row r="5941" spans="1:4" ht="16.149999999999999" customHeight="1" x14ac:dyDescent="0.25">
      <c r="A5941" s="561">
        <v>39501</v>
      </c>
      <c r="B5941" s="562">
        <v>1892</v>
      </c>
      <c r="C5941"/>
      <c r="D5941"/>
    </row>
    <row r="5942" spans="1:4" ht="16.149999999999999" customHeight="1" x14ac:dyDescent="0.25">
      <c r="A5942" s="561">
        <v>39502</v>
      </c>
      <c r="B5942" s="563">
        <v>1892</v>
      </c>
      <c r="C5942"/>
      <c r="D5942"/>
    </row>
    <row r="5943" spans="1:4" ht="16.149999999999999" customHeight="1" x14ac:dyDescent="0.25">
      <c r="A5943" s="561">
        <v>39503</v>
      </c>
      <c r="B5943" s="562">
        <v>1892</v>
      </c>
      <c r="C5943"/>
      <c r="D5943"/>
    </row>
    <row r="5944" spans="1:4" ht="16.149999999999999" customHeight="1" x14ac:dyDescent="0.25">
      <c r="A5944" s="561">
        <v>39504</v>
      </c>
      <c r="B5944" s="563">
        <v>1887.97</v>
      </c>
      <c r="C5944"/>
      <c r="D5944"/>
    </row>
    <row r="5945" spans="1:4" ht="16.149999999999999" customHeight="1" x14ac:dyDescent="0.25">
      <c r="A5945" s="561">
        <v>39505</v>
      </c>
      <c r="B5945" s="562">
        <v>1879.19</v>
      </c>
      <c r="C5945"/>
      <c r="D5945"/>
    </row>
    <row r="5946" spans="1:4" ht="16.149999999999999" customHeight="1" x14ac:dyDescent="0.25">
      <c r="A5946" s="561">
        <v>39506</v>
      </c>
      <c r="B5946" s="563">
        <v>1854.87</v>
      </c>
      <c r="C5946"/>
      <c r="D5946"/>
    </row>
    <row r="5947" spans="1:4" ht="16.149999999999999" customHeight="1" x14ac:dyDescent="0.25">
      <c r="A5947" s="561">
        <v>39507</v>
      </c>
      <c r="B5947" s="562">
        <v>1843.59</v>
      </c>
      <c r="C5947"/>
      <c r="D5947"/>
    </row>
    <row r="5948" spans="1:4" ht="16.149999999999999" customHeight="1" x14ac:dyDescent="0.25">
      <c r="A5948" s="561">
        <v>39508</v>
      </c>
      <c r="B5948" s="563">
        <v>1845.17</v>
      </c>
      <c r="C5948"/>
      <c r="D5948"/>
    </row>
    <row r="5949" spans="1:4" ht="16.149999999999999" customHeight="1" x14ac:dyDescent="0.25">
      <c r="A5949" s="561">
        <v>39509</v>
      </c>
      <c r="B5949" s="562">
        <v>1845.17</v>
      </c>
      <c r="C5949"/>
      <c r="D5949"/>
    </row>
    <row r="5950" spans="1:4" ht="16.149999999999999" customHeight="1" x14ac:dyDescent="0.25">
      <c r="A5950" s="561">
        <v>39510</v>
      </c>
      <c r="B5950" s="563">
        <v>1845.17</v>
      </c>
      <c r="C5950"/>
      <c r="D5950"/>
    </row>
    <row r="5951" spans="1:4" ht="16.149999999999999" customHeight="1" x14ac:dyDescent="0.25">
      <c r="A5951" s="561">
        <v>39511</v>
      </c>
      <c r="B5951" s="562">
        <v>1849.46</v>
      </c>
      <c r="C5951"/>
      <c r="D5951"/>
    </row>
    <row r="5952" spans="1:4" ht="16.149999999999999" customHeight="1" x14ac:dyDescent="0.25">
      <c r="A5952" s="561">
        <v>39512</v>
      </c>
      <c r="B5952" s="563">
        <v>1841.61</v>
      </c>
      <c r="C5952"/>
      <c r="D5952"/>
    </row>
    <row r="5953" spans="1:4" ht="16.149999999999999" customHeight="1" x14ac:dyDescent="0.25">
      <c r="A5953" s="561">
        <v>39513</v>
      </c>
      <c r="B5953" s="562">
        <v>1856.69</v>
      </c>
      <c r="C5953"/>
      <c r="D5953"/>
    </row>
    <row r="5954" spans="1:4" ht="16.149999999999999" customHeight="1" x14ac:dyDescent="0.25">
      <c r="A5954" s="561">
        <v>39514</v>
      </c>
      <c r="B5954" s="563">
        <v>1880.12</v>
      </c>
      <c r="C5954"/>
      <c r="D5954"/>
    </row>
    <row r="5955" spans="1:4" ht="16.149999999999999" customHeight="1" x14ac:dyDescent="0.25">
      <c r="A5955" s="561">
        <v>39515</v>
      </c>
      <c r="B5955" s="562">
        <v>1902.17</v>
      </c>
      <c r="C5955"/>
      <c r="D5955"/>
    </row>
    <row r="5956" spans="1:4" ht="16.149999999999999" customHeight="1" x14ac:dyDescent="0.25">
      <c r="A5956" s="561">
        <v>39516</v>
      </c>
      <c r="B5956" s="563">
        <v>1902.17</v>
      </c>
      <c r="C5956"/>
      <c r="D5956"/>
    </row>
    <row r="5957" spans="1:4" ht="16.149999999999999" customHeight="1" x14ac:dyDescent="0.25">
      <c r="A5957" s="561">
        <v>39517</v>
      </c>
      <c r="B5957" s="562">
        <v>1902.17</v>
      </c>
      <c r="C5957"/>
      <c r="D5957"/>
    </row>
    <row r="5958" spans="1:4" ht="16.149999999999999" customHeight="1" x14ac:dyDescent="0.25">
      <c r="A5958" s="561">
        <v>39518</v>
      </c>
      <c r="B5958" s="563">
        <v>1864.78</v>
      </c>
      <c r="C5958"/>
      <c r="D5958"/>
    </row>
    <row r="5959" spans="1:4" ht="16.149999999999999" customHeight="1" x14ac:dyDescent="0.25">
      <c r="A5959" s="561">
        <v>39519</v>
      </c>
      <c r="B5959" s="562">
        <v>1865.98</v>
      </c>
      <c r="C5959"/>
      <c r="D5959"/>
    </row>
    <row r="5960" spans="1:4" ht="16.149999999999999" customHeight="1" x14ac:dyDescent="0.25">
      <c r="A5960" s="561">
        <v>39520</v>
      </c>
      <c r="B5960" s="563">
        <v>1853.41</v>
      </c>
      <c r="C5960"/>
      <c r="D5960"/>
    </row>
    <row r="5961" spans="1:4" ht="16.149999999999999" customHeight="1" x14ac:dyDescent="0.25">
      <c r="A5961" s="561">
        <v>39521</v>
      </c>
      <c r="B5961" s="562">
        <v>1856.01</v>
      </c>
      <c r="C5961"/>
      <c r="D5961"/>
    </row>
    <row r="5962" spans="1:4" ht="16.149999999999999" customHeight="1" x14ac:dyDescent="0.25">
      <c r="A5962" s="561">
        <v>39522</v>
      </c>
      <c r="B5962" s="563">
        <v>1843.95</v>
      </c>
      <c r="C5962"/>
      <c r="D5962"/>
    </row>
    <row r="5963" spans="1:4" ht="16.149999999999999" customHeight="1" x14ac:dyDescent="0.25">
      <c r="A5963" s="561">
        <v>39523</v>
      </c>
      <c r="B5963" s="562">
        <v>1843.95</v>
      </c>
      <c r="C5963"/>
      <c r="D5963"/>
    </row>
    <row r="5964" spans="1:4" ht="16.149999999999999" customHeight="1" x14ac:dyDescent="0.25">
      <c r="A5964" s="561">
        <v>39524</v>
      </c>
      <c r="B5964" s="563">
        <v>1843.95</v>
      </c>
      <c r="C5964"/>
      <c r="D5964"/>
    </row>
    <row r="5965" spans="1:4" ht="16.149999999999999" customHeight="1" x14ac:dyDescent="0.25">
      <c r="A5965" s="561">
        <v>39525</v>
      </c>
      <c r="B5965" s="562">
        <v>1857.55</v>
      </c>
      <c r="C5965"/>
      <c r="D5965"/>
    </row>
    <row r="5966" spans="1:4" ht="16.149999999999999" customHeight="1" x14ac:dyDescent="0.25">
      <c r="A5966" s="561">
        <v>39526</v>
      </c>
      <c r="B5966" s="563">
        <v>1823.11</v>
      </c>
      <c r="C5966"/>
      <c r="D5966"/>
    </row>
    <row r="5967" spans="1:4" ht="16.149999999999999" customHeight="1" x14ac:dyDescent="0.25">
      <c r="A5967" s="561">
        <v>39527</v>
      </c>
      <c r="B5967" s="562">
        <v>1815.65</v>
      </c>
      <c r="C5967"/>
      <c r="D5967"/>
    </row>
    <row r="5968" spans="1:4" ht="16.149999999999999" customHeight="1" x14ac:dyDescent="0.25">
      <c r="A5968" s="561">
        <v>39528</v>
      </c>
      <c r="B5968" s="563">
        <v>1815.65</v>
      </c>
      <c r="C5968"/>
      <c r="D5968"/>
    </row>
    <row r="5969" spans="1:4" ht="16.149999999999999" customHeight="1" x14ac:dyDescent="0.25">
      <c r="A5969" s="561">
        <v>39529</v>
      </c>
      <c r="B5969" s="562">
        <v>1815.65</v>
      </c>
      <c r="C5969"/>
      <c r="D5969"/>
    </row>
    <row r="5970" spans="1:4" ht="16.149999999999999" customHeight="1" x14ac:dyDescent="0.25">
      <c r="A5970" s="561">
        <v>39530</v>
      </c>
      <c r="B5970" s="563">
        <v>1815.65</v>
      </c>
      <c r="C5970"/>
      <c r="D5970"/>
    </row>
    <row r="5971" spans="1:4" ht="16.149999999999999" customHeight="1" x14ac:dyDescent="0.25">
      <c r="A5971" s="561">
        <v>39531</v>
      </c>
      <c r="B5971" s="562">
        <v>1815.65</v>
      </c>
      <c r="C5971"/>
      <c r="D5971"/>
    </row>
    <row r="5972" spans="1:4" ht="16.149999999999999" customHeight="1" x14ac:dyDescent="0.25">
      <c r="A5972" s="561">
        <v>39532</v>
      </c>
      <c r="B5972" s="563">
        <v>1815.65</v>
      </c>
      <c r="C5972"/>
      <c r="D5972"/>
    </row>
    <row r="5973" spans="1:4" ht="16.149999999999999" customHeight="1" x14ac:dyDescent="0.25">
      <c r="A5973" s="561">
        <v>39533</v>
      </c>
      <c r="B5973" s="562">
        <v>1835.01</v>
      </c>
      <c r="C5973"/>
      <c r="D5973"/>
    </row>
    <row r="5974" spans="1:4" ht="16.149999999999999" customHeight="1" x14ac:dyDescent="0.25">
      <c r="A5974" s="561">
        <v>39534</v>
      </c>
      <c r="B5974" s="563">
        <v>1821.31</v>
      </c>
      <c r="C5974"/>
      <c r="D5974"/>
    </row>
    <row r="5975" spans="1:4" ht="16.149999999999999" customHeight="1" x14ac:dyDescent="0.25">
      <c r="A5975" s="561">
        <v>39535</v>
      </c>
      <c r="B5975" s="562">
        <v>1810.68</v>
      </c>
      <c r="C5975"/>
      <c r="D5975"/>
    </row>
    <row r="5976" spans="1:4" ht="16.149999999999999" customHeight="1" x14ac:dyDescent="0.25">
      <c r="A5976" s="561">
        <v>39536</v>
      </c>
      <c r="B5976" s="563">
        <v>1821.6</v>
      </c>
      <c r="C5976"/>
      <c r="D5976"/>
    </row>
    <row r="5977" spans="1:4" ht="16.149999999999999" customHeight="1" x14ac:dyDescent="0.25">
      <c r="A5977" s="561">
        <v>39537</v>
      </c>
      <c r="B5977" s="562">
        <v>1821.6</v>
      </c>
      <c r="C5977"/>
      <c r="D5977"/>
    </row>
    <row r="5978" spans="1:4" ht="16.149999999999999" customHeight="1" x14ac:dyDescent="0.25">
      <c r="A5978" s="561">
        <v>39538</v>
      </c>
      <c r="B5978" s="563">
        <v>1821.6</v>
      </c>
      <c r="C5978"/>
      <c r="D5978"/>
    </row>
    <row r="5979" spans="1:4" ht="16.149999999999999" customHeight="1" x14ac:dyDescent="0.25">
      <c r="A5979" s="561">
        <v>39539</v>
      </c>
      <c r="B5979" s="562">
        <v>1834.96</v>
      </c>
      <c r="C5979"/>
      <c r="D5979"/>
    </row>
    <row r="5980" spans="1:4" ht="16.149999999999999" customHeight="1" x14ac:dyDescent="0.25">
      <c r="A5980" s="561">
        <v>39540</v>
      </c>
      <c r="B5980" s="563">
        <v>1827.94</v>
      </c>
      <c r="C5980"/>
      <c r="D5980"/>
    </row>
    <row r="5981" spans="1:4" ht="16.149999999999999" customHeight="1" x14ac:dyDescent="0.25">
      <c r="A5981" s="561">
        <v>39541</v>
      </c>
      <c r="B5981" s="562">
        <v>1826.34</v>
      </c>
      <c r="C5981"/>
      <c r="D5981"/>
    </row>
    <row r="5982" spans="1:4" ht="16.149999999999999" customHeight="1" x14ac:dyDescent="0.25">
      <c r="A5982" s="561">
        <v>39542</v>
      </c>
      <c r="B5982" s="563">
        <v>1824.39</v>
      </c>
      <c r="C5982"/>
      <c r="D5982"/>
    </row>
    <row r="5983" spans="1:4" ht="16.149999999999999" customHeight="1" x14ac:dyDescent="0.25">
      <c r="A5983" s="561">
        <v>39543</v>
      </c>
      <c r="B5983" s="562">
        <v>1816.28</v>
      </c>
      <c r="C5983"/>
      <c r="D5983"/>
    </row>
    <row r="5984" spans="1:4" ht="16.149999999999999" customHeight="1" x14ac:dyDescent="0.25">
      <c r="A5984" s="561">
        <v>39544</v>
      </c>
      <c r="B5984" s="563">
        <v>1816.28</v>
      </c>
      <c r="C5984"/>
      <c r="D5984"/>
    </row>
    <row r="5985" spans="1:4" ht="16.149999999999999" customHeight="1" x14ac:dyDescent="0.25">
      <c r="A5985" s="561">
        <v>39545</v>
      </c>
      <c r="B5985" s="562">
        <v>1816.28</v>
      </c>
      <c r="C5985"/>
      <c r="D5985"/>
    </row>
    <row r="5986" spans="1:4" ht="16.149999999999999" customHeight="1" x14ac:dyDescent="0.25">
      <c r="A5986" s="561">
        <v>39546</v>
      </c>
      <c r="B5986" s="563">
        <v>1811.23</v>
      </c>
      <c r="C5986"/>
      <c r="D5986"/>
    </row>
    <row r="5987" spans="1:4" ht="16.149999999999999" customHeight="1" x14ac:dyDescent="0.25">
      <c r="A5987" s="561">
        <v>39547</v>
      </c>
      <c r="B5987" s="562">
        <v>1812.85</v>
      </c>
      <c r="C5987"/>
      <c r="D5987"/>
    </row>
    <row r="5988" spans="1:4" ht="16.149999999999999" customHeight="1" x14ac:dyDescent="0.25">
      <c r="A5988" s="561">
        <v>39548</v>
      </c>
      <c r="B5988" s="563">
        <v>1799.07</v>
      </c>
      <c r="C5988"/>
      <c r="D5988"/>
    </row>
    <row r="5989" spans="1:4" ht="16.149999999999999" customHeight="1" x14ac:dyDescent="0.25">
      <c r="A5989" s="561">
        <v>39549</v>
      </c>
      <c r="B5989" s="562">
        <v>1791.63</v>
      </c>
      <c r="C5989"/>
      <c r="D5989"/>
    </row>
    <row r="5990" spans="1:4" ht="16.149999999999999" customHeight="1" x14ac:dyDescent="0.25">
      <c r="A5990" s="561">
        <v>39550</v>
      </c>
      <c r="B5990" s="563">
        <v>1792.49</v>
      </c>
      <c r="C5990"/>
      <c r="D5990"/>
    </row>
    <row r="5991" spans="1:4" ht="16.149999999999999" customHeight="1" x14ac:dyDescent="0.25">
      <c r="A5991" s="561">
        <v>39551</v>
      </c>
      <c r="B5991" s="562">
        <v>1792.49</v>
      </c>
      <c r="C5991"/>
      <c r="D5991"/>
    </row>
    <row r="5992" spans="1:4" ht="16.149999999999999" customHeight="1" x14ac:dyDescent="0.25">
      <c r="A5992" s="561">
        <v>39552</v>
      </c>
      <c r="B5992" s="563">
        <v>1792.49</v>
      </c>
      <c r="C5992"/>
      <c r="D5992"/>
    </row>
    <row r="5993" spans="1:4" ht="16.149999999999999" customHeight="1" x14ac:dyDescent="0.25">
      <c r="A5993" s="561">
        <v>39553</v>
      </c>
      <c r="B5993" s="562">
        <v>1792.69</v>
      </c>
      <c r="C5993"/>
      <c r="D5993"/>
    </row>
    <row r="5994" spans="1:4" ht="16.149999999999999" customHeight="1" x14ac:dyDescent="0.25">
      <c r="A5994" s="561">
        <v>39554</v>
      </c>
      <c r="B5994" s="563">
        <v>1797.89</v>
      </c>
      <c r="C5994"/>
      <c r="D5994"/>
    </row>
    <row r="5995" spans="1:4" ht="16.149999999999999" customHeight="1" x14ac:dyDescent="0.25">
      <c r="A5995" s="561">
        <v>39555</v>
      </c>
      <c r="B5995" s="562">
        <v>1798.89</v>
      </c>
      <c r="C5995"/>
      <c r="D5995"/>
    </row>
    <row r="5996" spans="1:4" ht="16.149999999999999" customHeight="1" x14ac:dyDescent="0.25">
      <c r="A5996" s="561">
        <v>39556</v>
      </c>
      <c r="B5996" s="563">
        <v>1792.87</v>
      </c>
      <c r="C5996"/>
      <c r="D5996"/>
    </row>
    <row r="5997" spans="1:4" ht="16.149999999999999" customHeight="1" x14ac:dyDescent="0.25">
      <c r="A5997" s="561">
        <v>39557</v>
      </c>
      <c r="B5997" s="562">
        <v>1785.17</v>
      </c>
      <c r="C5997"/>
      <c r="D5997"/>
    </row>
    <row r="5998" spans="1:4" ht="16.149999999999999" customHeight="1" x14ac:dyDescent="0.25">
      <c r="A5998" s="561">
        <v>39558</v>
      </c>
      <c r="B5998" s="563">
        <v>1785.17</v>
      </c>
      <c r="C5998"/>
      <c r="D5998"/>
    </row>
    <row r="5999" spans="1:4" ht="16.149999999999999" customHeight="1" x14ac:dyDescent="0.25">
      <c r="A5999" s="561">
        <v>39559</v>
      </c>
      <c r="B5999" s="562">
        <v>1785.17</v>
      </c>
      <c r="C5999"/>
      <c r="D5999"/>
    </row>
    <row r="6000" spans="1:4" ht="16.149999999999999" customHeight="1" x14ac:dyDescent="0.25">
      <c r="A6000" s="561">
        <v>39560</v>
      </c>
      <c r="B6000" s="563">
        <v>1780.79</v>
      </c>
      <c r="C6000"/>
      <c r="D6000"/>
    </row>
    <row r="6001" spans="1:4" ht="16.149999999999999" customHeight="1" x14ac:dyDescent="0.25">
      <c r="A6001" s="561">
        <v>39561</v>
      </c>
      <c r="B6001" s="562">
        <v>1775.08</v>
      </c>
      <c r="C6001"/>
      <c r="D6001"/>
    </row>
    <row r="6002" spans="1:4" ht="16.149999999999999" customHeight="1" x14ac:dyDescent="0.25">
      <c r="A6002" s="561">
        <v>39562</v>
      </c>
      <c r="B6002" s="563">
        <v>1765.3</v>
      </c>
      <c r="C6002"/>
      <c r="D6002"/>
    </row>
    <row r="6003" spans="1:4" ht="16.149999999999999" customHeight="1" x14ac:dyDescent="0.25">
      <c r="A6003" s="561">
        <v>39563</v>
      </c>
      <c r="B6003" s="562">
        <v>1765.75</v>
      </c>
      <c r="C6003"/>
      <c r="D6003"/>
    </row>
    <row r="6004" spans="1:4" ht="16.149999999999999" customHeight="1" x14ac:dyDescent="0.25">
      <c r="A6004" s="561">
        <v>39564</v>
      </c>
      <c r="B6004" s="563">
        <v>1775.22</v>
      </c>
      <c r="C6004"/>
      <c r="D6004"/>
    </row>
    <row r="6005" spans="1:4" ht="16.149999999999999" customHeight="1" x14ac:dyDescent="0.25">
      <c r="A6005" s="561">
        <v>39565</v>
      </c>
      <c r="B6005" s="562">
        <v>1775.22</v>
      </c>
      <c r="C6005"/>
      <c r="D6005"/>
    </row>
    <row r="6006" spans="1:4" ht="16.149999999999999" customHeight="1" x14ac:dyDescent="0.25">
      <c r="A6006" s="561">
        <v>39566</v>
      </c>
      <c r="B6006" s="563">
        <v>1775.22</v>
      </c>
      <c r="C6006"/>
      <c r="D6006"/>
    </row>
    <row r="6007" spans="1:4" ht="16.149999999999999" customHeight="1" x14ac:dyDescent="0.25">
      <c r="A6007" s="561">
        <v>39567</v>
      </c>
      <c r="B6007" s="562">
        <v>1767.73</v>
      </c>
      <c r="C6007"/>
      <c r="D6007"/>
    </row>
    <row r="6008" spans="1:4" ht="16.149999999999999" customHeight="1" x14ac:dyDescent="0.25">
      <c r="A6008" s="561">
        <v>39568</v>
      </c>
      <c r="B6008" s="563">
        <v>1780.21</v>
      </c>
      <c r="C6008"/>
      <c r="D6008"/>
    </row>
    <row r="6009" spans="1:4" ht="16.149999999999999" customHeight="1" x14ac:dyDescent="0.25">
      <c r="A6009" s="561">
        <v>39569</v>
      </c>
      <c r="B6009" s="562">
        <v>1767.27</v>
      </c>
      <c r="C6009"/>
      <c r="D6009"/>
    </row>
    <row r="6010" spans="1:4" ht="16.149999999999999" customHeight="1" x14ac:dyDescent="0.25">
      <c r="A6010" s="561">
        <v>39570</v>
      </c>
      <c r="B6010" s="563">
        <v>1767.27</v>
      </c>
      <c r="C6010"/>
      <c r="D6010"/>
    </row>
    <row r="6011" spans="1:4" ht="16.149999999999999" customHeight="1" x14ac:dyDescent="0.25">
      <c r="A6011" s="561">
        <v>39571</v>
      </c>
      <c r="B6011" s="562">
        <v>1756.25</v>
      </c>
      <c r="C6011"/>
      <c r="D6011"/>
    </row>
    <row r="6012" spans="1:4" ht="16.149999999999999" customHeight="1" x14ac:dyDescent="0.25">
      <c r="A6012" s="561">
        <v>39572</v>
      </c>
      <c r="B6012" s="563">
        <v>1756.25</v>
      </c>
      <c r="C6012"/>
      <c r="D6012"/>
    </row>
    <row r="6013" spans="1:4" ht="16.149999999999999" customHeight="1" x14ac:dyDescent="0.25">
      <c r="A6013" s="561">
        <v>39573</v>
      </c>
      <c r="B6013" s="562">
        <v>1756.25</v>
      </c>
      <c r="C6013"/>
      <c r="D6013"/>
    </row>
    <row r="6014" spans="1:4" ht="16.149999999999999" customHeight="1" x14ac:dyDescent="0.25">
      <c r="A6014" s="561">
        <v>39574</v>
      </c>
      <c r="B6014" s="563">
        <v>1756.25</v>
      </c>
      <c r="C6014"/>
      <c r="D6014"/>
    </row>
    <row r="6015" spans="1:4" ht="16.149999999999999" customHeight="1" x14ac:dyDescent="0.25">
      <c r="A6015" s="561">
        <v>39575</v>
      </c>
      <c r="B6015" s="562">
        <v>1769.32</v>
      </c>
      <c r="C6015"/>
      <c r="D6015"/>
    </row>
    <row r="6016" spans="1:4" ht="16.149999999999999" customHeight="1" x14ac:dyDescent="0.25">
      <c r="A6016" s="561">
        <v>39576</v>
      </c>
      <c r="B6016" s="563">
        <v>1787.62</v>
      </c>
      <c r="C6016"/>
      <c r="D6016"/>
    </row>
    <row r="6017" spans="1:4" ht="16.149999999999999" customHeight="1" x14ac:dyDescent="0.25">
      <c r="A6017" s="561">
        <v>39577</v>
      </c>
      <c r="B6017" s="562">
        <v>1793.13</v>
      </c>
      <c r="C6017"/>
      <c r="D6017"/>
    </row>
    <row r="6018" spans="1:4" ht="16.149999999999999" customHeight="1" x14ac:dyDescent="0.25">
      <c r="A6018" s="561">
        <v>39578</v>
      </c>
      <c r="B6018" s="563">
        <v>1781.79</v>
      </c>
      <c r="C6018"/>
      <c r="D6018"/>
    </row>
    <row r="6019" spans="1:4" ht="16.149999999999999" customHeight="1" x14ac:dyDescent="0.25">
      <c r="A6019" s="561">
        <v>39579</v>
      </c>
      <c r="B6019" s="562">
        <v>1781.79</v>
      </c>
      <c r="C6019"/>
      <c r="D6019"/>
    </row>
    <row r="6020" spans="1:4" ht="16.149999999999999" customHeight="1" x14ac:dyDescent="0.25">
      <c r="A6020" s="561">
        <v>39580</v>
      </c>
      <c r="B6020" s="563">
        <v>1781.79</v>
      </c>
      <c r="C6020"/>
      <c r="D6020"/>
    </row>
    <row r="6021" spans="1:4" ht="16.149999999999999" customHeight="1" x14ac:dyDescent="0.25">
      <c r="A6021" s="561">
        <v>39581</v>
      </c>
      <c r="B6021" s="562">
        <v>1781.29</v>
      </c>
      <c r="C6021"/>
      <c r="D6021"/>
    </row>
    <row r="6022" spans="1:4" ht="16.149999999999999" customHeight="1" x14ac:dyDescent="0.25">
      <c r="A6022" s="561">
        <v>39582</v>
      </c>
      <c r="B6022" s="563">
        <v>1780.01</v>
      </c>
      <c r="C6022"/>
      <c r="D6022"/>
    </row>
    <row r="6023" spans="1:4" ht="16.149999999999999" customHeight="1" x14ac:dyDescent="0.25">
      <c r="A6023" s="561">
        <v>39583</v>
      </c>
      <c r="B6023" s="562">
        <v>1787.65</v>
      </c>
      <c r="C6023"/>
      <c r="D6023"/>
    </row>
    <row r="6024" spans="1:4" ht="16.149999999999999" customHeight="1" x14ac:dyDescent="0.25">
      <c r="A6024" s="561">
        <v>39584</v>
      </c>
      <c r="B6024" s="563">
        <v>1792.94</v>
      </c>
      <c r="C6024"/>
      <c r="D6024"/>
    </row>
    <row r="6025" spans="1:4" ht="16.149999999999999" customHeight="1" x14ac:dyDescent="0.25">
      <c r="A6025" s="561">
        <v>39585</v>
      </c>
      <c r="B6025" s="562">
        <v>1785.04</v>
      </c>
      <c r="C6025"/>
      <c r="D6025"/>
    </row>
    <row r="6026" spans="1:4" ht="16.149999999999999" customHeight="1" x14ac:dyDescent="0.25">
      <c r="A6026" s="561">
        <v>39586</v>
      </c>
      <c r="B6026" s="563">
        <v>1785.04</v>
      </c>
      <c r="C6026"/>
      <c r="D6026"/>
    </row>
    <row r="6027" spans="1:4" ht="16.149999999999999" customHeight="1" x14ac:dyDescent="0.25">
      <c r="A6027" s="561">
        <v>39587</v>
      </c>
      <c r="B6027" s="562">
        <v>1785.04</v>
      </c>
      <c r="C6027"/>
      <c r="D6027"/>
    </row>
    <row r="6028" spans="1:4" ht="16.149999999999999" customHeight="1" x14ac:dyDescent="0.25">
      <c r="A6028" s="561">
        <v>39588</v>
      </c>
      <c r="B6028" s="563">
        <v>1779.35</v>
      </c>
      <c r="C6028"/>
      <c r="D6028"/>
    </row>
    <row r="6029" spans="1:4" ht="16.149999999999999" customHeight="1" x14ac:dyDescent="0.25">
      <c r="A6029" s="561">
        <v>39589</v>
      </c>
      <c r="B6029" s="562">
        <v>1787.59</v>
      </c>
      <c r="C6029"/>
      <c r="D6029"/>
    </row>
    <row r="6030" spans="1:4" ht="16.149999999999999" customHeight="1" x14ac:dyDescent="0.25">
      <c r="A6030" s="561">
        <v>39590</v>
      </c>
      <c r="B6030" s="563">
        <v>1779.48</v>
      </c>
      <c r="C6030"/>
      <c r="D6030"/>
    </row>
    <row r="6031" spans="1:4" ht="16.149999999999999" customHeight="1" x14ac:dyDescent="0.25">
      <c r="A6031" s="561">
        <v>39591</v>
      </c>
      <c r="B6031" s="562">
        <v>1779.59</v>
      </c>
      <c r="C6031"/>
      <c r="D6031"/>
    </row>
    <row r="6032" spans="1:4" ht="16.149999999999999" customHeight="1" x14ac:dyDescent="0.25">
      <c r="A6032" s="561">
        <v>39592</v>
      </c>
      <c r="B6032" s="563">
        <v>1777.98</v>
      </c>
      <c r="C6032"/>
      <c r="D6032"/>
    </row>
    <row r="6033" spans="1:4" ht="16.149999999999999" customHeight="1" x14ac:dyDescent="0.25">
      <c r="A6033" s="561">
        <v>39593</v>
      </c>
      <c r="B6033" s="562">
        <v>1777.98</v>
      </c>
      <c r="C6033"/>
      <c r="D6033"/>
    </row>
    <row r="6034" spans="1:4" ht="16.149999999999999" customHeight="1" x14ac:dyDescent="0.25">
      <c r="A6034" s="561">
        <v>39594</v>
      </c>
      <c r="B6034" s="563">
        <v>1777.98</v>
      </c>
      <c r="C6034"/>
      <c r="D6034"/>
    </row>
    <row r="6035" spans="1:4" ht="16.149999999999999" customHeight="1" x14ac:dyDescent="0.25">
      <c r="A6035" s="561">
        <v>39595</v>
      </c>
      <c r="B6035" s="562">
        <v>1777.98</v>
      </c>
      <c r="C6035"/>
      <c r="D6035"/>
    </row>
    <row r="6036" spans="1:4" ht="16.149999999999999" customHeight="1" x14ac:dyDescent="0.25">
      <c r="A6036" s="561">
        <v>39596</v>
      </c>
      <c r="B6036" s="563">
        <v>1772.55</v>
      </c>
      <c r="C6036"/>
      <c r="D6036"/>
    </row>
    <row r="6037" spans="1:4" ht="16.149999999999999" customHeight="1" x14ac:dyDescent="0.25">
      <c r="A6037" s="561">
        <v>39597</v>
      </c>
      <c r="B6037" s="562">
        <v>1767.41</v>
      </c>
      <c r="C6037"/>
      <c r="D6037"/>
    </row>
    <row r="6038" spans="1:4" ht="16.149999999999999" customHeight="1" x14ac:dyDescent="0.25">
      <c r="A6038" s="561">
        <v>39598</v>
      </c>
      <c r="B6038" s="563">
        <v>1755.95</v>
      </c>
      <c r="C6038"/>
      <c r="D6038"/>
    </row>
    <row r="6039" spans="1:4" ht="16.149999999999999" customHeight="1" x14ac:dyDescent="0.25">
      <c r="A6039" s="561">
        <v>39599</v>
      </c>
      <c r="B6039" s="562">
        <v>1744.01</v>
      </c>
      <c r="C6039"/>
      <c r="D6039"/>
    </row>
    <row r="6040" spans="1:4" ht="16.149999999999999" customHeight="1" x14ac:dyDescent="0.25">
      <c r="A6040" s="561">
        <v>39600</v>
      </c>
      <c r="B6040" s="563">
        <v>1744.01</v>
      </c>
      <c r="C6040"/>
      <c r="D6040"/>
    </row>
    <row r="6041" spans="1:4" ht="16.149999999999999" customHeight="1" x14ac:dyDescent="0.25">
      <c r="A6041" s="561">
        <v>39601</v>
      </c>
      <c r="B6041" s="562">
        <v>1744.01</v>
      </c>
      <c r="C6041"/>
      <c r="D6041"/>
    </row>
    <row r="6042" spans="1:4" ht="16.149999999999999" customHeight="1" x14ac:dyDescent="0.25">
      <c r="A6042" s="561">
        <v>39602</v>
      </c>
      <c r="B6042" s="563">
        <v>1744.01</v>
      </c>
      <c r="C6042"/>
      <c r="D6042"/>
    </row>
    <row r="6043" spans="1:4" ht="16.149999999999999" customHeight="1" x14ac:dyDescent="0.25">
      <c r="A6043" s="561">
        <v>39603</v>
      </c>
      <c r="B6043" s="562">
        <v>1730.61</v>
      </c>
      <c r="C6043"/>
      <c r="D6043"/>
    </row>
    <row r="6044" spans="1:4" ht="16.149999999999999" customHeight="1" x14ac:dyDescent="0.25">
      <c r="A6044" s="561">
        <v>39604</v>
      </c>
      <c r="B6044" s="563">
        <v>1728.76</v>
      </c>
      <c r="C6044"/>
      <c r="D6044"/>
    </row>
    <row r="6045" spans="1:4" ht="16.149999999999999" customHeight="1" x14ac:dyDescent="0.25">
      <c r="A6045" s="561">
        <v>39605</v>
      </c>
      <c r="B6045" s="562">
        <v>1709.95</v>
      </c>
      <c r="C6045"/>
      <c r="D6045"/>
    </row>
    <row r="6046" spans="1:4" ht="16.149999999999999" customHeight="1" x14ac:dyDescent="0.25">
      <c r="A6046" s="561">
        <v>39606</v>
      </c>
      <c r="B6046" s="563">
        <v>1702.44</v>
      </c>
      <c r="C6046"/>
      <c r="D6046"/>
    </row>
    <row r="6047" spans="1:4" ht="16.149999999999999" customHeight="1" x14ac:dyDescent="0.25">
      <c r="A6047" s="561">
        <v>39607</v>
      </c>
      <c r="B6047" s="562">
        <v>1702.44</v>
      </c>
      <c r="C6047"/>
      <c r="D6047"/>
    </row>
    <row r="6048" spans="1:4" ht="16.149999999999999" customHeight="1" x14ac:dyDescent="0.25">
      <c r="A6048" s="561">
        <v>39608</v>
      </c>
      <c r="B6048" s="563">
        <v>1702.44</v>
      </c>
      <c r="C6048"/>
      <c r="D6048"/>
    </row>
    <row r="6049" spans="1:4" ht="16.149999999999999" customHeight="1" x14ac:dyDescent="0.25">
      <c r="A6049" s="561">
        <v>39609</v>
      </c>
      <c r="B6049" s="562">
        <v>1687.13</v>
      </c>
      <c r="C6049"/>
      <c r="D6049"/>
    </row>
    <row r="6050" spans="1:4" ht="16.149999999999999" customHeight="1" x14ac:dyDescent="0.25">
      <c r="A6050" s="561">
        <v>39610</v>
      </c>
      <c r="B6050" s="563">
        <v>1696.79</v>
      </c>
      <c r="C6050"/>
      <c r="D6050"/>
    </row>
    <row r="6051" spans="1:4" ht="16.149999999999999" customHeight="1" x14ac:dyDescent="0.25">
      <c r="A6051" s="561">
        <v>39611</v>
      </c>
      <c r="B6051" s="562">
        <v>1700.94</v>
      </c>
      <c r="C6051"/>
      <c r="D6051"/>
    </row>
    <row r="6052" spans="1:4" ht="16.149999999999999" customHeight="1" x14ac:dyDescent="0.25">
      <c r="A6052" s="561">
        <v>39612</v>
      </c>
      <c r="B6052" s="563">
        <v>1705.35</v>
      </c>
      <c r="C6052"/>
      <c r="D6052"/>
    </row>
    <row r="6053" spans="1:4" ht="16.149999999999999" customHeight="1" x14ac:dyDescent="0.25">
      <c r="A6053" s="561">
        <v>39613</v>
      </c>
      <c r="B6053" s="562">
        <v>1707.87</v>
      </c>
      <c r="C6053"/>
      <c r="D6053"/>
    </row>
    <row r="6054" spans="1:4" ht="16.149999999999999" customHeight="1" x14ac:dyDescent="0.25">
      <c r="A6054" s="561">
        <v>39614</v>
      </c>
      <c r="B6054" s="563">
        <v>1707.87</v>
      </c>
      <c r="C6054"/>
      <c r="D6054"/>
    </row>
    <row r="6055" spans="1:4" ht="16.149999999999999" customHeight="1" x14ac:dyDescent="0.25">
      <c r="A6055" s="561">
        <v>39615</v>
      </c>
      <c r="B6055" s="562">
        <v>1707.87</v>
      </c>
      <c r="C6055"/>
      <c r="D6055"/>
    </row>
    <row r="6056" spans="1:4" ht="16.149999999999999" customHeight="1" x14ac:dyDescent="0.25">
      <c r="A6056" s="561">
        <v>39616</v>
      </c>
      <c r="B6056" s="563">
        <v>1684.52</v>
      </c>
      <c r="C6056"/>
      <c r="D6056"/>
    </row>
    <row r="6057" spans="1:4" ht="16.149999999999999" customHeight="1" x14ac:dyDescent="0.25">
      <c r="A6057" s="561">
        <v>39617</v>
      </c>
      <c r="B6057" s="562">
        <v>1655.42</v>
      </c>
      <c r="C6057"/>
      <c r="D6057"/>
    </row>
    <row r="6058" spans="1:4" ht="16.149999999999999" customHeight="1" x14ac:dyDescent="0.25">
      <c r="A6058" s="561">
        <v>39618</v>
      </c>
      <c r="B6058" s="563">
        <v>1652.41</v>
      </c>
      <c r="C6058"/>
      <c r="D6058"/>
    </row>
    <row r="6059" spans="1:4" ht="16.149999999999999" customHeight="1" x14ac:dyDescent="0.25">
      <c r="A6059" s="561">
        <v>39619</v>
      </c>
      <c r="B6059" s="562">
        <v>1670.31</v>
      </c>
      <c r="C6059"/>
      <c r="D6059"/>
    </row>
    <row r="6060" spans="1:4" ht="16.149999999999999" customHeight="1" x14ac:dyDescent="0.25">
      <c r="A6060" s="561">
        <v>39620</v>
      </c>
      <c r="B6060" s="563">
        <v>1678.82</v>
      </c>
      <c r="C6060"/>
      <c r="D6060"/>
    </row>
    <row r="6061" spans="1:4" ht="16.149999999999999" customHeight="1" x14ac:dyDescent="0.25">
      <c r="A6061" s="561">
        <v>39621</v>
      </c>
      <c r="B6061" s="562">
        <v>1678.82</v>
      </c>
      <c r="C6061"/>
      <c r="D6061"/>
    </row>
    <row r="6062" spans="1:4" ht="16.149999999999999" customHeight="1" x14ac:dyDescent="0.25">
      <c r="A6062" s="561">
        <v>39622</v>
      </c>
      <c r="B6062" s="563">
        <v>1678.82</v>
      </c>
      <c r="C6062"/>
      <c r="D6062"/>
    </row>
    <row r="6063" spans="1:4" ht="16.149999999999999" customHeight="1" x14ac:dyDescent="0.25">
      <c r="A6063" s="561">
        <v>39623</v>
      </c>
      <c r="B6063" s="562">
        <v>1713.63</v>
      </c>
      <c r="C6063"/>
      <c r="D6063"/>
    </row>
    <row r="6064" spans="1:4" ht="16.149999999999999" customHeight="1" x14ac:dyDescent="0.25">
      <c r="A6064" s="561">
        <v>39624</v>
      </c>
      <c r="B6064" s="563">
        <v>1748.04</v>
      </c>
      <c r="C6064"/>
      <c r="D6064"/>
    </row>
    <row r="6065" spans="1:4" ht="16.149999999999999" customHeight="1" x14ac:dyDescent="0.25">
      <c r="A6065" s="561">
        <v>39625</v>
      </c>
      <c r="B6065" s="562">
        <v>1783.44</v>
      </c>
      <c r="C6065"/>
      <c r="D6065"/>
    </row>
    <row r="6066" spans="1:4" ht="16.149999999999999" customHeight="1" x14ac:dyDescent="0.25">
      <c r="A6066" s="561">
        <v>39626</v>
      </c>
      <c r="B6066" s="563">
        <v>1832.81</v>
      </c>
      <c r="C6066"/>
      <c r="D6066"/>
    </row>
    <row r="6067" spans="1:4" ht="16.149999999999999" customHeight="1" x14ac:dyDescent="0.25">
      <c r="A6067" s="561">
        <v>39627</v>
      </c>
      <c r="B6067" s="562">
        <v>1923.02</v>
      </c>
      <c r="C6067"/>
      <c r="D6067"/>
    </row>
    <row r="6068" spans="1:4" ht="16.149999999999999" customHeight="1" x14ac:dyDescent="0.25">
      <c r="A6068" s="561">
        <v>39628</v>
      </c>
      <c r="B6068" s="563">
        <v>1923.02</v>
      </c>
      <c r="C6068"/>
      <c r="D6068"/>
    </row>
    <row r="6069" spans="1:4" ht="16.149999999999999" customHeight="1" x14ac:dyDescent="0.25">
      <c r="A6069" s="561">
        <v>39629</v>
      </c>
      <c r="B6069" s="562">
        <v>1923.02</v>
      </c>
      <c r="C6069"/>
      <c r="D6069"/>
    </row>
    <row r="6070" spans="1:4" ht="16.149999999999999" customHeight="1" x14ac:dyDescent="0.25">
      <c r="A6070" s="561">
        <v>39630</v>
      </c>
      <c r="B6070" s="563">
        <v>1923.02</v>
      </c>
      <c r="C6070"/>
      <c r="D6070"/>
    </row>
    <row r="6071" spans="1:4" ht="16.149999999999999" customHeight="1" x14ac:dyDescent="0.25">
      <c r="A6071" s="561">
        <v>39631</v>
      </c>
      <c r="B6071" s="562">
        <v>1915.44</v>
      </c>
      <c r="C6071"/>
      <c r="D6071"/>
    </row>
    <row r="6072" spans="1:4" ht="16.149999999999999" customHeight="1" x14ac:dyDescent="0.25">
      <c r="A6072" s="561">
        <v>39632</v>
      </c>
      <c r="B6072" s="563">
        <v>1818.6</v>
      </c>
      <c r="C6072"/>
      <c r="D6072"/>
    </row>
    <row r="6073" spans="1:4" ht="16.149999999999999" customHeight="1" x14ac:dyDescent="0.25">
      <c r="A6073" s="561">
        <v>39633</v>
      </c>
      <c r="B6073" s="562">
        <v>1748.43</v>
      </c>
      <c r="C6073"/>
      <c r="D6073"/>
    </row>
    <row r="6074" spans="1:4" ht="16.149999999999999" customHeight="1" x14ac:dyDescent="0.25">
      <c r="A6074" s="561">
        <v>39634</v>
      </c>
      <c r="B6074" s="563">
        <v>1748.43</v>
      </c>
      <c r="C6074"/>
      <c r="D6074"/>
    </row>
    <row r="6075" spans="1:4" ht="16.149999999999999" customHeight="1" x14ac:dyDescent="0.25">
      <c r="A6075" s="561">
        <v>39635</v>
      </c>
      <c r="B6075" s="562">
        <v>1748.43</v>
      </c>
      <c r="C6075"/>
      <c r="D6075"/>
    </row>
    <row r="6076" spans="1:4" ht="16.149999999999999" customHeight="1" x14ac:dyDescent="0.25">
      <c r="A6076" s="561">
        <v>39636</v>
      </c>
      <c r="B6076" s="563">
        <v>1748.43</v>
      </c>
      <c r="C6076"/>
      <c r="D6076"/>
    </row>
    <row r="6077" spans="1:4" ht="16.149999999999999" customHeight="1" x14ac:dyDescent="0.25">
      <c r="A6077" s="561">
        <v>39637</v>
      </c>
      <c r="B6077" s="562">
        <v>1719.48</v>
      </c>
      <c r="C6077"/>
      <c r="D6077"/>
    </row>
    <row r="6078" spans="1:4" ht="16.149999999999999" customHeight="1" x14ac:dyDescent="0.25">
      <c r="A6078" s="561">
        <v>39638</v>
      </c>
      <c r="B6078" s="563">
        <v>1736.49</v>
      </c>
      <c r="C6078"/>
      <c r="D6078"/>
    </row>
    <row r="6079" spans="1:4" ht="16.149999999999999" customHeight="1" x14ac:dyDescent="0.25">
      <c r="A6079" s="561">
        <v>39639</v>
      </c>
      <c r="B6079" s="562">
        <v>1728.74</v>
      </c>
      <c r="C6079"/>
      <c r="D6079"/>
    </row>
    <row r="6080" spans="1:4" ht="16.149999999999999" customHeight="1" x14ac:dyDescent="0.25">
      <c r="A6080" s="561">
        <v>39640</v>
      </c>
      <c r="B6080" s="563">
        <v>1768.09</v>
      </c>
      <c r="C6080"/>
      <c r="D6080"/>
    </row>
    <row r="6081" spans="1:4" ht="16.149999999999999" customHeight="1" x14ac:dyDescent="0.25">
      <c r="A6081" s="561">
        <v>39641</v>
      </c>
      <c r="B6081" s="562">
        <v>1778.8</v>
      </c>
      <c r="C6081"/>
      <c r="D6081"/>
    </row>
    <row r="6082" spans="1:4" ht="16.149999999999999" customHeight="1" x14ac:dyDescent="0.25">
      <c r="A6082" s="561">
        <v>39642</v>
      </c>
      <c r="B6082" s="563">
        <v>1778.8</v>
      </c>
      <c r="C6082"/>
      <c r="D6082"/>
    </row>
    <row r="6083" spans="1:4" ht="16.149999999999999" customHeight="1" x14ac:dyDescent="0.25">
      <c r="A6083" s="561">
        <v>39643</v>
      </c>
      <c r="B6083" s="562">
        <v>1778.8</v>
      </c>
      <c r="C6083"/>
      <c r="D6083"/>
    </row>
    <row r="6084" spans="1:4" ht="16.149999999999999" customHeight="1" x14ac:dyDescent="0.25">
      <c r="A6084" s="561">
        <v>39644</v>
      </c>
      <c r="B6084" s="563">
        <v>1753.51</v>
      </c>
      <c r="C6084"/>
      <c r="D6084"/>
    </row>
    <row r="6085" spans="1:4" ht="16.149999999999999" customHeight="1" x14ac:dyDescent="0.25">
      <c r="A6085" s="561">
        <v>39645</v>
      </c>
      <c r="B6085" s="562">
        <v>1777.17</v>
      </c>
      <c r="C6085"/>
      <c r="D6085"/>
    </row>
    <row r="6086" spans="1:4" ht="16.149999999999999" customHeight="1" x14ac:dyDescent="0.25">
      <c r="A6086" s="561">
        <v>39646</v>
      </c>
      <c r="B6086" s="563">
        <v>1768.53</v>
      </c>
      <c r="C6086"/>
      <c r="D6086"/>
    </row>
    <row r="6087" spans="1:4" ht="16.149999999999999" customHeight="1" x14ac:dyDescent="0.25">
      <c r="A6087" s="561">
        <v>39647</v>
      </c>
      <c r="B6087" s="562">
        <v>1757.79</v>
      </c>
      <c r="C6087"/>
      <c r="D6087"/>
    </row>
    <row r="6088" spans="1:4" ht="16.149999999999999" customHeight="1" x14ac:dyDescent="0.25">
      <c r="A6088" s="561">
        <v>39648</v>
      </c>
      <c r="B6088" s="563">
        <v>1788.24</v>
      </c>
      <c r="C6088"/>
      <c r="D6088"/>
    </row>
    <row r="6089" spans="1:4" ht="16.149999999999999" customHeight="1" x14ac:dyDescent="0.25">
      <c r="A6089" s="561">
        <v>39649</v>
      </c>
      <c r="B6089" s="562">
        <v>1788.24</v>
      </c>
      <c r="C6089"/>
      <c r="D6089"/>
    </row>
    <row r="6090" spans="1:4" ht="16.149999999999999" customHeight="1" x14ac:dyDescent="0.25">
      <c r="A6090" s="561">
        <v>39650</v>
      </c>
      <c r="B6090" s="563">
        <v>1788.24</v>
      </c>
      <c r="C6090"/>
      <c r="D6090"/>
    </row>
    <row r="6091" spans="1:4" ht="16.149999999999999" customHeight="1" x14ac:dyDescent="0.25">
      <c r="A6091" s="561">
        <v>39651</v>
      </c>
      <c r="B6091" s="562">
        <v>1802.01</v>
      </c>
      <c r="C6091"/>
      <c r="D6091"/>
    </row>
    <row r="6092" spans="1:4" ht="16.149999999999999" customHeight="1" x14ac:dyDescent="0.25">
      <c r="A6092" s="561">
        <v>39652</v>
      </c>
      <c r="B6092" s="563">
        <v>1797.43</v>
      </c>
      <c r="C6092"/>
      <c r="D6092"/>
    </row>
    <row r="6093" spans="1:4" ht="16.149999999999999" customHeight="1" x14ac:dyDescent="0.25">
      <c r="A6093" s="561">
        <v>39653</v>
      </c>
      <c r="B6093" s="562">
        <v>1772.25</v>
      </c>
      <c r="C6093"/>
      <c r="D6093"/>
    </row>
    <row r="6094" spans="1:4" ht="16.149999999999999" customHeight="1" x14ac:dyDescent="0.25">
      <c r="A6094" s="561">
        <v>39654</v>
      </c>
      <c r="B6094" s="563">
        <v>1777.1</v>
      </c>
      <c r="C6094"/>
      <c r="D6094"/>
    </row>
    <row r="6095" spans="1:4" ht="16.149999999999999" customHeight="1" x14ac:dyDescent="0.25">
      <c r="A6095" s="561">
        <v>39655</v>
      </c>
      <c r="B6095" s="562">
        <v>1785.17</v>
      </c>
      <c r="C6095"/>
      <c r="D6095"/>
    </row>
    <row r="6096" spans="1:4" ht="16.149999999999999" customHeight="1" x14ac:dyDescent="0.25">
      <c r="A6096" s="561">
        <v>39656</v>
      </c>
      <c r="B6096" s="563">
        <v>1785.17</v>
      </c>
      <c r="C6096"/>
      <c r="D6096"/>
    </row>
    <row r="6097" spans="1:4" ht="16.149999999999999" customHeight="1" x14ac:dyDescent="0.25">
      <c r="A6097" s="561">
        <v>39657</v>
      </c>
      <c r="B6097" s="562">
        <v>1785.17</v>
      </c>
      <c r="C6097"/>
      <c r="D6097"/>
    </row>
    <row r="6098" spans="1:4" ht="16.149999999999999" customHeight="1" x14ac:dyDescent="0.25">
      <c r="A6098" s="561">
        <v>39658</v>
      </c>
      <c r="B6098" s="563">
        <v>1764.48</v>
      </c>
      <c r="C6098"/>
      <c r="D6098"/>
    </row>
    <row r="6099" spans="1:4" ht="16.149999999999999" customHeight="1" x14ac:dyDescent="0.25">
      <c r="A6099" s="561">
        <v>39659</v>
      </c>
      <c r="B6099" s="562">
        <v>1789.68</v>
      </c>
      <c r="C6099"/>
      <c r="D6099"/>
    </row>
    <row r="6100" spans="1:4" ht="16.149999999999999" customHeight="1" x14ac:dyDescent="0.25">
      <c r="A6100" s="561">
        <v>39660</v>
      </c>
      <c r="B6100" s="563">
        <v>1792.24</v>
      </c>
      <c r="C6100"/>
      <c r="D6100"/>
    </row>
    <row r="6101" spans="1:4" ht="16.149999999999999" customHeight="1" x14ac:dyDescent="0.25">
      <c r="A6101" s="561">
        <v>39661</v>
      </c>
      <c r="B6101" s="562">
        <v>1800.54</v>
      </c>
      <c r="C6101"/>
      <c r="D6101"/>
    </row>
    <row r="6102" spans="1:4" ht="16.149999999999999" customHeight="1" x14ac:dyDescent="0.25">
      <c r="A6102" s="561">
        <v>39662</v>
      </c>
      <c r="B6102" s="563">
        <v>1779.97</v>
      </c>
      <c r="C6102"/>
      <c r="D6102"/>
    </row>
    <row r="6103" spans="1:4" ht="16.149999999999999" customHeight="1" x14ac:dyDescent="0.25">
      <c r="A6103" s="561">
        <v>39663</v>
      </c>
      <c r="B6103" s="562">
        <v>1779.97</v>
      </c>
      <c r="C6103"/>
      <c r="D6103"/>
    </row>
    <row r="6104" spans="1:4" ht="16.149999999999999" customHeight="1" x14ac:dyDescent="0.25">
      <c r="A6104" s="561">
        <v>39664</v>
      </c>
      <c r="B6104" s="563">
        <v>1779.97</v>
      </c>
      <c r="C6104"/>
      <c r="D6104"/>
    </row>
    <row r="6105" spans="1:4" ht="16.149999999999999" customHeight="1" x14ac:dyDescent="0.25">
      <c r="A6105" s="561">
        <v>39665</v>
      </c>
      <c r="B6105" s="562">
        <v>1771.31</v>
      </c>
      <c r="C6105"/>
      <c r="D6105"/>
    </row>
    <row r="6106" spans="1:4" ht="16.149999999999999" customHeight="1" x14ac:dyDescent="0.25">
      <c r="A6106" s="561">
        <v>39666</v>
      </c>
      <c r="B6106" s="563">
        <v>1772.16</v>
      </c>
      <c r="C6106"/>
      <c r="D6106"/>
    </row>
    <row r="6107" spans="1:4" ht="16.149999999999999" customHeight="1" x14ac:dyDescent="0.25">
      <c r="A6107" s="561">
        <v>39667</v>
      </c>
      <c r="B6107" s="562">
        <v>1782.92</v>
      </c>
      <c r="C6107"/>
      <c r="D6107"/>
    </row>
    <row r="6108" spans="1:4" ht="16.149999999999999" customHeight="1" x14ac:dyDescent="0.25">
      <c r="A6108" s="561">
        <v>39668</v>
      </c>
      <c r="B6108" s="563">
        <v>1782.92</v>
      </c>
      <c r="C6108"/>
      <c r="D6108"/>
    </row>
    <row r="6109" spans="1:4" ht="16.149999999999999" customHeight="1" x14ac:dyDescent="0.25">
      <c r="A6109" s="561">
        <v>39669</v>
      </c>
      <c r="B6109" s="562">
        <v>1816.25</v>
      </c>
      <c r="C6109"/>
      <c r="D6109"/>
    </row>
    <row r="6110" spans="1:4" ht="16.149999999999999" customHeight="1" x14ac:dyDescent="0.25">
      <c r="A6110" s="561">
        <v>39670</v>
      </c>
      <c r="B6110" s="563">
        <v>1816.25</v>
      </c>
      <c r="C6110"/>
      <c r="D6110"/>
    </row>
    <row r="6111" spans="1:4" ht="16.149999999999999" customHeight="1" x14ac:dyDescent="0.25">
      <c r="A6111" s="561">
        <v>39671</v>
      </c>
      <c r="B6111" s="562">
        <v>1816.25</v>
      </c>
      <c r="C6111"/>
      <c r="D6111"/>
    </row>
    <row r="6112" spans="1:4" ht="16.149999999999999" customHeight="1" x14ac:dyDescent="0.25">
      <c r="A6112" s="561">
        <v>39672</v>
      </c>
      <c r="B6112" s="563">
        <v>1821.76</v>
      </c>
      <c r="C6112"/>
      <c r="D6112"/>
    </row>
    <row r="6113" spans="1:4" ht="16.149999999999999" customHeight="1" x14ac:dyDescent="0.25">
      <c r="A6113" s="561">
        <v>39673</v>
      </c>
      <c r="B6113" s="562">
        <v>1836.25</v>
      </c>
      <c r="C6113"/>
      <c r="D6113"/>
    </row>
    <row r="6114" spans="1:4" ht="16.149999999999999" customHeight="1" x14ac:dyDescent="0.25">
      <c r="A6114" s="561">
        <v>39674</v>
      </c>
      <c r="B6114" s="563">
        <v>1854.16</v>
      </c>
      <c r="C6114"/>
      <c r="D6114"/>
    </row>
    <row r="6115" spans="1:4" ht="16.149999999999999" customHeight="1" x14ac:dyDescent="0.25">
      <c r="A6115" s="561">
        <v>39675</v>
      </c>
      <c r="B6115" s="562">
        <v>1853.45</v>
      </c>
      <c r="C6115"/>
      <c r="D6115"/>
    </row>
    <row r="6116" spans="1:4" ht="16.149999999999999" customHeight="1" x14ac:dyDescent="0.25">
      <c r="A6116" s="561">
        <v>39676</v>
      </c>
      <c r="B6116" s="563">
        <v>1882.11</v>
      </c>
      <c r="C6116"/>
      <c r="D6116"/>
    </row>
    <row r="6117" spans="1:4" ht="16.149999999999999" customHeight="1" x14ac:dyDescent="0.25">
      <c r="A6117" s="561">
        <v>39677</v>
      </c>
      <c r="B6117" s="562">
        <v>1882.11</v>
      </c>
      <c r="C6117"/>
      <c r="D6117"/>
    </row>
    <row r="6118" spans="1:4" ht="16.149999999999999" customHeight="1" x14ac:dyDescent="0.25">
      <c r="A6118" s="561">
        <v>39678</v>
      </c>
      <c r="B6118" s="563">
        <v>1882.11</v>
      </c>
      <c r="C6118"/>
      <c r="D6118"/>
    </row>
    <row r="6119" spans="1:4" ht="16.149999999999999" customHeight="1" x14ac:dyDescent="0.25">
      <c r="A6119" s="561">
        <v>39679</v>
      </c>
      <c r="B6119" s="562">
        <v>1882.11</v>
      </c>
      <c r="C6119"/>
      <c r="D6119"/>
    </row>
    <row r="6120" spans="1:4" ht="16.149999999999999" customHeight="1" x14ac:dyDescent="0.25">
      <c r="A6120" s="561">
        <v>39680</v>
      </c>
      <c r="B6120" s="563">
        <v>1891.99</v>
      </c>
      <c r="C6120"/>
      <c r="D6120"/>
    </row>
    <row r="6121" spans="1:4" ht="16.149999999999999" customHeight="1" x14ac:dyDescent="0.25">
      <c r="A6121" s="561">
        <v>39681</v>
      </c>
      <c r="B6121" s="562">
        <v>1880.69</v>
      </c>
      <c r="C6121"/>
      <c r="D6121"/>
    </row>
    <row r="6122" spans="1:4" ht="16.149999999999999" customHeight="1" x14ac:dyDescent="0.25">
      <c r="A6122" s="561">
        <v>39682</v>
      </c>
      <c r="B6122" s="563">
        <v>1864.26</v>
      </c>
      <c r="C6122"/>
      <c r="D6122"/>
    </row>
    <row r="6123" spans="1:4" ht="16.149999999999999" customHeight="1" x14ac:dyDescent="0.25">
      <c r="A6123" s="561">
        <v>39683</v>
      </c>
      <c r="B6123" s="562">
        <v>1872.07</v>
      </c>
      <c r="C6123"/>
      <c r="D6123"/>
    </row>
    <row r="6124" spans="1:4" ht="16.149999999999999" customHeight="1" x14ac:dyDescent="0.25">
      <c r="A6124" s="561">
        <v>39684</v>
      </c>
      <c r="B6124" s="563">
        <v>1872.07</v>
      </c>
      <c r="C6124"/>
      <c r="D6124"/>
    </row>
    <row r="6125" spans="1:4" ht="16.149999999999999" customHeight="1" x14ac:dyDescent="0.25">
      <c r="A6125" s="561">
        <v>39685</v>
      </c>
      <c r="B6125" s="562">
        <v>1872.07</v>
      </c>
      <c r="C6125"/>
      <c r="D6125"/>
    </row>
    <row r="6126" spans="1:4" ht="16.149999999999999" customHeight="1" x14ac:dyDescent="0.25">
      <c r="A6126" s="561">
        <v>39686</v>
      </c>
      <c r="B6126" s="563">
        <v>1873.94</v>
      </c>
      <c r="C6126"/>
      <c r="D6126"/>
    </row>
    <row r="6127" spans="1:4" ht="16.149999999999999" customHeight="1" x14ac:dyDescent="0.25">
      <c r="A6127" s="561">
        <v>39687</v>
      </c>
      <c r="B6127" s="562">
        <v>1892.06</v>
      </c>
      <c r="C6127"/>
      <c r="D6127"/>
    </row>
    <row r="6128" spans="1:4" ht="16.149999999999999" customHeight="1" x14ac:dyDescent="0.25">
      <c r="A6128" s="561">
        <v>39688</v>
      </c>
      <c r="B6128" s="563">
        <v>1887.71</v>
      </c>
      <c r="C6128"/>
      <c r="D6128"/>
    </row>
    <row r="6129" spans="1:4" ht="16.149999999999999" customHeight="1" x14ac:dyDescent="0.25">
      <c r="A6129" s="561">
        <v>39689</v>
      </c>
      <c r="B6129" s="562">
        <v>1907.97</v>
      </c>
      <c r="C6129"/>
      <c r="D6129"/>
    </row>
    <row r="6130" spans="1:4" ht="16.149999999999999" customHeight="1" x14ac:dyDescent="0.25">
      <c r="A6130" s="561">
        <v>39690</v>
      </c>
      <c r="B6130" s="563">
        <v>1932.2</v>
      </c>
      <c r="C6130"/>
      <c r="D6130"/>
    </row>
    <row r="6131" spans="1:4" ht="16.149999999999999" customHeight="1" x14ac:dyDescent="0.25">
      <c r="A6131" s="561">
        <v>39691</v>
      </c>
      <c r="B6131" s="562">
        <v>1932.2</v>
      </c>
      <c r="C6131"/>
      <c r="D6131"/>
    </row>
    <row r="6132" spans="1:4" ht="16.149999999999999" customHeight="1" x14ac:dyDescent="0.25">
      <c r="A6132" s="561">
        <v>39692</v>
      </c>
      <c r="B6132" s="563">
        <v>1932.2</v>
      </c>
      <c r="C6132"/>
      <c r="D6132"/>
    </row>
    <row r="6133" spans="1:4" ht="16.149999999999999" customHeight="1" x14ac:dyDescent="0.25">
      <c r="A6133" s="561">
        <v>39693</v>
      </c>
      <c r="B6133" s="562">
        <v>1932.2</v>
      </c>
      <c r="C6133"/>
      <c r="D6133"/>
    </row>
    <row r="6134" spans="1:4" ht="16.149999999999999" customHeight="1" x14ac:dyDescent="0.25">
      <c r="A6134" s="561">
        <v>39694</v>
      </c>
      <c r="B6134" s="563">
        <v>1975.1</v>
      </c>
      <c r="C6134"/>
      <c r="D6134"/>
    </row>
    <row r="6135" spans="1:4" ht="16.149999999999999" customHeight="1" x14ac:dyDescent="0.25">
      <c r="A6135" s="561">
        <v>39695</v>
      </c>
      <c r="B6135" s="562">
        <v>1992.59</v>
      </c>
      <c r="C6135"/>
      <c r="D6135"/>
    </row>
    <row r="6136" spans="1:4" ht="16.149999999999999" customHeight="1" x14ac:dyDescent="0.25">
      <c r="A6136" s="561">
        <v>39696</v>
      </c>
      <c r="B6136" s="563">
        <v>2017.53</v>
      </c>
      <c r="C6136"/>
      <c r="D6136"/>
    </row>
    <row r="6137" spans="1:4" ht="16.149999999999999" customHeight="1" x14ac:dyDescent="0.25">
      <c r="A6137" s="561">
        <v>39697</v>
      </c>
      <c r="B6137" s="562">
        <v>2041.81</v>
      </c>
      <c r="C6137"/>
      <c r="D6137"/>
    </row>
    <row r="6138" spans="1:4" ht="16.149999999999999" customHeight="1" x14ac:dyDescent="0.25">
      <c r="A6138" s="561">
        <v>39698</v>
      </c>
      <c r="B6138" s="563">
        <v>2041.81</v>
      </c>
      <c r="C6138"/>
      <c r="D6138"/>
    </row>
    <row r="6139" spans="1:4" ht="16.149999999999999" customHeight="1" x14ac:dyDescent="0.25">
      <c r="A6139" s="561">
        <v>39699</v>
      </c>
      <c r="B6139" s="562">
        <v>2041.81</v>
      </c>
      <c r="C6139"/>
      <c r="D6139"/>
    </row>
    <row r="6140" spans="1:4" ht="16.149999999999999" customHeight="1" x14ac:dyDescent="0.25">
      <c r="A6140" s="561">
        <v>39700</v>
      </c>
      <c r="B6140" s="563">
        <v>2031.12</v>
      </c>
      <c r="C6140"/>
      <c r="D6140"/>
    </row>
    <row r="6141" spans="1:4" ht="16.149999999999999" customHeight="1" x14ac:dyDescent="0.25">
      <c r="A6141" s="561">
        <v>39701</v>
      </c>
      <c r="B6141" s="562">
        <v>2071.2399999999998</v>
      </c>
      <c r="C6141"/>
      <c r="D6141"/>
    </row>
    <row r="6142" spans="1:4" ht="16.149999999999999" customHeight="1" x14ac:dyDescent="0.25">
      <c r="A6142" s="561">
        <v>39702</v>
      </c>
      <c r="B6142" s="563">
        <v>2081.3200000000002</v>
      </c>
      <c r="C6142"/>
      <c r="D6142"/>
    </row>
    <row r="6143" spans="1:4" ht="16.149999999999999" customHeight="1" x14ac:dyDescent="0.25">
      <c r="A6143" s="561">
        <v>39703</v>
      </c>
      <c r="B6143" s="562">
        <v>2082.46</v>
      </c>
      <c r="C6143"/>
      <c r="D6143"/>
    </row>
    <row r="6144" spans="1:4" ht="16.149999999999999" customHeight="1" x14ac:dyDescent="0.25">
      <c r="A6144" s="561">
        <v>39704</v>
      </c>
      <c r="B6144" s="563">
        <v>2051.5500000000002</v>
      </c>
      <c r="C6144"/>
      <c r="D6144"/>
    </row>
    <row r="6145" spans="1:4" ht="16.149999999999999" customHeight="1" x14ac:dyDescent="0.25">
      <c r="A6145" s="561">
        <v>39705</v>
      </c>
      <c r="B6145" s="562">
        <v>2051.5500000000002</v>
      </c>
      <c r="C6145"/>
      <c r="D6145"/>
    </row>
    <row r="6146" spans="1:4" ht="16.149999999999999" customHeight="1" x14ac:dyDescent="0.25">
      <c r="A6146" s="561">
        <v>39706</v>
      </c>
      <c r="B6146" s="563">
        <v>2051.5500000000002</v>
      </c>
      <c r="C6146"/>
      <c r="D6146"/>
    </row>
    <row r="6147" spans="1:4" ht="16.149999999999999" customHeight="1" x14ac:dyDescent="0.25">
      <c r="A6147" s="561">
        <v>39707</v>
      </c>
      <c r="B6147" s="562">
        <v>2071.29</v>
      </c>
      <c r="C6147"/>
      <c r="D6147"/>
    </row>
    <row r="6148" spans="1:4" ht="16.149999999999999" customHeight="1" x14ac:dyDescent="0.25">
      <c r="A6148" s="561">
        <v>39708</v>
      </c>
      <c r="B6148" s="563">
        <v>2109.37</v>
      </c>
      <c r="C6148"/>
      <c r="D6148"/>
    </row>
    <row r="6149" spans="1:4" ht="16.149999999999999" customHeight="1" x14ac:dyDescent="0.25">
      <c r="A6149" s="561">
        <v>39709</v>
      </c>
      <c r="B6149" s="562">
        <v>2139.14</v>
      </c>
      <c r="C6149"/>
      <c r="D6149"/>
    </row>
    <row r="6150" spans="1:4" ht="16.149999999999999" customHeight="1" x14ac:dyDescent="0.25">
      <c r="A6150" s="561">
        <v>39710</v>
      </c>
      <c r="B6150" s="563">
        <v>2187.0100000000002</v>
      </c>
      <c r="C6150"/>
      <c r="D6150"/>
    </row>
    <row r="6151" spans="1:4" ht="16.149999999999999" customHeight="1" x14ac:dyDescent="0.25">
      <c r="A6151" s="561">
        <v>39711</v>
      </c>
      <c r="B6151" s="562">
        <v>2067.4499999999998</v>
      </c>
      <c r="C6151"/>
      <c r="D6151"/>
    </row>
    <row r="6152" spans="1:4" ht="16.149999999999999" customHeight="1" x14ac:dyDescent="0.25">
      <c r="A6152" s="561">
        <v>39712</v>
      </c>
      <c r="B6152" s="563">
        <v>2067.4499999999998</v>
      </c>
      <c r="C6152"/>
      <c r="D6152"/>
    </row>
    <row r="6153" spans="1:4" ht="16.149999999999999" customHeight="1" x14ac:dyDescent="0.25">
      <c r="A6153" s="561">
        <v>39713</v>
      </c>
      <c r="B6153" s="562">
        <v>2067.4499999999998</v>
      </c>
      <c r="C6153"/>
      <c r="D6153"/>
    </row>
    <row r="6154" spans="1:4" ht="16.149999999999999" customHeight="1" x14ac:dyDescent="0.25">
      <c r="A6154" s="561">
        <v>39714</v>
      </c>
      <c r="B6154" s="563">
        <v>2045.85</v>
      </c>
      <c r="C6154"/>
      <c r="D6154"/>
    </row>
    <row r="6155" spans="1:4" ht="16.149999999999999" customHeight="1" x14ac:dyDescent="0.25">
      <c r="A6155" s="561">
        <v>39715</v>
      </c>
      <c r="B6155" s="562">
        <v>2077.59</v>
      </c>
      <c r="C6155"/>
      <c r="D6155"/>
    </row>
    <row r="6156" spans="1:4" ht="16.149999999999999" customHeight="1" x14ac:dyDescent="0.25">
      <c r="A6156" s="561">
        <v>39716</v>
      </c>
      <c r="B6156" s="563">
        <v>2147.41</v>
      </c>
      <c r="C6156"/>
      <c r="D6156"/>
    </row>
    <row r="6157" spans="1:4" ht="16.149999999999999" customHeight="1" x14ac:dyDescent="0.25">
      <c r="A6157" s="561">
        <v>39717</v>
      </c>
      <c r="B6157" s="562">
        <v>2118.31</v>
      </c>
      <c r="C6157"/>
      <c r="D6157"/>
    </row>
    <row r="6158" spans="1:4" ht="16.149999999999999" customHeight="1" x14ac:dyDescent="0.25">
      <c r="A6158" s="561">
        <v>39718</v>
      </c>
      <c r="B6158" s="563">
        <v>2105.61</v>
      </c>
      <c r="C6158"/>
      <c r="D6158"/>
    </row>
    <row r="6159" spans="1:4" ht="16.149999999999999" customHeight="1" x14ac:dyDescent="0.25">
      <c r="A6159" s="561">
        <v>39719</v>
      </c>
      <c r="B6159" s="562">
        <v>2105.61</v>
      </c>
      <c r="C6159"/>
      <c r="D6159"/>
    </row>
    <row r="6160" spans="1:4" ht="16.149999999999999" customHeight="1" x14ac:dyDescent="0.25">
      <c r="A6160" s="561">
        <v>39720</v>
      </c>
      <c r="B6160" s="563">
        <v>2105.61</v>
      </c>
      <c r="C6160"/>
      <c r="D6160"/>
    </row>
    <row r="6161" spans="1:4" ht="16.149999999999999" customHeight="1" x14ac:dyDescent="0.25">
      <c r="A6161" s="561">
        <v>39721</v>
      </c>
      <c r="B6161" s="562">
        <v>2174.62</v>
      </c>
      <c r="C6161"/>
      <c r="D6161"/>
    </row>
    <row r="6162" spans="1:4" ht="16.149999999999999" customHeight="1" x14ac:dyDescent="0.25">
      <c r="A6162" s="561">
        <v>39722</v>
      </c>
      <c r="B6162" s="563">
        <v>2184.7600000000002</v>
      </c>
      <c r="C6162"/>
      <c r="D6162"/>
    </row>
    <row r="6163" spans="1:4" ht="16.149999999999999" customHeight="1" x14ac:dyDescent="0.25">
      <c r="A6163" s="561">
        <v>39723</v>
      </c>
      <c r="B6163" s="562">
        <v>2166.0500000000002</v>
      </c>
      <c r="C6163"/>
      <c r="D6163"/>
    </row>
    <row r="6164" spans="1:4" ht="16.149999999999999" customHeight="1" x14ac:dyDescent="0.25">
      <c r="A6164" s="561">
        <v>39724</v>
      </c>
      <c r="B6164" s="563">
        <v>2192.69</v>
      </c>
      <c r="C6164"/>
      <c r="D6164"/>
    </row>
    <row r="6165" spans="1:4" ht="16.149999999999999" customHeight="1" x14ac:dyDescent="0.25">
      <c r="A6165" s="561">
        <v>39725</v>
      </c>
      <c r="B6165" s="562">
        <v>2160.08</v>
      </c>
      <c r="C6165"/>
      <c r="D6165"/>
    </row>
    <row r="6166" spans="1:4" ht="16.149999999999999" customHeight="1" x14ac:dyDescent="0.25">
      <c r="A6166" s="561">
        <v>39726</v>
      </c>
      <c r="B6166" s="563">
        <v>2160.08</v>
      </c>
      <c r="C6166"/>
      <c r="D6166"/>
    </row>
    <row r="6167" spans="1:4" ht="16.149999999999999" customHeight="1" x14ac:dyDescent="0.25">
      <c r="A6167" s="561">
        <v>39727</v>
      </c>
      <c r="B6167" s="562">
        <v>2160.08</v>
      </c>
      <c r="C6167"/>
      <c r="D6167"/>
    </row>
    <row r="6168" spans="1:4" ht="16.149999999999999" customHeight="1" x14ac:dyDescent="0.25">
      <c r="A6168" s="561">
        <v>39728</v>
      </c>
      <c r="B6168" s="563">
        <v>2250.73</v>
      </c>
      <c r="C6168"/>
      <c r="D6168"/>
    </row>
    <row r="6169" spans="1:4" ht="16.149999999999999" customHeight="1" x14ac:dyDescent="0.25">
      <c r="A6169" s="561">
        <v>39729</v>
      </c>
      <c r="B6169" s="562">
        <v>2261.96</v>
      </c>
      <c r="C6169"/>
      <c r="D6169"/>
    </row>
    <row r="6170" spans="1:4" ht="16.149999999999999" customHeight="1" x14ac:dyDescent="0.25">
      <c r="A6170" s="561">
        <v>39730</v>
      </c>
      <c r="B6170" s="563">
        <v>2326.41</v>
      </c>
      <c r="C6170"/>
      <c r="D6170"/>
    </row>
    <row r="6171" spans="1:4" ht="16.149999999999999" customHeight="1" x14ac:dyDescent="0.25">
      <c r="A6171" s="561">
        <v>39731</v>
      </c>
      <c r="B6171" s="562">
        <v>2254.2399999999998</v>
      </c>
      <c r="C6171"/>
      <c r="D6171"/>
    </row>
    <row r="6172" spans="1:4" ht="16.149999999999999" customHeight="1" x14ac:dyDescent="0.25">
      <c r="A6172" s="561">
        <v>39732</v>
      </c>
      <c r="B6172" s="563">
        <v>2318.63</v>
      </c>
      <c r="C6172"/>
      <c r="D6172"/>
    </row>
    <row r="6173" spans="1:4" ht="16.149999999999999" customHeight="1" x14ac:dyDescent="0.25">
      <c r="A6173" s="561">
        <v>39733</v>
      </c>
      <c r="B6173" s="562">
        <v>2318.63</v>
      </c>
      <c r="C6173"/>
      <c r="D6173"/>
    </row>
    <row r="6174" spans="1:4" ht="16.149999999999999" customHeight="1" x14ac:dyDescent="0.25">
      <c r="A6174" s="561">
        <v>39734</v>
      </c>
      <c r="B6174" s="563">
        <v>2318.63</v>
      </c>
      <c r="C6174"/>
      <c r="D6174"/>
    </row>
    <row r="6175" spans="1:4" ht="16.149999999999999" customHeight="1" x14ac:dyDescent="0.25">
      <c r="A6175" s="561">
        <v>39735</v>
      </c>
      <c r="B6175" s="562">
        <v>2318.63</v>
      </c>
      <c r="C6175"/>
      <c r="D6175"/>
    </row>
    <row r="6176" spans="1:4" ht="16.149999999999999" customHeight="1" x14ac:dyDescent="0.25">
      <c r="A6176" s="561">
        <v>39736</v>
      </c>
      <c r="B6176" s="563">
        <v>2223.94</v>
      </c>
      <c r="C6176"/>
      <c r="D6176"/>
    </row>
    <row r="6177" spans="1:4" ht="16.149999999999999" customHeight="1" x14ac:dyDescent="0.25">
      <c r="A6177" s="561">
        <v>39737</v>
      </c>
      <c r="B6177" s="562">
        <v>2316.54</v>
      </c>
      <c r="C6177"/>
      <c r="D6177"/>
    </row>
    <row r="6178" spans="1:4" ht="16.149999999999999" customHeight="1" x14ac:dyDescent="0.25">
      <c r="A6178" s="561">
        <v>39738</v>
      </c>
      <c r="B6178" s="563">
        <v>2304.6799999999998</v>
      </c>
      <c r="C6178"/>
      <c r="D6178"/>
    </row>
    <row r="6179" spans="1:4" ht="16.149999999999999" customHeight="1" x14ac:dyDescent="0.25">
      <c r="A6179" s="561">
        <v>39739</v>
      </c>
      <c r="B6179" s="562">
        <v>2271.98</v>
      </c>
      <c r="C6179"/>
      <c r="D6179"/>
    </row>
    <row r="6180" spans="1:4" ht="16.149999999999999" customHeight="1" x14ac:dyDescent="0.25">
      <c r="A6180" s="561">
        <v>39740</v>
      </c>
      <c r="B6180" s="563">
        <v>2271.98</v>
      </c>
      <c r="C6180"/>
      <c r="D6180"/>
    </row>
    <row r="6181" spans="1:4" ht="16.149999999999999" customHeight="1" x14ac:dyDescent="0.25">
      <c r="A6181" s="561">
        <v>39741</v>
      </c>
      <c r="B6181" s="562">
        <v>2271.98</v>
      </c>
      <c r="C6181"/>
      <c r="D6181"/>
    </row>
    <row r="6182" spans="1:4" ht="16.149999999999999" customHeight="1" x14ac:dyDescent="0.25">
      <c r="A6182" s="561">
        <v>39742</v>
      </c>
      <c r="B6182" s="563">
        <v>2243.4899999999998</v>
      </c>
      <c r="C6182"/>
      <c r="D6182"/>
    </row>
    <row r="6183" spans="1:4" ht="16.149999999999999" customHeight="1" x14ac:dyDescent="0.25">
      <c r="A6183" s="561">
        <v>39743</v>
      </c>
      <c r="B6183" s="562">
        <v>2296.3200000000002</v>
      </c>
      <c r="C6183"/>
      <c r="D6183"/>
    </row>
    <row r="6184" spans="1:4" ht="16.149999999999999" customHeight="1" x14ac:dyDescent="0.25">
      <c r="A6184" s="561">
        <v>39744</v>
      </c>
      <c r="B6184" s="563">
        <v>2346.4699999999998</v>
      </c>
      <c r="C6184"/>
      <c r="D6184"/>
    </row>
    <row r="6185" spans="1:4" ht="16.149999999999999" customHeight="1" x14ac:dyDescent="0.25">
      <c r="A6185" s="561">
        <v>39745</v>
      </c>
      <c r="B6185" s="562">
        <v>2361.0100000000002</v>
      </c>
      <c r="C6185"/>
      <c r="D6185"/>
    </row>
    <row r="6186" spans="1:4" ht="16.149999999999999" customHeight="1" x14ac:dyDescent="0.25">
      <c r="A6186" s="561">
        <v>39746</v>
      </c>
      <c r="B6186" s="563">
        <v>2386.48</v>
      </c>
      <c r="C6186"/>
      <c r="D6186"/>
    </row>
    <row r="6187" spans="1:4" ht="16.149999999999999" customHeight="1" x14ac:dyDescent="0.25">
      <c r="A6187" s="561">
        <v>39747</v>
      </c>
      <c r="B6187" s="562">
        <v>2386.48</v>
      </c>
      <c r="C6187"/>
      <c r="D6187"/>
    </row>
    <row r="6188" spans="1:4" ht="16.149999999999999" customHeight="1" x14ac:dyDescent="0.25">
      <c r="A6188" s="561">
        <v>39748</v>
      </c>
      <c r="B6188" s="563">
        <v>2386.48</v>
      </c>
      <c r="C6188"/>
      <c r="D6188"/>
    </row>
    <row r="6189" spans="1:4" ht="16.149999999999999" customHeight="1" x14ac:dyDescent="0.25">
      <c r="A6189" s="561">
        <v>39749</v>
      </c>
      <c r="B6189" s="562">
        <v>2379.2399999999998</v>
      </c>
      <c r="C6189"/>
      <c r="D6189"/>
    </row>
    <row r="6190" spans="1:4" ht="16.149999999999999" customHeight="1" x14ac:dyDescent="0.25">
      <c r="A6190" s="561">
        <v>39750</v>
      </c>
      <c r="B6190" s="563">
        <v>2382.31</v>
      </c>
      <c r="C6190"/>
      <c r="D6190"/>
    </row>
    <row r="6191" spans="1:4" ht="16.149999999999999" customHeight="1" x14ac:dyDescent="0.25">
      <c r="A6191" s="561">
        <v>39751</v>
      </c>
      <c r="B6191" s="562">
        <v>2374.1</v>
      </c>
      <c r="C6191"/>
      <c r="D6191"/>
    </row>
    <row r="6192" spans="1:4" ht="16.149999999999999" customHeight="1" x14ac:dyDescent="0.25">
      <c r="A6192" s="561">
        <v>39752</v>
      </c>
      <c r="B6192" s="563">
        <v>2359.52</v>
      </c>
      <c r="C6192"/>
      <c r="D6192"/>
    </row>
    <row r="6193" spans="1:4" ht="16.149999999999999" customHeight="1" x14ac:dyDescent="0.25">
      <c r="A6193" s="561">
        <v>39753</v>
      </c>
      <c r="B6193" s="562">
        <v>2392.2800000000002</v>
      </c>
      <c r="C6193"/>
      <c r="D6193"/>
    </row>
    <row r="6194" spans="1:4" ht="16.149999999999999" customHeight="1" x14ac:dyDescent="0.25">
      <c r="A6194" s="561">
        <v>39754</v>
      </c>
      <c r="B6194" s="563">
        <v>2392.2800000000002</v>
      </c>
      <c r="C6194"/>
      <c r="D6194"/>
    </row>
    <row r="6195" spans="1:4" ht="16.149999999999999" customHeight="1" x14ac:dyDescent="0.25">
      <c r="A6195" s="561">
        <v>39755</v>
      </c>
      <c r="B6195" s="562">
        <v>2392.2800000000002</v>
      </c>
      <c r="C6195"/>
      <c r="D6195"/>
    </row>
    <row r="6196" spans="1:4" ht="16.149999999999999" customHeight="1" x14ac:dyDescent="0.25">
      <c r="A6196" s="561">
        <v>39756</v>
      </c>
      <c r="B6196" s="563">
        <v>2392.2800000000002</v>
      </c>
      <c r="C6196"/>
      <c r="D6196"/>
    </row>
    <row r="6197" spans="1:4" ht="16.149999999999999" customHeight="1" x14ac:dyDescent="0.25">
      <c r="A6197" s="561">
        <v>39757</v>
      </c>
      <c r="B6197" s="562">
        <v>2351.56</v>
      </c>
      <c r="C6197"/>
      <c r="D6197"/>
    </row>
    <row r="6198" spans="1:4" ht="16.149999999999999" customHeight="1" x14ac:dyDescent="0.25">
      <c r="A6198" s="561">
        <v>39758</v>
      </c>
      <c r="B6198" s="563">
        <v>2327.7800000000002</v>
      </c>
      <c r="C6198"/>
      <c r="D6198"/>
    </row>
    <row r="6199" spans="1:4" ht="16.149999999999999" customHeight="1" x14ac:dyDescent="0.25">
      <c r="A6199" s="561">
        <v>39759</v>
      </c>
      <c r="B6199" s="562">
        <v>2342.65</v>
      </c>
      <c r="C6199"/>
      <c r="D6199"/>
    </row>
    <row r="6200" spans="1:4" ht="16.149999999999999" customHeight="1" x14ac:dyDescent="0.25">
      <c r="A6200" s="561">
        <v>39760</v>
      </c>
      <c r="B6200" s="563">
        <v>2317.34</v>
      </c>
      <c r="C6200"/>
      <c r="D6200"/>
    </row>
    <row r="6201" spans="1:4" ht="16.149999999999999" customHeight="1" x14ac:dyDescent="0.25">
      <c r="A6201" s="561">
        <v>39761</v>
      </c>
      <c r="B6201" s="562">
        <v>2317.34</v>
      </c>
      <c r="C6201"/>
      <c r="D6201"/>
    </row>
    <row r="6202" spans="1:4" ht="16.149999999999999" customHeight="1" x14ac:dyDescent="0.25">
      <c r="A6202" s="561">
        <v>39762</v>
      </c>
      <c r="B6202" s="563">
        <v>2317.34</v>
      </c>
      <c r="C6202"/>
      <c r="D6202"/>
    </row>
    <row r="6203" spans="1:4" ht="16.149999999999999" customHeight="1" x14ac:dyDescent="0.25">
      <c r="A6203" s="561">
        <v>39763</v>
      </c>
      <c r="B6203" s="562">
        <v>2281.2399999999998</v>
      </c>
      <c r="C6203"/>
      <c r="D6203"/>
    </row>
    <row r="6204" spans="1:4" ht="16.149999999999999" customHeight="1" x14ac:dyDescent="0.25">
      <c r="A6204" s="561">
        <v>39764</v>
      </c>
      <c r="B6204" s="563">
        <v>2281.2399999999998</v>
      </c>
      <c r="C6204"/>
      <c r="D6204"/>
    </row>
    <row r="6205" spans="1:4" ht="16.149999999999999" customHeight="1" x14ac:dyDescent="0.25">
      <c r="A6205" s="561">
        <v>39765</v>
      </c>
      <c r="B6205" s="562">
        <v>2335.02</v>
      </c>
      <c r="C6205"/>
      <c r="D6205"/>
    </row>
    <row r="6206" spans="1:4" ht="16.149999999999999" customHeight="1" x14ac:dyDescent="0.25">
      <c r="A6206" s="561">
        <v>39766</v>
      </c>
      <c r="B6206" s="563">
        <v>2329.8200000000002</v>
      </c>
      <c r="C6206"/>
      <c r="D6206"/>
    </row>
    <row r="6207" spans="1:4" ht="16.149999999999999" customHeight="1" x14ac:dyDescent="0.25">
      <c r="A6207" s="561">
        <v>39767</v>
      </c>
      <c r="B6207" s="562">
        <v>2308.65</v>
      </c>
      <c r="C6207"/>
      <c r="D6207"/>
    </row>
    <row r="6208" spans="1:4" ht="16.149999999999999" customHeight="1" x14ac:dyDescent="0.25">
      <c r="A6208" s="561">
        <v>39768</v>
      </c>
      <c r="B6208" s="563">
        <v>2308.65</v>
      </c>
      <c r="C6208"/>
      <c r="D6208"/>
    </row>
    <row r="6209" spans="1:4" ht="16.149999999999999" customHeight="1" x14ac:dyDescent="0.25">
      <c r="A6209" s="561">
        <v>39769</v>
      </c>
      <c r="B6209" s="562">
        <v>2308.65</v>
      </c>
      <c r="C6209"/>
      <c r="D6209"/>
    </row>
    <row r="6210" spans="1:4" ht="16.149999999999999" customHeight="1" x14ac:dyDescent="0.25">
      <c r="A6210" s="561">
        <v>39770</v>
      </c>
      <c r="B6210" s="563">
        <v>2308.65</v>
      </c>
      <c r="C6210"/>
      <c r="D6210"/>
    </row>
    <row r="6211" spans="1:4" ht="16.149999999999999" customHeight="1" x14ac:dyDescent="0.25">
      <c r="A6211" s="561">
        <v>39771</v>
      </c>
      <c r="B6211" s="562">
        <v>2329.9</v>
      </c>
      <c r="C6211"/>
      <c r="D6211"/>
    </row>
    <row r="6212" spans="1:4" ht="16.149999999999999" customHeight="1" x14ac:dyDescent="0.25">
      <c r="A6212" s="561">
        <v>39772</v>
      </c>
      <c r="B6212" s="563">
        <v>2342.1799999999998</v>
      </c>
      <c r="C6212"/>
      <c r="D6212"/>
    </row>
    <row r="6213" spans="1:4" ht="16.149999999999999" customHeight="1" x14ac:dyDescent="0.25">
      <c r="A6213" s="561">
        <v>39773</v>
      </c>
      <c r="B6213" s="562">
        <v>2359.2600000000002</v>
      </c>
      <c r="C6213"/>
      <c r="D6213"/>
    </row>
    <row r="6214" spans="1:4" ht="16.149999999999999" customHeight="1" x14ac:dyDescent="0.25">
      <c r="A6214" s="561">
        <v>39774</v>
      </c>
      <c r="B6214" s="563">
        <v>2355.71</v>
      </c>
      <c r="C6214"/>
      <c r="D6214"/>
    </row>
    <row r="6215" spans="1:4" ht="16.149999999999999" customHeight="1" x14ac:dyDescent="0.25">
      <c r="A6215" s="561">
        <v>39775</v>
      </c>
      <c r="B6215" s="562">
        <v>2355.71</v>
      </c>
      <c r="C6215"/>
      <c r="D6215"/>
    </row>
    <row r="6216" spans="1:4" ht="16.149999999999999" customHeight="1" x14ac:dyDescent="0.25">
      <c r="A6216" s="561">
        <v>39776</v>
      </c>
      <c r="B6216" s="563">
        <v>2355.71</v>
      </c>
      <c r="C6216"/>
      <c r="D6216"/>
    </row>
    <row r="6217" spans="1:4" ht="16.149999999999999" customHeight="1" x14ac:dyDescent="0.25">
      <c r="A6217" s="561">
        <v>39777</v>
      </c>
      <c r="B6217" s="562">
        <v>2314.7199999999998</v>
      </c>
      <c r="C6217"/>
      <c r="D6217"/>
    </row>
    <row r="6218" spans="1:4" ht="16.149999999999999" customHeight="1" x14ac:dyDescent="0.25">
      <c r="A6218" s="561">
        <v>39778</v>
      </c>
      <c r="B6218" s="563">
        <v>2307.37</v>
      </c>
      <c r="C6218"/>
      <c r="D6218"/>
    </row>
    <row r="6219" spans="1:4" ht="16.149999999999999" customHeight="1" x14ac:dyDescent="0.25">
      <c r="A6219" s="561">
        <v>39779</v>
      </c>
      <c r="B6219" s="562">
        <v>2324.1</v>
      </c>
      <c r="C6219"/>
      <c r="D6219"/>
    </row>
    <row r="6220" spans="1:4" ht="16.149999999999999" customHeight="1" x14ac:dyDescent="0.25">
      <c r="A6220" s="561">
        <v>39780</v>
      </c>
      <c r="B6220" s="563">
        <v>2324.1</v>
      </c>
      <c r="C6220"/>
      <c r="D6220"/>
    </row>
    <row r="6221" spans="1:4" ht="16.149999999999999" customHeight="1" x14ac:dyDescent="0.25">
      <c r="A6221" s="561">
        <v>39781</v>
      </c>
      <c r="B6221" s="562">
        <v>2318</v>
      </c>
      <c r="C6221"/>
      <c r="D6221"/>
    </row>
    <row r="6222" spans="1:4" ht="16.149999999999999" customHeight="1" x14ac:dyDescent="0.25">
      <c r="A6222" s="561">
        <v>39782</v>
      </c>
      <c r="B6222" s="563">
        <v>2318</v>
      </c>
      <c r="C6222"/>
      <c r="D6222"/>
    </row>
    <row r="6223" spans="1:4" ht="16.149999999999999" customHeight="1" x14ac:dyDescent="0.25">
      <c r="A6223" s="561">
        <v>39783</v>
      </c>
      <c r="B6223" s="562">
        <v>2318</v>
      </c>
      <c r="C6223"/>
      <c r="D6223"/>
    </row>
    <row r="6224" spans="1:4" ht="16.149999999999999" customHeight="1" x14ac:dyDescent="0.25">
      <c r="A6224" s="561">
        <v>39784</v>
      </c>
      <c r="B6224" s="563">
        <v>2320.12</v>
      </c>
      <c r="C6224"/>
      <c r="D6224"/>
    </row>
    <row r="6225" spans="1:4" ht="16.149999999999999" customHeight="1" x14ac:dyDescent="0.25">
      <c r="A6225" s="561">
        <v>39785</v>
      </c>
      <c r="B6225" s="562">
        <v>2315.35</v>
      </c>
      <c r="C6225"/>
      <c r="D6225"/>
    </row>
    <row r="6226" spans="1:4" ht="16.149999999999999" customHeight="1" x14ac:dyDescent="0.25">
      <c r="A6226" s="561">
        <v>39786</v>
      </c>
      <c r="B6226" s="563">
        <v>2317.48</v>
      </c>
      <c r="C6226"/>
      <c r="D6226"/>
    </row>
    <row r="6227" spans="1:4" ht="16.149999999999999" customHeight="1" x14ac:dyDescent="0.25">
      <c r="A6227" s="561">
        <v>39787</v>
      </c>
      <c r="B6227" s="562">
        <v>2323.2800000000002</v>
      </c>
      <c r="C6227"/>
      <c r="D6227"/>
    </row>
    <row r="6228" spans="1:4" ht="16.149999999999999" customHeight="1" x14ac:dyDescent="0.25">
      <c r="A6228" s="561">
        <v>39788</v>
      </c>
      <c r="B6228" s="563">
        <v>2333.54</v>
      </c>
      <c r="C6228"/>
      <c r="D6228"/>
    </row>
    <row r="6229" spans="1:4" ht="16.149999999999999" customHeight="1" x14ac:dyDescent="0.25">
      <c r="A6229" s="561">
        <v>39789</v>
      </c>
      <c r="B6229" s="562">
        <v>2333.54</v>
      </c>
      <c r="C6229"/>
      <c r="D6229"/>
    </row>
    <row r="6230" spans="1:4" ht="16.149999999999999" customHeight="1" x14ac:dyDescent="0.25">
      <c r="A6230" s="561">
        <v>39790</v>
      </c>
      <c r="B6230" s="563">
        <v>2333.54</v>
      </c>
      <c r="C6230"/>
      <c r="D6230"/>
    </row>
    <row r="6231" spans="1:4" ht="16.149999999999999" customHeight="1" x14ac:dyDescent="0.25">
      <c r="A6231" s="561">
        <v>39791</v>
      </c>
      <c r="B6231" s="562">
        <v>2333.54</v>
      </c>
      <c r="C6231"/>
      <c r="D6231"/>
    </row>
    <row r="6232" spans="1:4" ht="16.149999999999999" customHeight="1" x14ac:dyDescent="0.25">
      <c r="A6232" s="561">
        <v>39792</v>
      </c>
      <c r="B6232" s="563">
        <v>2311.6999999999998</v>
      </c>
      <c r="C6232"/>
      <c r="D6232"/>
    </row>
    <row r="6233" spans="1:4" ht="16.149999999999999" customHeight="1" x14ac:dyDescent="0.25">
      <c r="A6233" s="561">
        <v>39793</v>
      </c>
      <c r="B6233" s="562">
        <v>2302.9299999999998</v>
      </c>
      <c r="C6233"/>
      <c r="D6233"/>
    </row>
    <row r="6234" spans="1:4" ht="16.149999999999999" customHeight="1" x14ac:dyDescent="0.25">
      <c r="A6234" s="561">
        <v>39794</v>
      </c>
      <c r="B6234" s="563">
        <v>2278.29</v>
      </c>
      <c r="C6234"/>
      <c r="D6234"/>
    </row>
    <row r="6235" spans="1:4" ht="16.149999999999999" customHeight="1" x14ac:dyDescent="0.25">
      <c r="A6235" s="561">
        <v>39795</v>
      </c>
      <c r="B6235" s="562">
        <v>2273.2399999999998</v>
      </c>
      <c r="C6235"/>
      <c r="D6235"/>
    </row>
    <row r="6236" spans="1:4" ht="16.149999999999999" customHeight="1" x14ac:dyDescent="0.25">
      <c r="A6236" s="561">
        <v>39796</v>
      </c>
      <c r="B6236" s="563">
        <v>2273.2399999999998</v>
      </c>
      <c r="C6236"/>
      <c r="D6236"/>
    </row>
    <row r="6237" spans="1:4" ht="16.149999999999999" customHeight="1" x14ac:dyDescent="0.25">
      <c r="A6237" s="561">
        <v>39797</v>
      </c>
      <c r="B6237" s="562">
        <v>2273.2399999999998</v>
      </c>
      <c r="C6237"/>
      <c r="D6237"/>
    </row>
    <row r="6238" spans="1:4" ht="16.149999999999999" customHeight="1" x14ac:dyDescent="0.25">
      <c r="A6238" s="561">
        <v>39798</v>
      </c>
      <c r="B6238" s="563">
        <v>2254.5</v>
      </c>
      <c r="C6238"/>
      <c r="D6238"/>
    </row>
    <row r="6239" spans="1:4" ht="16.149999999999999" customHeight="1" x14ac:dyDescent="0.25">
      <c r="A6239" s="561">
        <v>39799</v>
      </c>
      <c r="B6239" s="562">
        <v>2223.3000000000002</v>
      </c>
      <c r="C6239"/>
      <c r="D6239"/>
    </row>
    <row r="6240" spans="1:4" ht="16.149999999999999" customHeight="1" x14ac:dyDescent="0.25">
      <c r="A6240" s="561">
        <v>39800</v>
      </c>
      <c r="B6240" s="563">
        <v>2173.86</v>
      </c>
      <c r="C6240"/>
      <c r="D6240"/>
    </row>
    <row r="6241" spans="1:4" ht="16.149999999999999" customHeight="1" x14ac:dyDescent="0.25">
      <c r="A6241" s="561">
        <v>39801</v>
      </c>
      <c r="B6241" s="562">
        <v>2163.14</v>
      </c>
      <c r="C6241"/>
      <c r="D6241"/>
    </row>
    <row r="6242" spans="1:4" ht="16.149999999999999" customHeight="1" x14ac:dyDescent="0.25">
      <c r="A6242" s="561">
        <v>39802</v>
      </c>
      <c r="B6242" s="563">
        <v>2167.35</v>
      </c>
      <c r="C6242"/>
      <c r="D6242"/>
    </row>
    <row r="6243" spans="1:4" ht="16.149999999999999" customHeight="1" x14ac:dyDescent="0.25">
      <c r="A6243" s="561">
        <v>39803</v>
      </c>
      <c r="B6243" s="562">
        <v>2167.35</v>
      </c>
      <c r="C6243"/>
      <c r="D6243"/>
    </row>
    <row r="6244" spans="1:4" ht="16.149999999999999" customHeight="1" x14ac:dyDescent="0.25">
      <c r="A6244" s="561">
        <v>39804</v>
      </c>
      <c r="B6244" s="563">
        <v>2167.35</v>
      </c>
      <c r="C6244"/>
      <c r="D6244"/>
    </row>
    <row r="6245" spans="1:4" ht="16.149999999999999" customHeight="1" x14ac:dyDescent="0.25">
      <c r="A6245" s="561">
        <v>39805</v>
      </c>
      <c r="B6245" s="562">
        <v>2169.83</v>
      </c>
      <c r="C6245"/>
      <c r="D6245"/>
    </row>
    <row r="6246" spans="1:4" ht="16.149999999999999" customHeight="1" x14ac:dyDescent="0.25">
      <c r="A6246" s="561">
        <v>39806</v>
      </c>
      <c r="B6246" s="563">
        <v>2180.4899999999998</v>
      </c>
      <c r="C6246"/>
      <c r="D6246"/>
    </row>
    <row r="6247" spans="1:4" ht="16.149999999999999" customHeight="1" x14ac:dyDescent="0.25">
      <c r="A6247" s="561">
        <v>39807</v>
      </c>
      <c r="B6247" s="562">
        <v>2198.09</v>
      </c>
      <c r="C6247"/>
      <c r="D6247"/>
    </row>
    <row r="6248" spans="1:4" ht="16.149999999999999" customHeight="1" x14ac:dyDescent="0.25">
      <c r="A6248" s="561">
        <v>39808</v>
      </c>
      <c r="B6248" s="563">
        <v>2198.09</v>
      </c>
      <c r="C6248"/>
      <c r="D6248"/>
    </row>
    <row r="6249" spans="1:4" ht="16.149999999999999" customHeight="1" x14ac:dyDescent="0.25">
      <c r="A6249" s="561">
        <v>39809</v>
      </c>
      <c r="B6249" s="562">
        <v>2204.9499999999998</v>
      </c>
      <c r="C6249"/>
      <c r="D6249"/>
    </row>
    <row r="6250" spans="1:4" ht="16.149999999999999" customHeight="1" x14ac:dyDescent="0.25">
      <c r="A6250" s="561">
        <v>39810</v>
      </c>
      <c r="B6250" s="563">
        <v>2204.9499999999998</v>
      </c>
      <c r="C6250"/>
      <c r="D6250"/>
    </row>
    <row r="6251" spans="1:4" ht="16.149999999999999" customHeight="1" x14ac:dyDescent="0.25">
      <c r="A6251" s="561">
        <v>39811</v>
      </c>
      <c r="B6251" s="562">
        <v>2204.9499999999998</v>
      </c>
      <c r="C6251"/>
      <c r="D6251"/>
    </row>
    <row r="6252" spans="1:4" ht="16.149999999999999" customHeight="1" x14ac:dyDescent="0.25">
      <c r="A6252" s="561">
        <v>39812</v>
      </c>
      <c r="B6252" s="563">
        <v>2234</v>
      </c>
      <c r="C6252"/>
      <c r="D6252"/>
    </row>
    <row r="6253" spans="1:4" ht="16.149999999999999" customHeight="1" x14ac:dyDescent="0.25">
      <c r="A6253" s="561">
        <v>39813</v>
      </c>
      <c r="B6253" s="562">
        <v>2243.59</v>
      </c>
      <c r="C6253"/>
      <c r="D6253"/>
    </row>
    <row r="6254" spans="1:4" ht="16.149999999999999" customHeight="1" x14ac:dyDescent="0.25">
      <c r="A6254" s="561">
        <v>39814</v>
      </c>
      <c r="B6254" s="563">
        <v>2243.59</v>
      </c>
      <c r="C6254"/>
      <c r="D6254"/>
    </row>
    <row r="6255" spans="1:4" ht="16.149999999999999" customHeight="1" x14ac:dyDescent="0.25">
      <c r="A6255" s="561">
        <v>39815</v>
      </c>
      <c r="B6255" s="562">
        <v>2243.59</v>
      </c>
      <c r="C6255"/>
      <c r="D6255"/>
    </row>
    <row r="6256" spans="1:4" ht="16.149999999999999" customHeight="1" x14ac:dyDescent="0.25">
      <c r="A6256" s="561">
        <v>39816</v>
      </c>
      <c r="B6256" s="563">
        <v>2234.81</v>
      </c>
      <c r="C6256"/>
      <c r="D6256"/>
    </row>
    <row r="6257" spans="1:4" ht="16.149999999999999" customHeight="1" x14ac:dyDescent="0.25">
      <c r="A6257" s="561">
        <v>39817</v>
      </c>
      <c r="B6257" s="562">
        <v>2234.81</v>
      </c>
      <c r="C6257"/>
      <c r="D6257"/>
    </row>
    <row r="6258" spans="1:4" ht="16.149999999999999" customHeight="1" x14ac:dyDescent="0.25">
      <c r="A6258" s="561">
        <v>39818</v>
      </c>
      <c r="B6258" s="563">
        <v>2234.81</v>
      </c>
      <c r="C6258"/>
      <c r="D6258"/>
    </row>
    <row r="6259" spans="1:4" ht="16.149999999999999" customHeight="1" x14ac:dyDescent="0.25">
      <c r="A6259" s="561">
        <v>39819</v>
      </c>
      <c r="B6259" s="562">
        <v>2227.2399999999998</v>
      </c>
      <c r="C6259"/>
      <c r="D6259"/>
    </row>
    <row r="6260" spans="1:4" ht="16.149999999999999" customHeight="1" x14ac:dyDescent="0.25">
      <c r="A6260" s="561">
        <v>39820</v>
      </c>
      <c r="B6260" s="563">
        <v>2197.7199999999998</v>
      </c>
      <c r="C6260"/>
      <c r="D6260"/>
    </row>
    <row r="6261" spans="1:4" ht="16.149999999999999" customHeight="1" x14ac:dyDescent="0.25">
      <c r="A6261" s="561">
        <v>39821</v>
      </c>
      <c r="B6261" s="562">
        <v>2214.13</v>
      </c>
      <c r="C6261"/>
      <c r="D6261"/>
    </row>
    <row r="6262" spans="1:4" ht="16.149999999999999" customHeight="1" x14ac:dyDescent="0.25">
      <c r="A6262" s="561">
        <v>39822</v>
      </c>
      <c r="B6262" s="563">
        <v>2220.8200000000002</v>
      </c>
      <c r="C6262"/>
      <c r="D6262"/>
    </row>
    <row r="6263" spans="1:4" ht="16.149999999999999" customHeight="1" x14ac:dyDescent="0.25">
      <c r="A6263" s="561">
        <v>39823</v>
      </c>
      <c r="B6263" s="562">
        <v>2216.23</v>
      </c>
      <c r="C6263"/>
      <c r="D6263"/>
    </row>
    <row r="6264" spans="1:4" ht="16.149999999999999" customHeight="1" x14ac:dyDescent="0.25">
      <c r="A6264" s="561">
        <v>39824</v>
      </c>
      <c r="B6264" s="563">
        <v>2216.23</v>
      </c>
      <c r="C6264"/>
      <c r="D6264"/>
    </row>
    <row r="6265" spans="1:4" ht="16.149999999999999" customHeight="1" x14ac:dyDescent="0.25">
      <c r="A6265" s="561">
        <v>39825</v>
      </c>
      <c r="B6265" s="562">
        <v>2216.23</v>
      </c>
      <c r="C6265"/>
      <c r="D6265"/>
    </row>
    <row r="6266" spans="1:4" ht="16.149999999999999" customHeight="1" x14ac:dyDescent="0.25">
      <c r="A6266" s="561">
        <v>39826</v>
      </c>
      <c r="B6266" s="563">
        <v>2216.23</v>
      </c>
      <c r="C6266"/>
      <c r="D6266"/>
    </row>
    <row r="6267" spans="1:4" ht="16.149999999999999" customHeight="1" x14ac:dyDescent="0.25">
      <c r="A6267" s="561">
        <v>39827</v>
      </c>
      <c r="B6267" s="562">
        <v>2226.87</v>
      </c>
      <c r="C6267"/>
      <c r="D6267"/>
    </row>
    <row r="6268" spans="1:4" ht="16.149999999999999" customHeight="1" x14ac:dyDescent="0.25">
      <c r="A6268" s="561">
        <v>39828</v>
      </c>
      <c r="B6268" s="563">
        <v>2234.4</v>
      </c>
      <c r="C6268"/>
      <c r="D6268"/>
    </row>
    <row r="6269" spans="1:4" ht="16.149999999999999" customHeight="1" x14ac:dyDescent="0.25">
      <c r="A6269" s="561">
        <v>39829</v>
      </c>
      <c r="B6269" s="562">
        <v>2249.64</v>
      </c>
      <c r="C6269"/>
      <c r="D6269"/>
    </row>
    <row r="6270" spans="1:4" ht="16.149999999999999" customHeight="1" x14ac:dyDescent="0.25">
      <c r="A6270" s="561">
        <v>39830</v>
      </c>
      <c r="B6270" s="563">
        <v>2227.6799999999998</v>
      </c>
      <c r="C6270"/>
      <c r="D6270"/>
    </row>
    <row r="6271" spans="1:4" ht="16.149999999999999" customHeight="1" x14ac:dyDescent="0.25">
      <c r="A6271" s="561">
        <v>39831</v>
      </c>
      <c r="B6271" s="562">
        <v>2227.6799999999998</v>
      </c>
      <c r="C6271"/>
      <c r="D6271"/>
    </row>
    <row r="6272" spans="1:4" ht="16.149999999999999" customHeight="1" x14ac:dyDescent="0.25">
      <c r="A6272" s="561">
        <v>39832</v>
      </c>
      <c r="B6272" s="563">
        <v>2227.6799999999998</v>
      </c>
      <c r="C6272"/>
      <c r="D6272"/>
    </row>
    <row r="6273" spans="1:4" ht="16.149999999999999" customHeight="1" x14ac:dyDescent="0.25">
      <c r="A6273" s="561">
        <v>39833</v>
      </c>
      <c r="B6273" s="562">
        <v>2227.6799999999998</v>
      </c>
      <c r="C6273"/>
      <c r="D6273"/>
    </row>
    <row r="6274" spans="1:4" ht="16.149999999999999" customHeight="1" x14ac:dyDescent="0.25">
      <c r="A6274" s="561">
        <v>39834</v>
      </c>
      <c r="B6274" s="563">
        <v>2245.2800000000002</v>
      </c>
      <c r="C6274"/>
      <c r="D6274"/>
    </row>
    <row r="6275" spans="1:4" ht="16.149999999999999" customHeight="1" x14ac:dyDescent="0.25">
      <c r="A6275" s="561">
        <v>39835</v>
      </c>
      <c r="B6275" s="562">
        <v>2245.9699999999998</v>
      </c>
      <c r="C6275"/>
      <c r="D6275"/>
    </row>
    <row r="6276" spans="1:4" ht="16.149999999999999" customHeight="1" x14ac:dyDescent="0.25">
      <c r="A6276" s="561">
        <v>39836</v>
      </c>
      <c r="B6276" s="563">
        <v>2247.87</v>
      </c>
      <c r="C6276"/>
      <c r="D6276"/>
    </row>
    <row r="6277" spans="1:4" ht="16.149999999999999" customHeight="1" x14ac:dyDescent="0.25">
      <c r="A6277" s="561">
        <v>39837</v>
      </c>
      <c r="B6277" s="562">
        <v>2280.77</v>
      </c>
      <c r="C6277"/>
      <c r="D6277"/>
    </row>
    <row r="6278" spans="1:4" ht="16.149999999999999" customHeight="1" x14ac:dyDescent="0.25">
      <c r="A6278" s="561">
        <v>39838</v>
      </c>
      <c r="B6278" s="563">
        <v>2280.77</v>
      </c>
      <c r="C6278"/>
      <c r="D6278"/>
    </row>
    <row r="6279" spans="1:4" ht="16.149999999999999" customHeight="1" x14ac:dyDescent="0.25">
      <c r="A6279" s="561">
        <v>39839</v>
      </c>
      <c r="B6279" s="562">
        <v>2280.77</v>
      </c>
      <c r="C6279"/>
      <c r="D6279"/>
    </row>
    <row r="6280" spans="1:4" ht="16.149999999999999" customHeight="1" x14ac:dyDescent="0.25">
      <c r="A6280" s="561">
        <v>39840</v>
      </c>
      <c r="B6280" s="563">
        <v>2280.4299999999998</v>
      </c>
      <c r="C6280"/>
      <c r="D6280"/>
    </row>
    <row r="6281" spans="1:4" ht="16.149999999999999" customHeight="1" x14ac:dyDescent="0.25">
      <c r="A6281" s="561">
        <v>39841</v>
      </c>
      <c r="B6281" s="562">
        <v>2310.83</v>
      </c>
      <c r="C6281"/>
      <c r="D6281"/>
    </row>
    <row r="6282" spans="1:4" ht="16.149999999999999" customHeight="1" x14ac:dyDescent="0.25">
      <c r="A6282" s="561">
        <v>39842</v>
      </c>
      <c r="B6282" s="563">
        <v>2341.09</v>
      </c>
      <c r="C6282"/>
      <c r="D6282"/>
    </row>
    <row r="6283" spans="1:4" ht="16.149999999999999" customHeight="1" x14ac:dyDescent="0.25">
      <c r="A6283" s="561">
        <v>39843</v>
      </c>
      <c r="B6283" s="562">
        <v>2386.58</v>
      </c>
      <c r="C6283"/>
      <c r="D6283"/>
    </row>
    <row r="6284" spans="1:4" ht="16.149999999999999" customHeight="1" x14ac:dyDescent="0.25">
      <c r="A6284" s="561">
        <v>39844</v>
      </c>
      <c r="B6284" s="563">
        <v>2420.2600000000002</v>
      </c>
      <c r="C6284"/>
      <c r="D6284"/>
    </row>
    <row r="6285" spans="1:4" ht="16.149999999999999" customHeight="1" x14ac:dyDescent="0.25">
      <c r="A6285" s="561">
        <v>39845</v>
      </c>
      <c r="B6285" s="562">
        <v>2420.2600000000002</v>
      </c>
      <c r="C6285"/>
      <c r="D6285"/>
    </row>
    <row r="6286" spans="1:4" ht="16.149999999999999" customHeight="1" x14ac:dyDescent="0.25">
      <c r="A6286" s="561">
        <v>39846</v>
      </c>
      <c r="B6286" s="563">
        <v>2420.2600000000002</v>
      </c>
      <c r="C6286"/>
      <c r="D6286"/>
    </row>
    <row r="6287" spans="1:4" ht="16.149999999999999" customHeight="1" x14ac:dyDescent="0.25">
      <c r="A6287" s="561">
        <v>39847</v>
      </c>
      <c r="B6287" s="562">
        <v>2450.7800000000002</v>
      </c>
      <c r="C6287"/>
      <c r="D6287"/>
    </row>
    <row r="6288" spans="1:4" ht="16.149999999999999" customHeight="1" x14ac:dyDescent="0.25">
      <c r="A6288" s="561">
        <v>39848</v>
      </c>
      <c r="B6288" s="563">
        <v>2443.67</v>
      </c>
      <c r="C6288"/>
      <c r="D6288"/>
    </row>
    <row r="6289" spans="1:4" ht="16.149999999999999" customHeight="1" x14ac:dyDescent="0.25">
      <c r="A6289" s="561">
        <v>39849</v>
      </c>
      <c r="B6289" s="562">
        <v>2469.02</v>
      </c>
      <c r="C6289"/>
      <c r="D6289"/>
    </row>
    <row r="6290" spans="1:4" ht="16.149999999999999" customHeight="1" x14ac:dyDescent="0.25">
      <c r="A6290" s="561">
        <v>39850</v>
      </c>
      <c r="B6290" s="563">
        <v>2472.65</v>
      </c>
      <c r="C6290"/>
      <c r="D6290"/>
    </row>
    <row r="6291" spans="1:4" ht="16.149999999999999" customHeight="1" x14ac:dyDescent="0.25">
      <c r="A6291" s="561">
        <v>39851</v>
      </c>
      <c r="B6291" s="562">
        <v>2449.4899999999998</v>
      </c>
      <c r="C6291"/>
      <c r="D6291"/>
    </row>
    <row r="6292" spans="1:4" ht="16.149999999999999" customHeight="1" x14ac:dyDescent="0.25">
      <c r="A6292" s="561">
        <v>39852</v>
      </c>
      <c r="B6292" s="563">
        <v>2449.4899999999998</v>
      </c>
      <c r="C6292"/>
      <c r="D6292"/>
    </row>
    <row r="6293" spans="1:4" ht="16.149999999999999" customHeight="1" x14ac:dyDescent="0.25">
      <c r="A6293" s="561">
        <v>39853</v>
      </c>
      <c r="B6293" s="562">
        <v>2449.4899999999998</v>
      </c>
      <c r="C6293"/>
      <c r="D6293"/>
    </row>
    <row r="6294" spans="1:4" ht="16.149999999999999" customHeight="1" x14ac:dyDescent="0.25">
      <c r="A6294" s="561">
        <v>39854</v>
      </c>
      <c r="B6294" s="563">
        <v>2450.6</v>
      </c>
      <c r="C6294"/>
      <c r="D6294"/>
    </row>
    <row r="6295" spans="1:4" ht="16.149999999999999" customHeight="1" x14ac:dyDescent="0.25">
      <c r="A6295" s="561">
        <v>39855</v>
      </c>
      <c r="B6295" s="562">
        <v>2494.0700000000002</v>
      </c>
      <c r="C6295"/>
      <c r="D6295"/>
    </row>
    <row r="6296" spans="1:4" ht="16.149999999999999" customHeight="1" x14ac:dyDescent="0.25">
      <c r="A6296" s="561">
        <v>39856</v>
      </c>
      <c r="B6296" s="563">
        <v>2537.8200000000002</v>
      </c>
      <c r="C6296"/>
      <c r="D6296"/>
    </row>
    <row r="6297" spans="1:4" ht="16.149999999999999" customHeight="1" x14ac:dyDescent="0.25">
      <c r="A6297" s="561">
        <v>39857</v>
      </c>
      <c r="B6297" s="562">
        <v>2520.06</v>
      </c>
      <c r="C6297"/>
      <c r="D6297"/>
    </row>
    <row r="6298" spans="1:4" ht="16.149999999999999" customHeight="1" x14ac:dyDescent="0.25">
      <c r="A6298" s="561">
        <v>39858</v>
      </c>
      <c r="B6298" s="563">
        <v>2509.5</v>
      </c>
      <c r="C6298"/>
      <c r="D6298"/>
    </row>
    <row r="6299" spans="1:4" ht="16.149999999999999" customHeight="1" x14ac:dyDescent="0.25">
      <c r="A6299" s="561">
        <v>39859</v>
      </c>
      <c r="B6299" s="562">
        <v>2509.5</v>
      </c>
      <c r="C6299"/>
      <c r="D6299"/>
    </row>
    <row r="6300" spans="1:4" ht="16.149999999999999" customHeight="1" x14ac:dyDescent="0.25">
      <c r="A6300" s="561">
        <v>39860</v>
      </c>
      <c r="B6300" s="563">
        <v>2509.5</v>
      </c>
      <c r="C6300"/>
      <c r="D6300"/>
    </row>
    <row r="6301" spans="1:4" ht="16.149999999999999" customHeight="1" x14ac:dyDescent="0.25">
      <c r="A6301" s="561">
        <v>39861</v>
      </c>
      <c r="B6301" s="562">
        <v>2509.5</v>
      </c>
      <c r="C6301"/>
      <c r="D6301"/>
    </row>
    <row r="6302" spans="1:4" ht="16.149999999999999" customHeight="1" x14ac:dyDescent="0.25">
      <c r="A6302" s="561">
        <v>39862</v>
      </c>
      <c r="B6302" s="563">
        <v>2554.4</v>
      </c>
      <c r="C6302"/>
      <c r="D6302"/>
    </row>
    <row r="6303" spans="1:4" ht="16.149999999999999" customHeight="1" x14ac:dyDescent="0.25">
      <c r="A6303" s="561">
        <v>39863</v>
      </c>
      <c r="B6303" s="562">
        <v>2558.14</v>
      </c>
      <c r="C6303"/>
      <c r="D6303"/>
    </row>
    <row r="6304" spans="1:4" ht="16.149999999999999" customHeight="1" x14ac:dyDescent="0.25">
      <c r="A6304" s="561">
        <v>39864</v>
      </c>
      <c r="B6304" s="563">
        <v>2547.4</v>
      </c>
      <c r="C6304"/>
      <c r="D6304"/>
    </row>
    <row r="6305" spans="1:4" ht="16.149999999999999" customHeight="1" x14ac:dyDescent="0.25">
      <c r="A6305" s="561">
        <v>39865</v>
      </c>
      <c r="B6305" s="562">
        <v>2588.31</v>
      </c>
      <c r="C6305"/>
      <c r="D6305"/>
    </row>
    <row r="6306" spans="1:4" ht="16.149999999999999" customHeight="1" x14ac:dyDescent="0.25">
      <c r="A6306" s="561">
        <v>39866</v>
      </c>
      <c r="B6306" s="563">
        <v>2588.31</v>
      </c>
      <c r="C6306"/>
      <c r="D6306"/>
    </row>
    <row r="6307" spans="1:4" ht="16.149999999999999" customHeight="1" x14ac:dyDescent="0.25">
      <c r="A6307" s="561">
        <v>39867</v>
      </c>
      <c r="B6307" s="562">
        <v>2588.31</v>
      </c>
      <c r="C6307"/>
      <c r="D6307"/>
    </row>
    <row r="6308" spans="1:4" ht="16.149999999999999" customHeight="1" x14ac:dyDescent="0.25">
      <c r="A6308" s="561">
        <v>39868</v>
      </c>
      <c r="B6308" s="563">
        <v>2572.3000000000002</v>
      </c>
      <c r="C6308"/>
      <c r="D6308"/>
    </row>
    <row r="6309" spans="1:4" ht="16.149999999999999" customHeight="1" x14ac:dyDescent="0.25">
      <c r="A6309" s="561">
        <v>39869</v>
      </c>
      <c r="B6309" s="562">
        <v>2596.37</v>
      </c>
      <c r="C6309"/>
      <c r="D6309"/>
    </row>
    <row r="6310" spans="1:4" ht="16.149999999999999" customHeight="1" x14ac:dyDescent="0.25">
      <c r="A6310" s="561">
        <v>39870</v>
      </c>
      <c r="B6310" s="563">
        <v>2575.5</v>
      </c>
      <c r="C6310"/>
      <c r="D6310"/>
    </row>
    <row r="6311" spans="1:4" ht="16.149999999999999" customHeight="1" x14ac:dyDescent="0.25">
      <c r="A6311" s="561">
        <v>39871</v>
      </c>
      <c r="B6311" s="562">
        <v>2555.0500000000002</v>
      </c>
      <c r="C6311"/>
      <c r="D6311"/>
    </row>
    <row r="6312" spans="1:4" ht="16.149999999999999" customHeight="1" x14ac:dyDescent="0.25">
      <c r="A6312" s="561">
        <v>39872</v>
      </c>
      <c r="B6312" s="563">
        <v>2555.89</v>
      </c>
      <c r="C6312"/>
      <c r="D6312"/>
    </row>
    <row r="6313" spans="1:4" ht="16.149999999999999" customHeight="1" x14ac:dyDescent="0.25">
      <c r="A6313" s="561">
        <v>39873</v>
      </c>
      <c r="B6313" s="562">
        <v>2555.89</v>
      </c>
      <c r="C6313"/>
      <c r="D6313"/>
    </row>
    <row r="6314" spans="1:4" ht="16.149999999999999" customHeight="1" x14ac:dyDescent="0.25">
      <c r="A6314" s="561">
        <v>39874</v>
      </c>
      <c r="B6314" s="563">
        <v>2555.89</v>
      </c>
      <c r="C6314"/>
      <c r="D6314"/>
    </row>
    <row r="6315" spans="1:4" ht="16.149999999999999" customHeight="1" x14ac:dyDescent="0.25">
      <c r="A6315" s="561">
        <v>39875</v>
      </c>
      <c r="B6315" s="562">
        <v>2590.9699999999998</v>
      </c>
      <c r="C6315"/>
      <c r="D6315"/>
    </row>
    <row r="6316" spans="1:4" ht="16.149999999999999" customHeight="1" x14ac:dyDescent="0.25">
      <c r="A6316" s="561">
        <v>39876</v>
      </c>
      <c r="B6316" s="563">
        <v>2588.96</v>
      </c>
      <c r="C6316"/>
      <c r="D6316"/>
    </row>
    <row r="6317" spans="1:4" ht="16.149999999999999" customHeight="1" x14ac:dyDescent="0.25">
      <c r="A6317" s="561">
        <v>39877</v>
      </c>
      <c r="B6317" s="562">
        <v>2589.48</v>
      </c>
      <c r="C6317"/>
      <c r="D6317"/>
    </row>
    <row r="6318" spans="1:4" ht="16.149999999999999" customHeight="1" x14ac:dyDescent="0.25">
      <c r="A6318" s="561">
        <v>39878</v>
      </c>
      <c r="B6318" s="563">
        <v>2572.92</v>
      </c>
      <c r="C6318"/>
      <c r="D6318"/>
    </row>
    <row r="6319" spans="1:4" ht="16.149999999999999" customHeight="1" x14ac:dyDescent="0.25">
      <c r="A6319" s="561">
        <v>39879</v>
      </c>
      <c r="B6319" s="562">
        <v>2548.5700000000002</v>
      </c>
      <c r="C6319"/>
      <c r="D6319"/>
    </row>
    <row r="6320" spans="1:4" ht="16.149999999999999" customHeight="1" x14ac:dyDescent="0.25">
      <c r="A6320" s="561">
        <v>39880</v>
      </c>
      <c r="B6320" s="563">
        <v>2548.5700000000002</v>
      </c>
      <c r="C6320"/>
      <c r="D6320"/>
    </row>
    <row r="6321" spans="1:4" ht="16.149999999999999" customHeight="1" x14ac:dyDescent="0.25">
      <c r="A6321" s="561">
        <v>39881</v>
      </c>
      <c r="B6321" s="562">
        <v>2548.5700000000002</v>
      </c>
      <c r="C6321"/>
      <c r="D6321"/>
    </row>
    <row r="6322" spans="1:4" ht="16.149999999999999" customHeight="1" x14ac:dyDescent="0.25">
      <c r="A6322" s="561">
        <v>39882</v>
      </c>
      <c r="B6322" s="563">
        <v>2559.36</v>
      </c>
      <c r="C6322"/>
      <c r="D6322"/>
    </row>
    <row r="6323" spans="1:4" ht="16.149999999999999" customHeight="1" x14ac:dyDescent="0.25">
      <c r="A6323" s="561">
        <v>39883</v>
      </c>
      <c r="B6323" s="562">
        <v>2525.06</v>
      </c>
      <c r="C6323"/>
      <c r="D6323"/>
    </row>
    <row r="6324" spans="1:4" ht="16.149999999999999" customHeight="1" x14ac:dyDescent="0.25">
      <c r="A6324" s="561">
        <v>39884</v>
      </c>
      <c r="B6324" s="563">
        <v>2506.73</v>
      </c>
      <c r="C6324"/>
      <c r="D6324"/>
    </row>
    <row r="6325" spans="1:4" ht="16.149999999999999" customHeight="1" x14ac:dyDescent="0.25">
      <c r="A6325" s="561">
        <v>39885</v>
      </c>
      <c r="B6325" s="562">
        <v>2481.2600000000002</v>
      </c>
      <c r="C6325"/>
      <c r="D6325"/>
    </row>
    <row r="6326" spans="1:4" ht="16.149999999999999" customHeight="1" x14ac:dyDescent="0.25">
      <c r="A6326" s="561">
        <v>39886</v>
      </c>
      <c r="B6326" s="563">
        <v>2445.3000000000002</v>
      </c>
      <c r="C6326"/>
      <c r="D6326"/>
    </row>
    <row r="6327" spans="1:4" ht="16.149999999999999" customHeight="1" x14ac:dyDescent="0.25">
      <c r="A6327" s="561">
        <v>39887</v>
      </c>
      <c r="B6327" s="562">
        <v>2445.3000000000002</v>
      </c>
      <c r="C6327"/>
      <c r="D6327"/>
    </row>
    <row r="6328" spans="1:4" ht="16.149999999999999" customHeight="1" x14ac:dyDescent="0.25">
      <c r="A6328" s="561">
        <v>39888</v>
      </c>
      <c r="B6328" s="563">
        <v>2445.3000000000002</v>
      </c>
      <c r="C6328"/>
      <c r="D6328"/>
    </row>
    <row r="6329" spans="1:4" ht="16.149999999999999" customHeight="1" x14ac:dyDescent="0.25">
      <c r="A6329" s="561">
        <v>39889</v>
      </c>
      <c r="B6329" s="562">
        <v>2390.96</v>
      </c>
      <c r="C6329"/>
      <c r="D6329"/>
    </row>
    <row r="6330" spans="1:4" ht="16.149999999999999" customHeight="1" x14ac:dyDescent="0.25">
      <c r="A6330" s="561">
        <v>39890</v>
      </c>
      <c r="B6330" s="563">
        <v>2390.98</v>
      </c>
      <c r="C6330"/>
      <c r="D6330"/>
    </row>
    <row r="6331" spans="1:4" ht="16.149999999999999" customHeight="1" x14ac:dyDescent="0.25">
      <c r="A6331" s="561">
        <v>39891</v>
      </c>
      <c r="B6331" s="562">
        <v>2383.15</v>
      </c>
      <c r="C6331"/>
      <c r="D6331"/>
    </row>
    <row r="6332" spans="1:4" ht="16.149999999999999" customHeight="1" x14ac:dyDescent="0.25">
      <c r="A6332" s="561">
        <v>39892</v>
      </c>
      <c r="B6332" s="563">
        <v>2335.29</v>
      </c>
      <c r="C6332"/>
      <c r="D6332"/>
    </row>
    <row r="6333" spans="1:4" ht="16.149999999999999" customHeight="1" x14ac:dyDescent="0.25">
      <c r="A6333" s="561">
        <v>39893</v>
      </c>
      <c r="B6333" s="562">
        <v>2340.83</v>
      </c>
      <c r="C6333"/>
      <c r="D6333"/>
    </row>
    <row r="6334" spans="1:4" ht="16.149999999999999" customHeight="1" x14ac:dyDescent="0.25">
      <c r="A6334" s="561">
        <v>39894</v>
      </c>
      <c r="B6334" s="563">
        <v>2340.83</v>
      </c>
      <c r="C6334"/>
      <c r="D6334"/>
    </row>
    <row r="6335" spans="1:4" ht="16.149999999999999" customHeight="1" x14ac:dyDescent="0.25">
      <c r="A6335" s="561">
        <v>39895</v>
      </c>
      <c r="B6335" s="562">
        <v>2340.83</v>
      </c>
      <c r="C6335"/>
      <c r="D6335"/>
    </row>
    <row r="6336" spans="1:4" ht="16.149999999999999" customHeight="1" x14ac:dyDescent="0.25">
      <c r="A6336" s="561">
        <v>39896</v>
      </c>
      <c r="B6336" s="563">
        <v>2340.83</v>
      </c>
      <c r="C6336"/>
      <c r="D6336"/>
    </row>
    <row r="6337" spans="1:4" ht="16.149999999999999" customHeight="1" x14ac:dyDescent="0.25">
      <c r="A6337" s="561">
        <v>39897</v>
      </c>
      <c r="B6337" s="562">
        <v>2353.21</v>
      </c>
      <c r="C6337"/>
      <c r="D6337"/>
    </row>
    <row r="6338" spans="1:4" ht="16.149999999999999" customHeight="1" x14ac:dyDescent="0.25">
      <c r="A6338" s="561">
        <v>39898</v>
      </c>
      <c r="B6338" s="563">
        <v>2379.94</v>
      </c>
      <c r="C6338"/>
      <c r="D6338"/>
    </row>
    <row r="6339" spans="1:4" ht="16.149999999999999" customHeight="1" x14ac:dyDescent="0.25">
      <c r="A6339" s="561">
        <v>39899</v>
      </c>
      <c r="B6339" s="562">
        <v>2435.81</v>
      </c>
      <c r="C6339"/>
      <c r="D6339"/>
    </row>
    <row r="6340" spans="1:4" ht="16.149999999999999" customHeight="1" x14ac:dyDescent="0.25">
      <c r="A6340" s="561">
        <v>39900</v>
      </c>
      <c r="B6340" s="563">
        <v>2485.56</v>
      </c>
      <c r="C6340"/>
      <c r="D6340"/>
    </row>
    <row r="6341" spans="1:4" ht="16.149999999999999" customHeight="1" x14ac:dyDescent="0.25">
      <c r="A6341" s="561">
        <v>39901</v>
      </c>
      <c r="B6341" s="562">
        <v>2485.56</v>
      </c>
      <c r="C6341"/>
      <c r="D6341"/>
    </row>
    <row r="6342" spans="1:4" ht="16.149999999999999" customHeight="1" x14ac:dyDescent="0.25">
      <c r="A6342" s="561">
        <v>39902</v>
      </c>
      <c r="B6342" s="563">
        <v>2485.56</v>
      </c>
      <c r="C6342"/>
      <c r="D6342"/>
    </row>
    <row r="6343" spans="1:4" ht="16.149999999999999" customHeight="1" x14ac:dyDescent="0.25">
      <c r="A6343" s="561">
        <v>39903</v>
      </c>
      <c r="B6343" s="562">
        <v>2561.21</v>
      </c>
      <c r="C6343"/>
      <c r="D6343"/>
    </row>
    <row r="6344" spans="1:4" ht="16.149999999999999" customHeight="1" x14ac:dyDescent="0.25">
      <c r="A6344" s="561">
        <v>39904</v>
      </c>
      <c r="B6344" s="563">
        <v>2544.2399999999998</v>
      </c>
      <c r="C6344"/>
      <c r="D6344"/>
    </row>
    <row r="6345" spans="1:4" ht="16.149999999999999" customHeight="1" x14ac:dyDescent="0.25">
      <c r="A6345" s="561">
        <v>39905</v>
      </c>
      <c r="B6345" s="562">
        <v>2534.9899999999998</v>
      </c>
      <c r="C6345"/>
      <c r="D6345"/>
    </row>
    <row r="6346" spans="1:4" ht="16.149999999999999" customHeight="1" x14ac:dyDescent="0.25">
      <c r="A6346" s="561">
        <v>39906</v>
      </c>
      <c r="B6346" s="563">
        <v>2451.7199999999998</v>
      </c>
      <c r="C6346"/>
      <c r="D6346"/>
    </row>
    <row r="6347" spans="1:4" ht="16.149999999999999" customHeight="1" x14ac:dyDescent="0.25">
      <c r="A6347" s="561">
        <v>39907</v>
      </c>
      <c r="B6347" s="562">
        <v>2422.71</v>
      </c>
      <c r="C6347"/>
      <c r="D6347"/>
    </row>
    <row r="6348" spans="1:4" ht="16.149999999999999" customHeight="1" x14ac:dyDescent="0.25">
      <c r="A6348" s="561">
        <v>39908</v>
      </c>
      <c r="B6348" s="563">
        <v>2422.71</v>
      </c>
      <c r="C6348"/>
      <c r="D6348"/>
    </row>
    <row r="6349" spans="1:4" ht="16.149999999999999" customHeight="1" x14ac:dyDescent="0.25">
      <c r="A6349" s="561">
        <v>39909</v>
      </c>
      <c r="B6349" s="562">
        <v>2422.71</v>
      </c>
      <c r="C6349"/>
      <c r="D6349"/>
    </row>
    <row r="6350" spans="1:4" ht="16.149999999999999" customHeight="1" x14ac:dyDescent="0.25">
      <c r="A6350" s="561">
        <v>39910</v>
      </c>
      <c r="B6350" s="563">
        <v>2408.42</v>
      </c>
      <c r="C6350"/>
      <c r="D6350"/>
    </row>
    <row r="6351" spans="1:4" ht="16.149999999999999" customHeight="1" x14ac:dyDescent="0.25">
      <c r="A6351" s="561">
        <v>39911</v>
      </c>
      <c r="B6351" s="562">
        <v>2416.63</v>
      </c>
      <c r="C6351"/>
      <c r="D6351"/>
    </row>
    <row r="6352" spans="1:4" ht="16.149999999999999" customHeight="1" x14ac:dyDescent="0.25">
      <c r="A6352" s="561">
        <v>39912</v>
      </c>
      <c r="B6352" s="563">
        <v>2388.11</v>
      </c>
      <c r="C6352"/>
      <c r="D6352"/>
    </row>
    <row r="6353" spans="1:4" ht="16.149999999999999" customHeight="1" x14ac:dyDescent="0.25">
      <c r="A6353" s="561">
        <v>39913</v>
      </c>
      <c r="B6353" s="562">
        <v>2388.11</v>
      </c>
      <c r="C6353"/>
      <c r="D6353"/>
    </row>
    <row r="6354" spans="1:4" ht="16.149999999999999" customHeight="1" x14ac:dyDescent="0.25">
      <c r="A6354" s="561">
        <v>39914</v>
      </c>
      <c r="B6354" s="563">
        <v>2388.11</v>
      </c>
      <c r="C6354"/>
      <c r="D6354"/>
    </row>
    <row r="6355" spans="1:4" ht="16.149999999999999" customHeight="1" x14ac:dyDescent="0.25">
      <c r="A6355" s="561">
        <v>39915</v>
      </c>
      <c r="B6355" s="562">
        <v>2388.11</v>
      </c>
      <c r="C6355"/>
      <c r="D6355"/>
    </row>
    <row r="6356" spans="1:4" ht="16.149999999999999" customHeight="1" x14ac:dyDescent="0.25">
      <c r="A6356" s="561">
        <v>39916</v>
      </c>
      <c r="B6356" s="563">
        <v>2388.11</v>
      </c>
      <c r="C6356"/>
      <c r="D6356"/>
    </row>
    <row r="6357" spans="1:4" ht="16.149999999999999" customHeight="1" x14ac:dyDescent="0.25">
      <c r="A6357" s="561">
        <v>39917</v>
      </c>
      <c r="B6357" s="562">
        <v>2392.2199999999998</v>
      </c>
      <c r="C6357"/>
      <c r="D6357"/>
    </row>
    <row r="6358" spans="1:4" ht="16.149999999999999" customHeight="1" x14ac:dyDescent="0.25">
      <c r="A6358" s="561">
        <v>39918</v>
      </c>
      <c r="B6358" s="563">
        <v>2394.27</v>
      </c>
      <c r="C6358"/>
      <c r="D6358"/>
    </row>
    <row r="6359" spans="1:4" ht="16.149999999999999" customHeight="1" x14ac:dyDescent="0.25">
      <c r="A6359" s="561">
        <v>39919</v>
      </c>
      <c r="B6359" s="562">
        <v>2380.69</v>
      </c>
      <c r="C6359"/>
      <c r="D6359"/>
    </row>
    <row r="6360" spans="1:4" ht="16.149999999999999" customHeight="1" x14ac:dyDescent="0.25">
      <c r="A6360" s="561">
        <v>39920</v>
      </c>
      <c r="B6360" s="563">
        <v>2344.98</v>
      </c>
      <c r="C6360"/>
      <c r="D6360"/>
    </row>
    <row r="6361" spans="1:4" ht="16.149999999999999" customHeight="1" x14ac:dyDescent="0.25">
      <c r="A6361" s="561">
        <v>39921</v>
      </c>
      <c r="B6361" s="562">
        <v>2343.34</v>
      </c>
      <c r="C6361"/>
      <c r="D6361"/>
    </row>
    <row r="6362" spans="1:4" ht="16.149999999999999" customHeight="1" x14ac:dyDescent="0.25">
      <c r="A6362" s="561">
        <v>39922</v>
      </c>
      <c r="B6362" s="563">
        <v>2343.34</v>
      </c>
      <c r="C6362"/>
      <c r="D6362"/>
    </row>
    <row r="6363" spans="1:4" ht="16.149999999999999" customHeight="1" x14ac:dyDescent="0.25">
      <c r="A6363" s="561">
        <v>39923</v>
      </c>
      <c r="B6363" s="562">
        <v>2343.34</v>
      </c>
      <c r="C6363"/>
      <c r="D6363"/>
    </row>
    <row r="6364" spans="1:4" ht="16.149999999999999" customHeight="1" x14ac:dyDescent="0.25">
      <c r="A6364" s="561">
        <v>39924</v>
      </c>
      <c r="B6364" s="563">
        <v>2376.38</v>
      </c>
      <c r="C6364"/>
      <c r="D6364"/>
    </row>
    <row r="6365" spans="1:4" ht="16.149999999999999" customHeight="1" x14ac:dyDescent="0.25">
      <c r="A6365" s="561">
        <v>39925</v>
      </c>
      <c r="B6365" s="562">
        <v>2338.6</v>
      </c>
      <c r="C6365"/>
      <c r="D6365"/>
    </row>
    <row r="6366" spans="1:4" ht="16.149999999999999" customHeight="1" x14ac:dyDescent="0.25">
      <c r="A6366" s="561">
        <v>39926</v>
      </c>
      <c r="B6366" s="563">
        <v>2318.83</v>
      </c>
      <c r="C6366"/>
      <c r="D6366"/>
    </row>
    <row r="6367" spans="1:4" ht="16.149999999999999" customHeight="1" x14ac:dyDescent="0.25">
      <c r="A6367" s="561">
        <v>39927</v>
      </c>
      <c r="B6367" s="562">
        <v>2300.7399999999998</v>
      </c>
      <c r="C6367"/>
      <c r="D6367"/>
    </row>
    <row r="6368" spans="1:4" ht="16.149999999999999" customHeight="1" x14ac:dyDescent="0.25">
      <c r="A6368" s="561">
        <v>39928</v>
      </c>
      <c r="B6368" s="563">
        <v>2283.1999999999998</v>
      </c>
      <c r="C6368"/>
      <c r="D6368"/>
    </row>
    <row r="6369" spans="1:4" ht="16.149999999999999" customHeight="1" x14ac:dyDescent="0.25">
      <c r="A6369" s="561">
        <v>39929</v>
      </c>
      <c r="B6369" s="562">
        <v>2283.1999999999998</v>
      </c>
      <c r="C6369"/>
      <c r="D6369"/>
    </row>
    <row r="6370" spans="1:4" ht="16.149999999999999" customHeight="1" x14ac:dyDescent="0.25">
      <c r="A6370" s="561">
        <v>39930</v>
      </c>
      <c r="B6370" s="563">
        <v>2283.1999999999998</v>
      </c>
      <c r="C6370"/>
      <c r="D6370"/>
    </row>
    <row r="6371" spans="1:4" ht="16.149999999999999" customHeight="1" x14ac:dyDescent="0.25">
      <c r="A6371" s="561">
        <v>39931</v>
      </c>
      <c r="B6371" s="562">
        <v>2325.02</v>
      </c>
      <c r="C6371"/>
      <c r="D6371"/>
    </row>
    <row r="6372" spans="1:4" ht="16.149999999999999" customHeight="1" x14ac:dyDescent="0.25">
      <c r="A6372" s="561">
        <v>39932</v>
      </c>
      <c r="B6372" s="563">
        <v>2332.4699999999998</v>
      </c>
      <c r="C6372"/>
      <c r="D6372"/>
    </row>
    <row r="6373" spans="1:4" ht="16.149999999999999" customHeight="1" x14ac:dyDescent="0.25">
      <c r="A6373" s="561">
        <v>39933</v>
      </c>
      <c r="B6373" s="562">
        <v>2289.73</v>
      </c>
      <c r="C6373"/>
      <c r="D6373"/>
    </row>
    <row r="6374" spans="1:4" ht="16.149999999999999" customHeight="1" x14ac:dyDescent="0.25">
      <c r="A6374" s="561">
        <v>39934</v>
      </c>
      <c r="B6374" s="563">
        <v>2288.64</v>
      </c>
      <c r="C6374"/>
      <c r="D6374"/>
    </row>
    <row r="6375" spans="1:4" ht="16.149999999999999" customHeight="1" x14ac:dyDescent="0.25">
      <c r="A6375" s="561">
        <v>39935</v>
      </c>
      <c r="B6375" s="562">
        <v>2288.64</v>
      </c>
      <c r="C6375"/>
      <c r="D6375"/>
    </row>
    <row r="6376" spans="1:4" ht="16.149999999999999" customHeight="1" x14ac:dyDescent="0.25">
      <c r="A6376" s="561">
        <v>39936</v>
      </c>
      <c r="B6376" s="563">
        <v>2288.64</v>
      </c>
      <c r="C6376"/>
      <c r="D6376"/>
    </row>
    <row r="6377" spans="1:4" ht="16.149999999999999" customHeight="1" x14ac:dyDescent="0.25">
      <c r="A6377" s="561">
        <v>39937</v>
      </c>
      <c r="B6377" s="562">
        <v>2288.64</v>
      </c>
      <c r="C6377"/>
      <c r="D6377"/>
    </row>
    <row r="6378" spans="1:4" ht="16.149999999999999" customHeight="1" x14ac:dyDescent="0.25">
      <c r="A6378" s="561">
        <v>39938</v>
      </c>
      <c r="B6378" s="563">
        <v>2272.5500000000002</v>
      </c>
      <c r="C6378"/>
      <c r="D6378"/>
    </row>
    <row r="6379" spans="1:4" ht="16.149999999999999" customHeight="1" x14ac:dyDescent="0.25">
      <c r="A6379" s="561">
        <v>39939</v>
      </c>
      <c r="B6379" s="562">
        <v>2256.9899999999998</v>
      </c>
      <c r="C6379"/>
      <c r="D6379"/>
    </row>
    <row r="6380" spans="1:4" ht="16.149999999999999" customHeight="1" x14ac:dyDescent="0.25">
      <c r="A6380" s="561">
        <v>39940</v>
      </c>
      <c r="B6380" s="563">
        <v>2233.5</v>
      </c>
      <c r="C6380"/>
      <c r="D6380"/>
    </row>
    <row r="6381" spans="1:4" ht="16.149999999999999" customHeight="1" x14ac:dyDescent="0.25">
      <c r="A6381" s="561">
        <v>39941</v>
      </c>
      <c r="B6381" s="562">
        <v>2208.98</v>
      </c>
      <c r="C6381"/>
      <c r="D6381"/>
    </row>
    <row r="6382" spans="1:4" ht="16.149999999999999" customHeight="1" x14ac:dyDescent="0.25">
      <c r="A6382" s="561">
        <v>39942</v>
      </c>
      <c r="B6382" s="563">
        <v>2210.35</v>
      </c>
      <c r="C6382"/>
      <c r="D6382"/>
    </row>
    <row r="6383" spans="1:4" ht="16.149999999999999" customHeight="1" x14ac:dyDescent="0.25">
      <c r="A6383" s="561">
        <v>39943</v>
      </c>
      <c r="B6383" s="562">
        <v>2210.35</v>
      </c>
      <c r="C6383"/>
      <c r="D6383"/>
    </row>
    <row r="6384" spans="1:4" ht="16.149999999999999" customHeight="1" x14ac:dyDescent="0.25">
      <c r="A6384" s="561">
        <v>39944</v>
      </c>
      <c r="B6384" s="563">
        <v>2210.35</v>
      </c>
      <c r="C6384"/>
      <c r="D6384"/>
    </row>
    <row r="6385" spans="1:4" ht="16.149999999999999" customHeight="1" x14ac:dyDescent="0.25">
      <c r="A6385" s="561">
        <v>39945</v>
      </c>
      <c r="B6385" s="562">
        <v>2220.92</v>
      </c>
      <c r="C6385"/>
      <c r="D6385"/>
    </row>
    <row r="6386" spans="1:4" ht="16.149999999999999" customHeight="1" x14ac:dyDescent="0.25">
      <c r="A6386" s="561">
        <v>39946</v>
      </c>
      <c r="B6386" s="563">
        <v>2221.4</v>
      </c>
      <c r="C6386"/>
      <c r="D6386"/>
    </row>
    <row r="6387" spans="1:4" ht="16.149999999999999" customHeight="1" x14ac:dyDescent="0.25">
      <c r="A6387" s="561">
        <v>39947</v>
      </c>
      <c r="B6387" s="562">
        <v>2257.36</v>
      </c>
      <c r="C6387"/>
      <c r="D6387"/>
    </row>
    <row r="6388" spans="1:4" ht="16.149999999999999" customHeight="1" x14ac:dyDescent="0.25">
      <c r="A6388" s="561">
        <v>39948</v>
      </c>
      <c r="B6388" s="563">
        <v>2251.5300000000002</v>
      </c>
      <c r="C6388"/>
      <c r="D6388"/>
    </row>
    <row r="6389" spans="1:4" ht="16.149999999999999" customHeight="1" x14ac:dyDescent="0.25">
      <c r="A6389" s="561">
        <v>39949</v>
      </c>
      <c r="B6389" s="562">
        <v>2252.8000000000002</v>
      </c>
      <c r="C6389"/>
      <c r="D6389"/>
    </row>
    <row r="6390" spans="1:4" ht="16.149999999999999" customHeight="1" x14ac:dyDescent="0.25">
      <c r="A6390" s="561">
        <v>39950</v>
      </c>
      <c r="B6390" s="563">
        <v>2252.8000000000002</v>
      </c>
      <c r="C6390"/>
      <c r="D6390"/>
    </row>
    <row r="6391" spans="1:4" ht="16.149999999999999" customHeight="1" x14ac:dyDescent="0.25">
      <c r="A6391" s="561">
        <v>39951</v>
      </c>
      <c r="B6391" s="562">
        <v>2252.8000000000002</v>
      </c>
      <c r="C6391"/>
      <c r="D6391"/>
    </row>
    <row r="6392" spans="1:4" ht="16.149999999999999" customHeight="1" x14ac:dyDescent="0.25">
      <c r="A6392" s="561">
        <v>39952</v>
      </c>
      <c r="B6392" s="563">
        <v>2255.2199999999998</v>
      </c>
      <c r="C6392"/>
      <c r="D6392"/>
    </row>
    <row r="6393" spans="1:4" ht="16.149999999999999" customHeight="1" x14ac:dyDescent="0.25">
      <c r="A6393" s="561">
        <v>39953</v>
      </c>
      <c r="B6393" s="562">
        <v>2221.27</v>
      </c>
      <c r="C6393"/>
      <c r="D6393"/>
    </row>
    <row r="6394" spans="1:4" ht="16.149999999999999" customHeight="1" x14ac:dyDescent="0.25">
      <c r="A6394" s="561">
        <v>39954</v>
      </c>
      <c r="B6394" s="563">
        <v>2196.21</v>
      </c>
      <c r="C6394"/>
      <c r="D6394"/>
    </row>
    <row r="6395" spans="1:4" ht="16.149999999999999" customHeight="1" x14ac:dyDescent="0.25">
      <c r="A6395" s="561">
        <v>39955</v>
      </c>
      <c r="B6395" s="562">
        <v>2206.6</v>
      </c>
      <c r="C6395"/>
      <c r="D6395"/>
    </row>
    <row r="6396" spans="1:4" ht="16.149999999999999" customHeight="1" x14ac:dyDescent="0.25">
      <c r="A6396" s="561">
        <v>39956</v>
      </c>
      <c r="B6396" s="563">
        <v>2201.44</v>
      </c>
      <c r="C6396"/>
      <c r="D6396"/>
    </row>
    <row r="6397" spans="1:4" ht="16.149999999999999" customHeight="1" x14ac:dyDescent="0.25">
      <c r="A6397" s="561">
        <v>39957</v>
      </c>
      <c r="B6397" s="562">
        <v>2201.44</v>
      </c>
      <c r="C6397"/>
      <c r="D6397"/>
    </row>
    <row r="6398" spans="1:4" ht="16.149999999999999" customHeight="1" x14ac:dyDescent="0.25">
      <c r="A6398" s="561">
        <v>39958</v>
      </c>
      <c r="B6398" s="563">
        <v>2201.44</v>
      </c>
      <c r="C6398"/>
      <c r="D6398"/>
    </row>
    <row r="6399" spans="1:4" ht="16.149999999999999" customHeight="1" x14ac:dyDescent="0.25">
      <c r="A6399" s="561">
        <v>39959</v>
      </c>
      <c r="B6399" s="562">
        <v>2201.44</v>
      </c>
      <c r="C6399"/>
      <c r="D6399"/>
    </row>
    <row r="6400" spans="1:4" ht="16.149999999999999" customHeight="1" x14ac:dyDescent="0.25">
      <c r="A6400" s="561">
        <v>39960</v>
      </c>
      <c r="B6400" s="563">
        <v>2213.89</v>
      </c>
      <c r="C6400"/>
      <c r="D6400"/>
    </row>
    <row r="6401" spans="1:4" ht="16.149999999999999" customHeight="1" x14ac:dyDescent="0.25">
      <c r="A6401" s="561">
        <v>39961</v>
      </c>
      <c r="B6401" s="562">
        <v>2208.89</v>
      </c>
      <c r="C6401"/>
      <c r="D6401"/>
    </row>
    <row r="6402" spans="1:4" ht="16.149999999999999" customHeight="1" x14ac:dyDescent="0.25">
      <c r="A6402" s="561">
        <v>39962</v>
      </c>
      <c r="B6402" s="563">
        <v>2190.4499999999998</v>
      </c>
      <c r="C6402"/>
      <c r="D6402"/>
    </row>
    <row r="6403" spans="1:4" ht="16.149999999999999" customHeight="1" x14ac:dyDescent="0.25">
      <c r="A6403" s="561">
        <v>39963</v>
      </c>
      <c r="B6403" s="562">
        <v>2140.66</v>
      </c>
      <c r="C6403"/>
      <c r="D6403"/>
    </row>
    <row r="6404" spans="1:4" ht="16.149999999999999" customHeight="1" x14ac:dyDescent="0.25">
      <c r="A6404" s="561">
        <v>39964</v>
      </c>
      <c r="B6404" s="563">
        <v>2140.66</v>
      </c>
      <c r="C6404"/>
      <c r="D6404"/>
    </row>
    <row r="6405" spans="1:4" ht="16.149999999999999" customHeight="1" x14ac:dyDescent="0.25">
      <c r="A6405" s="561">
        <v>39965</v>
      </c>
      <c r="B6405" s="562">
        <v>2140.66</v>
      </c>
      <c r="C6405"/>
      <c r="D6405"/>
    </row>
    <row r="6406" spans="1:4" ht="16.149999999999999" customHeight="1" x14ac:dyDescent="0.25">
      <c r="A6406" s="561">
        <v>39966</v>
      </c>
      <c r="B6406" s="563">
        <v>2109.42</v>
      </c>
      <c r="C6406"/>
      <c r="D6406"/>
    </row>
    <row r="6407" spans="1:4" ht="16.149999999999999" customHeight="1" x14ac:dyDescent="0.25">
      <c r="A6407" s="561">
        <v>39967</v>
      </c>
      <c r="B6407" s="562">
        <v>2077.02</v>
      </c>
      <c r="C6407"/>
      <c r="D6407"/>
    </row>
    <row r="6408" spans="1:4" ht="16.149999999999999" customHeight="1" x14ac:dyDescent="0.25">
      <c r="A6408" s="561">
        <v>39968</v>
      </c>
      <c r="B6408" s="563">
        <v>2073.5500000000002</v>
      </c>
      <c r="C6408"/>
      <c r="D6408"/>
    </row>
    <row r="6409" spans="1:4" ht="16.149999999999999" customHeight="1" x14ac:dyDescent="0.25">
      <c r="A6409" s="561">
        <v>39969</v>
      </c>
      <c r="B6409" s="562">
        <v>2072</v>
      </c>
      <c r="C6409"/>
      <c r="D6409"/>
    </row>
    <row r="6410" spans="1:4" ht="16.149999999999999" customHeight="1" x14ac:dyDescent="0.25">
      <c r="A6410" s="561">
        <v>39970</v>
      </c>
      <c r="B6410" s="563">
        <v>2063.1</v>
      </c>
      <c r="C6410"/>
      <c r="D6410"/>
    </row>
    <row r="6411" spans="1:4" ht="16.149999999999999" customHeight="1" x14ac:dyDescent="0.25">
      <c r="A6411" s="561">
        <v>39971</v>
      </c>
      <c r="B6411" s="562">
        <v>2063.1</v>
      </c>
      <c r="C6411"/>
      <c r="D6411"/>
    </row>
    <row r="6412" spans="1:4" ht="16.149999999999999" customHeight="1" x14ac:dyDescent="0.25">
      <c r="A6412" s="561">
        <v>39972</v>
      </c>
      <c r="B6412" s="563">
        <v>2063.1</v>
      </c>
      <c r="C6412"/>
      <c r="D6412"/>
    </row>
    <row r="6413" spans="1:4" ht="16.149999999999999" customHeight="1" x14ac:dyDescent="0.25">
      <c r="A6413" s="561">
        <v>39973</v>
      </c>
      <c r="B6413" s="562">
        <v>2091.1</v>
      </c>
      <c r="C6413"/>
      <c r="D6413"/>
    </row>
    <row r="6414" spans="1:4" ht="16.149999999999999" customHeight="1" x14ac:dyDescent="0.25">
      <c r="A6414" s="561">
        <v>39974</v>
      </c>
      <c r="B6414" s="563">
        <v>2060.1799999999998</v>
      </c>
      <c r="C6414"/>
      <c r="D6414"/>
    </row>
    <row r="6415" spans="1:4" ht="16.149999999999999" customHeight="1" x14ac:dyDescent="0.25">
      <c r="A6415" s="561">
        <v>39975</v>
      </c>
      <c r="B6415" s="562">
        <v>2042.19</v>
      </c>
      <c r="C6415"/>
      <c r="D6415"/>
    </row>
    <row r="6416" spans="1:4" ht="16.149999999999999" customHeight="1" x14ac:dyDescent="0.25">
      <c r="A6416" s="561">
        <v>39976</v>
      </c>
      <c r="B6416" s="563">
        <v>2026.17</v>
      </c>
      <c r="C6416"/>
      <c r="D6416"/>
    </row>
    <row r="6417" spans="1:4" ht="16.149999999999999" customHeight="1" x14ac:dyDescent="0.25">
      <c r="A6417" s="561">
        <v>39977</v>
      </c>
      <c r="B6417" s="562">
        <v>2015.4</v>
      </c>
      <c r="C6417"/>
      <c r="D6417"/>
    </row>
    <row r="6418" spans="1:4" ht="16.149999999999999" customHeight="1" x14ac:dyDescent="0.25">
      <c r="A6418" s="561">
        <v>39978</v>
      </c>
      <c r="B6418" s="563">
        <v>2015.4</v>
      </c>
      <c r="C6418"/>
      <c r="D6418"/>
    </row>
    <row r="6419" spans="1:4" ht="16.149999999999999" customHeight="1" x14ac:dyDescent="0.25">
      <c r="A6419" s="561">
        <v>39979</v>
      </c>
      <c r="B6419" s="562">
        <v>2015.4</v>
      </c>
      <c r="C6419"/>
      <c r="D6419"/>
    </row>
    <row r="6420" spans="1:4" ht="16.149999999999999" customHeight="1" x14ac:dyDescent="0.25">
      <c r="A6420" s="561">
        <v>39980</v>
      </c>
      <c r="B6420" s="563">
        <v>2015.4</v>
      </c>
      <c r="C6420"/>
      <c r="D6420"/>
    </row>
    <row r="6421" spans="1:4" ht="16.149999999999999" customHeight="1" x14ac:dyDescent="0.25">
      <c r="A6421" s="561">
        <v>39981</v>
      </c>
      <c r="B6421" s="562">
        <v>2014.91</v>
      </c>
      <c r="C6421"/>
      <c r="D6421"/>
    </row>
    <row r="6422" spans="1:4" ht="16.149999999999999" customHeight="1" x14ac:dyDescent="0.25">
      <c r="A6422" s="561">
        <v>39982</v>
      </c>
      <c r="B6422" s="563">
        <v>2071.29</v>
      </c>
      <c r="C6422"/>
      <c r="D6422"/>
    </row>
    <row r="6423" spans="1:4" ht="16.149999999999999" customHeight="1" x14ac:dyDescent="0.25">
      <c r="A6423" s="561">
        <v>39983</v>
      </c>
      <c r="B6423" s="562">
        <v>2074.7199999999998</v>
      </c>
      <c r="C6423"/>
      <c r="D6423"/>
    </row>
    <row r="6424" spans="1:4" ht="16.149999999999999" customHeight="1" x14ac:dyDescent="0.25">
      <c r="A6424" s="561">
        <v>39984</v>
      </c>
      <c r="B6424" s="563">
        <v>2108.1999999999998</v>
      </c>
      <c r="C6424"/>
      <c r="D6424"/>
    </row>
    <row r="6425" spans="1:4" ht="16.149999999999999" customHeight="1" x14ac:dyDescent="0.25">
      <c r="A6425" s="561">
        <v>39985</v>
      </c>
      <c r="B6425" s="562">
        <v>2108.1999999999998</v>
      </c>
      <c r="C6425"/>
      <c r="D6425"/>
    </row>
    <row r="6426" spans="1:4" ht="16.149999999999999" customHeight="1" x14ac:dyDescent="0.25">
      <c r="A6426" s="561">
        <v>39986</v>
      </c>
      <c r="B6426" s="563">
        <v>2108.1999999999998</v>
      </c>
      <c r="C6426"/>
      <c r="D6426"/>
    </row>
    <row r="6427" spans="1:4" ht="16.149999999999999" customHeight="1" x14ac:dyDescent="0.25">
      <c r="A6427" s="561">
        <v>39987</v>
      </c>
      <c r="B6427" s="562">
        <v>2108.1999999999998</v>
      </c>
      <c r="C6427"/>
      <c r="D6427"/>
    </row>
    <row r="6428" spans="1:4" ht="16.149999999999999" customHeight="1" x14ac:dyDescent="0.25">
      <c r="A6428" s="561">
        <v>39988</v>
      </c>
      <c r="B6428" s="563">
        <v>2165</v>
      </c>
      <c r="C6428"/>
      <c r="D6428"/>
    </row>
    <row r="6429" spans="1:4" ht="16.149999999999999" customHeight="1" x14ac:dyDescent="0.25">
      <c r="A6429" s="561">
        <v>39989</v>
      </c>
      <c r="B6429" s="562">
        <v>2158.7199999999998</v>
      </c>
      <c r="C6429"/>
      <c r="D6429"/>
    </row>
    <row r="6430" spans="1:4" ht="16.149999999999999" customHeight="1" x14ac:dyDescent="0.25">
      <c r="A6430" s="561">
        <v>39990</v>
      </c>
      <c r="B6430" s="563">
        <v>2188.5</v>
      </c>
      <c r="C6430"/>
      <c r="D6430"/>
    </row>
    <row r="6431" spans="1:4" ht="16.149999999999999" customHeight="1" x14ac:dyDescent="0.25">
      <c r="A6431" s="561">
        <v>39991</v>
      </c>
      <c r="B6431" s="562">
        <v>2158.67</v>
      </c>
      <c r="C6431"/>
      <c r="D6431"/>
    </row>
    <row r="6432" spans="1:4" ht="16.149999999999999" customHeight="1" x14ac:dyDescent="0.25">
      <c r="A6432" s="561">
        <v>39992</v>
      </c>
      <c r="B6432" s="563">
        <v>2158.67</v>
      </c>
      <c r="C6432"/>
      <c r="D6432"/>
    </row>
    <row r="6433" spans="1:4" ht="16.149999999999999" customHeight="1" x14ac:dyDescent="0.25">
      <c r="A6433" s="561">
        <v>39993</v>
      </c>
      <c r="B6433" s="562">
        <v>2158.67</v>
      </c>
      <c r="C6433"/>
      <c r="D6433"/>
    </row>
    <row r="6434" spans="1:4" ht="16.149999999999999" customHeight="1" x14ac:dyDescent="0.25">
      <c r="A6434" s="561">
        <v>39994</v>
      </c>
      <c r="B6434" s="563">
        <v>2158.67</v>
      </c>
      <c r="C6434"/>
      <c r="D6434"/>
    </row>
    <row r="6435" spans="1:4" ht="16.149999999999999" customHeight="1" x14ac:dyDescent="0.25">
      <c r="A6435" s="561">
        <v>39995</v>
      </c>
      <c r="B6435" s="562">
        <v>2145.21</v>
      </c>
      <c r="C6435"/>
      <c r="D6435"/>
    </row>
    <row r="6436" spans="1:4" ht="16.149999999999999" customHeight="1" x14ac:dyDescent="0.25">
      <c r="A6436" s="561">
        <v>39996</v>
      </c>
      <c r="B6436" s="563">
        <v>2111.71</v>
      </c>
      <c r="C6436"/>
      <c r="D6436"/>
    </row>
    <row r="6437" spans="1:4" ht="16.149999999999999" customHeight="1" x14ac:dyDescent="0.25">
      <c r="A6437" s="561">
        <v>39997</v>
      </c>
      <c r="B6437" s="562">
        <v>2096.23</v>
      </c>
      <c r="C6437"/>
      <c r="D6437"/>
    </row>
    <row r="6438" spans="1:4" ht="16.149999999999999" customHeight="1" x14ac:dyDescent="0.25">
      <c r="A6438" s="561">
        <v>39998</v>
      </c>
      <c r="B6438" s="563">
        <v>2086.36</v>
      </c>
      <c r="C6438"/>
      <c r="D6438"/>
    </row>
    <row r="6439" spans="1:4" ht="16.149999999999999" customHeight="1" x14ac:dyDescent="0.25">
      <c r="A6439" s="561">
        <v>39999</v>
      </c>
      <c r="B6439" s="562">
        <v>2086.36</v>
      </c>
      <c r="C6439"/>
      <c r="D6439"/>
    </row>
    <row r="6440" spans="1:4" ht="16.149999999999999" customHeight="1" x14ac:dyDescent="0.25">
      <c r="A6440" s="561">
        <v>40000</v>
      </c>
      <c r="B6440" s="563">
        <v>2086.36</v>
      </c>
      <c r="C6440"/>
      <c r="D6440"/>
    </row>
    <row r="6441" spans="1:4" ht="16.149999999999999" customHeight="1" x14ac:dyDescent="0.25">
      <c r="A6441" s="561">
        <v>40001</v>
      </c>
      <c r="B6441" s="562">
        <v>2109.08</v>
      </c>
      <c r="C6441"/>
      <c r="D6441"/>
    </row>
    <row r="6442" spans="1:4" ht="16.149999999999999" customHeight="1" x14ac:dyDescent="0.25">
      <c r="A6442" s="561">
        <v>40002</v>
      </c>
      <c r="B6442" s="563">
        <v>2090.35</v>
      </c>
      <c r="C6442"/>
      <c r="D6442"/>
    </row>
    <row r="6443" spans="1:4" ht="16.149999999999999" customHeight="1" x14ac:dyDescent="0.25">
      <c r="A6443" s="561">
        <v>40003</v>
      </c>
      <c r="B6443" s="562">
        <v>2108.1999999999998</v>
      </c>
      <c r="C6443"/>
      <c r="D6443"/>
    </row>
    <row r="6444" spans="1:4" ht="16.149999999999999" customHeight="1" x14ac:dyDescent="0.25">
      <c r="A6444" s="561">
        <v>40004</v>
      </c>
      <c r="B6444" s="563">
        <v>2105.36</v>
      </c>
      <c r="C6444"/>
      <c r="D6444"/>
    </row>
    <row r="6445" spans="1:4" ht="16.149999999999999" customHeight="1" x14ac:dyDescent="0.25">
      <c r="A6445" s="561">
        <v>40005</v>
      </c>
      <c r="B6445" s="562">
        <v>2116.9899999999998</v>
      </c>
      <c r="C6445"/>
      <c r="D6445"/>
    </row>
    <row r="6446" spans="1:4" ht="16.149999999999999" customHeight="1" x14ac:dyDescent="0.25">
      <c r="A6446" s="561">
        <v>40006</v>
      </c>
      <c r="B6446" s="563">
        <v>2116.9899999999998</v>
      </c>
      <c r="C6446"/>
      <c r="D6446"/>
    </row>
    <row r="6447" spans="1:4" ht="16.149999999999999" customHeight="1" x14ac:dyDescent="0.25">
      <c r="A6447" s="561">
        <v>40007</v>
      </c>
      <c r="B6447" s="562">
        <v>2116.9899999999998</v>
      </c>
      <c r="C6447"/>
      <c r="D6447"/>
    </row>
    <row r="6448" spans="1:4" ht="16.149999999999999" customHeight="1" x14ac:dyDescent="0.25">
      <c r="A6448" s="561">
        <v>40008</v>
      </c>
      <c r="B6448" s="563">
        <v>2085.7399999999998</v>
      </c>
      <c r="C6448"/>
      <c r="D6448"/>
    </row>
    <row r="6449" spans="1:4" ht="16.149999999999999" customHeight="1" x14ac:dyDescent="0.25">
      <c r="A6449" s="561">
        <v>40009</v>
      </c>
      <c r="B6449" s="562">
        <v>2054.19</v>
      </c>
      <c r="C6449"/>
      <c r="D6449"/>
    </row>
    <row r="6450" spans="1:4" ht="16.149999999999999" customHeight="1" x14ac:dyDescent="0.25">
      <c r="A6450" s="561">
        <v>40010</v>
      </c>
      <c r="B6450" s="563">
        <v>2018.93</v>
      </c>
      <c r="C6450"/>
      <c r="D6450"/>
    </row>
    <row r="6451" spans="1:4" ht="16.149999999999999" customHeight="1" x14ac:dyDescent="0.25">
      <c r="A6451" s="561">
        <v>40011</v>
      </c>
      <c r="B6451" s="562">
        <v>2025.71</v>
      </c>
      <c r="C6451"/>
      <c r="D6451"/>
    </row>
    <row r="6452" spans="1:4" ht="16.149999999999999" customHeight="1" x14ac:dyDescent="0.25">
      <c r="A6452" s="561">
        <v>40012</v>
      </c>
      <c r="B6452" s="563">
        <v>2006.82</v>
      </c>
      <c r="C6452"/>
      <c r="D6452"/>
    </row>
    <row r="6453" spans="1:4" ht="16.149999999999999" customHeight="1" x14ac:dyDescent="0.25">
      <c r="A6453" s="561">
        <v>40013</v>
      </c>
      <c r="B6453" s="562">
        <v>2006.82</v>
      </c>
      <c r="C6453"/>
      <c r="D6453"/>
    </row>
    <row r="6454" spans="1:4" ht="16.149999999999999" customHeight="1" x14ac:dyDescent="0.25">
      <c r="A6454" s="561">
        <v>40014</v>
      </c>
      <c r="B6454" s="563">
        <v>2006.82</v>
      </c>
      <c r="C6454"/>
      <c r="D6454"/>
    </row>
    <row r="6455" spans="1:4" ht="16.149999999999999" customHeight="1" x14ac:dyDescent="0.25">
      <c r="A6455" s="561">
        <v>40015</v>
      </c>
      <c r="B6455" s="562">
        <v>2006.82</v>
      </c>
      <c r="C6455"/>
      <c r="D6455"/>
    </row>
    <row r="6456" spans="1:4" ht="16.149999999999999" customHeight="1" x14ac:dyDescent="0.25">
      <c r="A6456" s="561">
        <v>40016</v>
      </c>
      <c r="B6456" s="563">
        <v>1986.35</v>
      </c>
      <c r="C6456"/>
      <c r="D6456"/>
    </row>
    <row r="6457" spans="1:4" ht="16.149999999999999" customHeight="1" x14ac:dyDescent="0.25">
      <c r="A6457" s="561">
        <v>40017</v>
      </c>
      <c r="B6457" s="562">
        <v>1975.05</v>
      </c>
      <c r="C6457"/>
      <c r="D6457"/>
    </row>
    <row r="6458" spans="1:4" ht="16.149999999999999" customHeight="1" x14ac:dyDescent="0.25">
      <c r="A6458" s="561">
        <v>40018</v>
      </c>
      <c r="B6458" s="563">
        <v>1953.12</v>
      </c>
      <c r="C6458"/>
      <c r="D6458"/>
    </row>
    <row r="6459" spans="1:4" ht="16.149999999999999" customHeight="1" x14ac:dyDescent="0.25">
      <c r="A6459" s="561">
        <v>40019</v>
      </c>
      <c r="B6459" s="562">
        <v>1970.11</v>
      </c>
      <c r="C6459"/>
      <c r="D6459"/>
    </row>
    <row r="6460" spans="1:4" ht="16.149999999999999" customHeight="1" x14ac:dyDescent="0.25">
      <c r="A6460" s="561">
        <v>40020</v>
      </c>
      <c r="B6460" s="563">
        <v>1970.11</v>
      </c>
      <c r="C6460"/>
      <c r="D6460"/>
    </row>
    <row r="6461" spans="1:4" ht="16.149999999999999" customHeight="1" x14ac:dyDescent="0.25">
      <c r="A6461" s="561">
        <v>40021</v>
      </c>
      <c r="B6461" s="562">
        <v>1970.11</v>
      </c>
      <c r="C6461"/>
      <c r="D6461"/>
    </row>
    <row r="6462" spans="1:4" ht="16.149999999999999" customHeight="1" x14ac:dyDescent="0.25">
      <c r="A6462" s="561">
        <v>40022</v>
      </c>
      <c r="B6462" s="563">
        <v>1982.43</v>
      </c>
      <c r="C6462"/>
      <c r="D6462"/>
    </row>
    <row r="6463" spans="1:4" ht="16.149999999999999" customHeight="1" x14ac:dyDescent="0.25">
      <c r="A6463" s="561">
        <v>40023</v>
      </c>
      <c r="B6463" s="562">
        <v>2013.82</v>
      </c>
      <c r="C6463"/>
      <c r="D6463"/>
    </row>
    <row r="6464" spans="1:4" ht="16.149999999999999" customHeight="1" x14ac:dyDescent="0.25">
      <c r="A6464" s="561">
        <v>40024</v>
      </c>
      <c r="B6464" s="563">
        <v>2073.92</v>
      </c>
      <c r="C6464"/>
      <c r="D6464"/>
    </row>
    <row r="6465" spans="1:4" ht="16.149999999999999" customHeight="1" x14ac:dyDescent="0.25">
      <c r="A6465" s="561">
        <v>40025</v>
      </c>
      <c r="B6465" s="562">
        <v>2043.37</v>
      </c>
      <c r="C6465"/>
      <c r="D6465"/>
    </row>
    <row r="6466" spans="1:4" ht="16.149999999999999" customHeight="1" x14ac:dyDescent="0.25">
      <c r="A6466" s="561">
        <v>40026</v>
      </c>
      <c r="B6466" s="563">
        <v>2040.95</v>
      </c>
      <c r="C6466"/>
      <c r="D6466"/>
    </row>
    <row r="6467" spans="1:4" ht="16.149999999999999" customHeight="1" x14ac:dyDescent="0.25">
      <c r="A6467" s="561">
        <v>40027</v>
      </c>
      <c r="B6467" s="562">
        <v>2040.95</v>
      </c>
      <c r="C6467"/>
      <c r="D6467"/>
    </row>
    <row r="6468" spans="1:4" ht="16.149999999999999" customHeight="1" x14ac:dyDescent="0.25">
      <c r="A6468" s="561">
        <v>40028</v>
      </c>
      <c r="B6468" s="563">
        <v>2040.95</v>
      </c>
      <c r="C6468"/>
      <c r="D6468"/>
    </row>
    <row r="6469" spans="1:4" ht="16.149999999999999" customHeight="1" x14ac:dyDescent="0.25">
      <c r="A6469" s="561">
        <v>40029</v>
      </c>
      <c r="B6469" s="562">
        <v>2008.96</v>
      </c>
      <c r="C6469"/>
      <c r="D6469"/>
    </row>
    <row r="6470" spans="1:4" ht="16.149999999999999" customHeight="1" x14ac:dyDescent="0.25">
      <c r="A6470" s="561">
        <v>40030</v>
      </c>
      <c r="B6470" s="563">
        <v>1992.98</v>
      </c>
      <c r="C6470"/>
      <c r="D6470"/>
    </row>
    <row r="6471" spans="1:4" ht="16.149999999999999" customHeight="1" x14ac:dyDescent="0.25">
      <c r="A6471" s="561">
        <v>40031</v>
      </c>
      <c r="B6471" s="562">
        <v>1987.84</v>
      </c>
      <c r="C6471"/>
      <c r="D6471"/>
    </row>
    <row r="6472" spans="1:4" ht="16.149999999999999" customHeight="1" x14ac:dyDescent="0.25">
      <c r="A6472" s="561">
        <v>40032</v>
      </c>
      <c r="B6472" s="563">
        <v>1997.01</v>
      </c>
      <c r="C6472"/>
      <c r="D6472"/>
    </row>
    <row r="6473" spans="1:4" ht="16.149999999999999" customHeight="1" x14ac:dyDescent="0.25">
      <c r="A6473" s="561">
        <v>40033</v>
      </c>
      <c r="B6473" s="562">
        <v>1997.01</v>
      </c>
      <c r="C6473"/>
      <c r="D6473"/>
    </row>
    <row r="6474" spans="1:4" ht="16.149999999999999" customHeight="1" x14ac:dyDescent="0.25">
      <c r="A6474" s="561">
        <v>40034</v>
      </c>
      <c r="B6474" s="563">
        <v>1997.01</v>
      </c>
      <c r="C6474"/>
      <c r="D6474"/>
    </row>
    <row r="6475" spans="1:4" ht="16.149999999999999" customHeight="1" x14ac:dyDescent="0.25">
      <c r="A6475" s="561">
        <v>40035</v>
      </c>
      <c r="B6475" s="562">
        <v>1997.01</v>
      </c>
      <c r="C6475"/>
      <c r="D6475"/>
    </row>
    <row r="6476" spans="1:4" ht="16.149999999999999" customHeight="1" x14ac:dyDescent="0.25">
      <c r="A6476" s="561">
        <v>40036</v>
      </c>
      <c r="B6476" s="563">
        <v>2022.56</v>
      </c>
      <c r="C6476"/>
      <c r="D6476"/>
    </row>
    <row r="6477" spans="1:4" ht="16.149999999999999" customHeight="1" x14ac:dyDescent="0.25">
      <c r="A6477" s="561">
        <v>40037</v>
      </c>
      <c r="B6477" s="562">
        <v>2050.4499999999998</v>
      </c>
      <c r="C6477"/>
      <c r="D6477"/>
    </row>
    <row r="6478" spans="1:4" ht="16.149999999999999" customHeight="1" x14ac:dyDescent="0.25">
      <c r="A6478" s="561">
        <v>40038</v>
      </c>
      <c r="B6478" s="563">
        <v>2026.45</v>
      </c>
      <c r="C6478"/>
      <c r="D6478"/>
    </row>
    <row r="6479" spans="1:4" ht="16.149999999999999" customHeight="1" x14ac:dyDescent="0.25">
      <c r="A6479" s="561">
        <v>40039</v>
      </c>
      <c r="B6479" s="562">
        <v>1999.98</v>
      </c>
      <c r="C6479"/>
      <c r="D6479"/>
    </row>
    <row r="6480" spans="1:4" ht="16.149999999999999" customHeight="1" x14ac:dyDescent="0.25">
      <c r="A6480" s="561">
        <v>40040</v>
      </c>
      <c r="B6480" s="563">
        <v>2016.09</v>
      </c>
      <c r="C6480"/>
      <c r="D6480"/>
    </row>
    <row r="6481" spans="1:4" ht="16.149999999999999" customHeight="1" x14ac:dyDescent="0.25">
      <c r="A6481" s="561">
        <v>40041</v>
      </c>
      <c r="B6481" s="562">
        <v>2016.09</v>
      </c>
      <c r="C6481"/>
      <c r="D6481"/>
    </row>
    <row r="6482" spans="1:4" ht="16.149999999999999" customHeight="1" x14ac:dyDescent="0.25">
      <c r="A6482" s="561">
        <v>40042</v>
      </c>
      <c r="B6482" s="563">
        <v>2016.09</v>
      </c>
      <c r="C6482"/>
      <c r="D6482"/>
    </row>
    <row r="6483" spans="1:4" ht="16.149999999999999" customHeight="1" x14ac:dyDescent="0.25">
      <c r="A6483" s="561">
        <v>40043</v>
      </c>
      <c r="B6483" s="562">
        <v>2016.09</v>
      </c>
      <c r="C6483"/>
      <c r="D6483"/>
    </row>
    <row r="6484" spans="1:4" ht="16.149999999999999" customHeight="1" x14ac:dyDescent="0.25">
      <c r="A6484" s="561">
        <v>40044</v>
      </c>
      <c r="B6484" s="563">
        <v>2037.1</v>
      </c>
      <c r="C6484"/>
      <c r="D6484"/>
    </row>
    <row r="6485" spans="1:4" ht="16.149999999999999" customHeight="1" x14ac:dyDescent="0.25">
      <c r="A6485" s="561">
        <v>40045</v>
      </c>
      <c r="B6485" s="562">
        <v>2041.91</v>
      </c>
      <c r="C6485"/>
      <c r="D6485"/>
    </row>
    <row r="6486" spans="1:4" ht="16.149999999999999" customHeight="1" x14ac:dyDescent="0.25">
      <c r="A6486" s="561">
        <v>40046</v>
      </c>
      <c r="B6486" s="563">
        <v>2012.67</v>
      </c>
      <c r="C6486"/>
      <c r="D6486"/>
    </row>
    <row r="6487" spans="1:4" ht="16.149999999999999" customHeight="1" x14ac:dyDescent="0.25">
      <c r="A6487" s="561">
        <v>40047</v>
      </c>
      <c r="B6487" s="562">
        <v>1997.31</v>
      </c>
      <c r="C6487"/>
      <c r="D6487"/>
    </row>
    <row r="6488" spans="1:4" ht="16.149999999999999" customHeight="1" x14ac:dyDescent="0.25">
      <c r="A6488" s="561">
        <v>40048</v>
      </c>
      <c r="B6488" s="563">
        <v>1997.31</v>
      </c>
      <c r="C6488"/>
      <c r="D6488"/>
    </row>
    <row r="6489" spans="1:4" ht="16.149999999999999" customHeight="1" x14ac:dyDescent="0.25">
      <c r="A6489" s="561">
        <v>40049</v>
      </c>
      <c r="B6489" s="562">
        <v>1997.31</v>
      </c>
      <c r="C6489"/>
      <c r="D6489"/>
    </row>
    <row r="6490" spans="1:4" ht="16.149999999999999" customHeight="1" x14ac:dyDescent="0.25">
      <c r="A6490" s="561">
        <v>40050</v>
      </c>
      <c r="B6490" s="563">
        <v>1997.44</v>
      </c>
      <c r="C6490"/>
      <c r="D6490"/>
    </row>
    <row r="6491" spans="1:4" ht="16.149999999999999" customHeight="1" x14ac:dyDescent="0.25">
      <c r="A6491" s="561">
        <v>40051</v>
      </c>
      <c r="B6491" s="562">
        <v>2007.2</v>
      </c>
      <c r="C6491"/>
      <c r="D6491"/>
    </row>
    <row r="6492" spans="1:4" ht="16.149999999999999" customHeight="1" x14ac:dyDescent="0.25">
      <c r="A6492" s="561">
        <v>40052</v>
      </c>
      <c r="B6492" s="563">
        <v>2044.79</v>
      </c>
      <c r="C6492"/>
      <c r="D6492"/>
    </row>
    <row r="6493" spans="1:4" ht="16.149999999999999" customHeight="1" x14ac:dyDescent="0.25">
      <c r="A6493" s="561">
        <v>40053</v>
      </c>
      <c r="B6493" s="562">
        <v>2043.65</v>
      </c>
      <c r="C6493"/>
      <c r="D6493"/>
    </row>
    <row r="6494" spans="1:4" ht="16.149999999999999" customHeight="1" x14ac:dyDescent="0.25">
      <c r="A6494" s="561">
        <v>40054</v>
      </c>
      <c r="B6494" s="563">
        <v>2035</v>
      </c>
      <c r="C6494"/>
      <c r="D6494"/>
    </row>
    <row r="6495" spans="1:4" ht="16.149999999999999" customHeight="1" x14ac:dyDescent="0.25">
      <c r="A6495" s="561">
        <v>40055</v>
      </c>
      <c r="B6495" s="562">
        <v>2035</v>
      </c>
      <c r="C6495"/>
      <c r="D6495"/>
    </row>
    <row r="6496" spans="1:4" ht="16.149999999999999" customHeight="1" x14ac:dyDescent="0.25">
      <c r="A6496" s="561">
        <v>40056</v>
      </c>
      <c r="B6496" s="563">
        <v>2035</v>
      </c>
      <c r="C6496"/>
      <c r="D6496"/>
    </row>
    <row r="6497" spans="1:4" ht="16.149999999999999" customHeight="1" x14ac:dyDescent="0.25">
      <c r="A6497" s="561">
        <v>40057</v>
      </c>
      <c r="B6497" s="562">
        <v>2057.81</v>
      </c>
      <c r="C6497"/>
      <c r="D6497"/>
    </row>
    <row r="6498" spans="1:4" ht="16.149999999999999" customHeight="1" x14ac:dyDescent="0.25">
      <c r="A6498" s="561">
        <v>40058</v>
      </c>
      <c r="B6498" s="563">
        <v>2068.96</v>
      </c>
      <c r="C6498"/>
      <c r="D6498"/>
    </row>
    <row r="6499" spans="1:4" ht="16.149999999999999" customHeight="1" x14ac:dyDescent="0.25">
      <c r="A6499" s="561">
        <v>40059</v>
      </c>
      <c r="B6499" s="562">
        <v>2065.73</v>
      </c>
      <c r="C6499"/>
      <c r="D6499"/>
    </row>
    <row r="6500" spans="1:4" ht="16.149999999999999" customHeight="1" x14ac:dyDescent="0.25">
      <c r="A6500" s="561">
        <v>40060</v>
      </c>
      <c r="B6500" s="563">
        <v>2029.75</v>
      </c>
      <c r="C6500"/>
      <c r="D6500"/>
    </row>
    <row r="6501" spans="1:4" ht="16.149999999999999" customHeight="1" x14ac:dyDescent="0.25">
      <c r="A6501" s="561">
        <v>40061</v>
      </c>
      <c r="B6501" s="562">
        <v>2018.72</v>
      </c>
      <c r="C6501"/>
      <c r="D6501"/>
    </row>
    <row r="6502" spans="1:4" ht="16.149999999999999" customHeight="1" x14ac:dyDescent="0.25">
      <c r="A6502" s="561">
        <v>40062</v>
      </c>
      <c r="B6502" s="563">
        <v>2018.72</v>
      </c>
      <c r="C6502"/>
      <c r="D6502"/>
    </row>
    <row r="6503" spans="1:4" ht="16.149999999999999" customHeight="1" x14ac:dyDescent="0.25">
      <c r="A6503" s="561">
        <v>40063</v>
      </c>
      <c r="B6503" s="562">
        <v>2018.72</v>
      </c>
      <c r="C6503"/>
      <c r="D6503"/>
    </row>
    <row r="6504" spans="1:4" ht="16.149999999999999" customHeight="1" x14ac:dyDescent="0.25">
      <c r="A6504" s="561">
        <v>40064</v>
      </c>
      <c r="B6504" s="563">
        <v>2018.72</v>
      </c>
      <c r="C6504"/>
      <c r="D6504"/>
    </row>
    <row r="6505" spans="1:4" ht="16.149999999999999" customHeight="1" x14ac:dyDescent="0.25">
      <c r="A6505" s="561">
        <v>40065</v>
      </c>
      <c r="B6505" s="562">
        <v>1994.44</v>
      </c>
      <c r="C6505"/>
      <c r="D6505"/>
    </row>
    <row r="6506" spans="1:4" ht="16.149999999999999" customHeight="1" x14ac:dyDescent="0.25">
      <c r="A6506" s="561">
        <v>40066</v>
      </c>
      <c r="B6506" s="563">
        <v>1998.17</v>
      </c>
      <c r="C6506"/>
      <c r="D6506"/>
    </row>
    <row r="6507" spans="1:4" ht="16.149999999999999" customHeight="1" x14ac:dyDescent="0.25">
      <c r="A6507" s="561">
        <v>40067</v>
      </c>
      <c r="B6507" s="562">
        <v>2008.95</v>
      </c>
      <c r="C6507"/>
      <c r="D6507"/>
    </row>
    <row r="6508" spans="1:4" ht="16.149999999999999" customHeight="1" x14ac:dyDescent="0.25">
      <c r="A6508" s="561">
        <v>40068</v>
      </c>
      <c r="B6508" s="563">
        <v>1985.38</v>
      </c>
      <c r="C6508"/>
      <c r="D6508"/>
    </row>
    <row r="6509" spans="1:4" ht="16.149999999999999" customHeight="1" x14ac:dyDescent="0.25">
      <c r="A6509" s="561">
        <v>40069</v>
      </c>
      <c r="B6509" s="562">
        <v>1985.38</v>
      </c>
      <c r="C6509"/>
      <c r="D6509"/>
    </row>
    <row r="6510" spans="1:4" ht="16.149999999999999" customHeight="1" x14ac:dyDescent="0.25">
      <c r="A6510" s="561">
        <v>40070</v>
      </c>
      <c r="B6510" s="563">
        <v>1985.38</v>
      </c>
      <c r="C6510"/>
      <c r="D6510"/>
    </row>
    <row r="6511" spans="1:4" ht="16.149999999999999" customHeight="1" x14ac:dyDescent="0.25">
      <c r="A6511" s="561">
        <v>40071</v>
      </c>
      <c r="B6511" s="562">
        <v>1998.99</v>
      </c>
      <c r="C6511"/>
      <c r="D6511"/>
    </row>
    <row r="6512" spans="1:4" ht="16.149999999999999" customHeight="1" x14ac:dyDescent="0.25">
      <c r="A6512" s="561">
        <v>40072</v>
      </c>
      <c r="B6512" s="563">
        <v>1986.86</v>
      </c>
      <c r="C6512"/>
      <c r="D6512"/>
    </row>
    <row r="6513" spans="1:4" ht="16.149999999999999" customHeight="1" x14ac:dyDescent="0.25">
      <c r="A6513" s="561">
        <v>40073</v>
      </c>
      <c r="B6513" s="562">
        <v>1960.76</v>
      </c>
      <c r="C6513"/>
      <c r="D6513"/>
    </row>
    <row r="6514" spans="1:4" ht="16.149999999999999" customHeight="1" x14ac:dyDescent="0.25">
      <c r="A6514" s="561">
        <v>40074</v>
      </c>
      <c r="B6514" s="563">
        <v>1962.6</v>
      </c>
      <c r="C6514"/>
      <c r="D6514"/>
    </row>
    <row r="6515" spans="1:4" ht="16.149999999999999" customHeight="1" x14ac:dyDescent="0.25">
      <c r="A6515" s="561">
        <v>40075</v>
      </c>
      <c r="B6515" s="562">
        <v>1951.38</v>
      </c>
      <c r="C6515"/>
      <c r="D6515"/>
    </row>
    <row r="6516" spans="1:4" ht="16.149999999999999" customHeight="1" x14ac:dyDescent="0.25">
      <c r="A6516" s="561">
        <v>40076</v>
      </c>
      <c r="B6516" s="563">
        <v>1951.38</v>
      </c>
      <c r="C6516"/>
      <c r="D6516"/>
    </row>
    <row r="6517" spans="1:4" ht="16.149999999999999" customHeight="1" x14ac:dyDescent="0.25">
      <c r="A6517" s="561">
        <v>40077</v>
      </c>
      <c r="B6517" s="562">
        <v>1951.38</v>
      </c>
      <c r="C6517"/>
      <c r="D6517"/>
    </row>
    <row r="6518" spans="1:4" ht="16.149999999999999" customHeight="1" x14ac:dyDescent="0.25">
      <c r="A6518" s="561">
        <v>40078</v>
      </c>
      <c r="B6518" s="563">
        <v>1950.77</v>
      </c>
      <c r="C6518"/>
      <c r="D6518"/>
    </row>
    <row r="6519" spans="1:4" ht="16.149999999999999" customHeight="1" x14ac:dyDescent="0.25">
      <c r="A6519" s="561">
        <v>40079</v>
      </c>
      <c r="B6519" s="562">
        <v>1914.47</v>
      </c>
      <c r="C6519"/>
      <c r="D6519"/>
    </row>
    <row r="6520" spans="1:4" ht="16.149999999999999" customHeight="1" x14ac:dyDescent="0.25">
      <c r="A6520" s="561">
        <v>40080</v>
      </c>
      <c r="B6520" s="563">
        <v>1911.66</v>
      </c>
      <c r="C6520"/>
      <c r="D6520"/>
    </row>
    <row r="6521" spans="1:4" ht="16.149999999999999" customHeight="1" x14ac:dyDescent="0.25">
      <c r="A6521" s="561">
        <v>40081</v>
      </c>
      <c r="B6521" s="562">
        <v>1922.5</v>
      </c>
      <c r="C6521"/>
      <c r="D6521"/>
    </row>
    <row r="6522" spans="1:4" ht="16.149999999999999" customHeight="1" x14ac:dyDescent="0.25">
      <c r="A6522" s="561">
        <v>40082</v>
      </c>
      <c r="B6522" s="563">
        <v>1926.59</v>
      </c>
      <c r="C6522"/>
      <c r="D6522"/>
    </row>
    <row r="6523" spans="1:4" ht="16.149999999999999" customHeight="1" x14ac:dyDescent="0.25">
      <c r="A6523" s="561">
        <v>40083</v>
      </c>
      <c r="B6523" s="562">
        <v>1926.59</v>
      </c>
      <c r="C6523"/>
      <c r="D6523"/>
    </row>
    <row r="6524" spans="1:4" ht="16.149999999999999" customHeight="1" x14ac:dyDescent="0.25">
      <c r="A6524" s="561">
        <v>40084</v>
      </c>
      <c r="B6524" s="563">
        <v>1926.59</v>
      </c>
      <c r="C6524"/>
      <c r="D6524"/>
    </row>
    <row r="6525" spans="1:4" ht="16.149999999999999" customHeight="1" x14ac:dyDescent="0.25">
      <c r="A6525" s="561">
        <v>40085</v>
      </c>
      <c r="B6525" s="562">
        <v>1921.64</v>
      </c>
      <c r="C6525"/>
      <c r="D6525"/>
    </row>
    <row r="6526" spans="1:4" ht="16.149999999999999" customHeight="1" x14ac:dyDescent="0.25">
      <c r="A6526" s="561">
        <v>40086</v>
      </c>
      <c r="B6526" s="563">
        <v>1922</v>
      </c>
      <c r="C6526"/>
      <c r="D6526"/>
    </row>
    <row r="6527" spans="1:4" ht="16.149999999999999" customHeight="1" x14ac:dyDescent="0.25">
      <c r="A6527" s="561">
        <v>40087</v>
      </c>
      <c r="B6527" s="562">
        <v>1925.49</v>
      </c>
      <c r="C6527"/>
      <c r="D6527"/>
    </row>
    <row r="6528" spans="1:4" ht="16.149999999999999" customHeight="1" x14ac:dyDescent="0.25">
      <c r="A6528" s="561">
        <v>40088</v>
      </c>
      <c r="B6528" s="563">
        <v>1918.87</v>
      </c>
      <c r="C6528"/>
      <c r="D6528"/>
    </row>
    <row r="6529" spans="1:4" ht="16.149999999999999" customHeight="1" x14ac:dyDescent="0.25">
      <c r="A6529" s="561">
        <v>40089</v>
      </c>
      <c r="B6529" s="562">
        <v>1919.75</v>
      </c>
      <c r="C6529"/>
      <c r="D6529"/>
    </row>
    <row r="6530" spans="1:4" ht="16.149999999999999" customHeight="1" x14ac:dyDescent="0.25">
      <c r="A6530" s="561">
        <v>40090</v>
      </c>
      <c r="B6530" s="563">
        <v>1919.75</v>
      </c>
      <c r="C6530"/>
      <c r="D6530"/>
    </row>
    <row r="6531" spans="1:4" ht="16.149999999999999" customHeight="1" x14ac:dyDescent="0.25">
      <c r="A6531" s="561">
        <v>40091</v>
      </c>
      <c r="B6531" s="562">
        <v>1919.75</v>
      </c>
      <c r="C6531"/>
      <c r="D6531"/>
    </row>
    <row r="6532" spans="1:4" ht="16.149999999999999" customHeight="1" x14ac:dyDescent="0.25">
      <c r="A6532" s="561">
        <v>40092</v>
      </c>
      <c r="B6532" s="563">
        <v>1925.57</v>
      </c>
      <c r="C6532"/>
      <c r="D6532"/>
    </row>
    <row r="6533" spans="1:4" ht="16.149999999999999" customHeight="1" x14ac:dyDescent="0.25">
      <c r="A6533" s="561">
        <v>40093</v>
      </c>
      <c r="B6533" s="562">
        <v>1906.59</v>
      </c>
      <c r="C6533"/>
      <c r="D6533"/>
    </row>
    <row r="6534" spans="1:4" ht="16.149999999999999" customHeight="1" x14ac:dyDescent="0.25">
      <c r="A6534" s="561">
        <v>40094</v>
      </c>
      <c r="B6534" s="563">
        <v>1897.31</v>
      </c>
      <c r="C6534"/>
      <c r="D6534"/>
    </row>
    <row r="6535" spans="1:4" ht="16.149999999999999" customHeight="1" x14ac:dyDescent="0.25">
      <c r="A6535" s="561">
        <v>40095</v>
      </c>
      <c r="B6535" s="562">
        <v>1870.96</v>
      </c>
      <c r="C6535"/>
      <c r="D6535"/>
    </row>
    <row r="6536" spans="1:4" ht="16.149999999999999" customHeight="1" x14ac:dyDescent="0.25">
      <c r="A6536" s="561">
        <v>40096</v>
      </c>
      <c r="B6536" s="563">
        <v>1857.21</v>
      </c>
      <c r="C6536"/>
      <c r="D6536"/>
    </row>
    <row r="6537" spans="1:4" ht="16.149999999999999" customHeight="1" x14ac:dyDescent="0.25">
      <c r="A6537" s="561">
        <v>40097</v>
      </c>
      <c r="B6537" s="562">
        <v>1857.21</v>
      </c>
      <c r="C6537"/>
      <c r="D6537"/>
    </row>
    <row r="6538" spans="1:4" ht="16.149999999999999" customHeight="1" x14ac:dyDescent="0.25">
      <c r="A6538" s="561">
        <v>40098</v>
      </c>
      <c r="B6538" s="563">
        <v>1857.21</v>
      </c>
      <c r="C6538"/>
      <c r="D6538"/>
    </row>
    <row r="6539" spans="1:4" ht="16.149999999999999" customHeight="1" x14ac:dyDescent="0.25">
      <c r="A6539" s="561">
        <v>40099</v>
      </c>
      <c r="B6539" s="562">
        <v>1857.21</v>
      </c>
      <c r="C6539"/>
      <c r="D6539"/>
    </row>
    <row r="6540" spans="1:4" ht="16.149999999999999" customHeight="1" x14ac:dyDescent="0.25">
      <c r="A6540" s="561">
        <v>40100</v>
      </c>
      <c r="B6540" s="563">
        <v>1825.68</v>
      </c>
      <c r="C6540"/>
      <c r="D6540"/>
    </row>
    <row r="6541" spans="1:4" ht="16.149999999999999" customHeight="1" x14ac:dyDescent="0.25">
      <c r="A6541" s="561">
        <v>40101</v>
      </c>
      <c r="B6541" s="562">
        <v>1830.38</v>
      </c>
      <c r="C6541"/>
      <c r="D6541"/>
    </row>
    <row r="6542" spans="1:4" ht="16.149999999999999" customHeight="1" x14ac:dyDescent="0.25">
      <c r="A6542" s="561">
        <v>40102</v>
      </c>
      <c r="B6542" s="563">
        <v>1838.26</v>
      </c>
      <c r="C6542"/>
      <c r="D6542"/>
    </row>
    <row r="6543" spans="1:4" ht="16.149999999999999" customHeight="1" x14ac:dyDescent="0.25">
      <c r="A6543" s="561">
        <v>40103</v>
      </c>
      <c r="B6543" s="562">
        <v>1843.81</v>
      </c>
      <c r="C6543"/>
      <c r="D6543"/>
    </row>
    <row r="6544" spans="1:4" ht="16.149999999999999" customHeight="1" x14ac:dyDescent="0.25">
      <c r="A6544" s="561">
        <v>40104</v>
      </c>
      <c r="B6544" s="563">
        <v>1843.81</v>
      </c>
      <c r="C6544"/>
      <c r="D6544"/>
    </row>
    <row r="6545" spans="1:4" ht="16.149999999999999" customHeight="1" x14ac:dyDescent="0.25">
      <c r="A6545" s="561">
        <v>40105</v>
      </c>
      <c r="B6545" s="562">
        <v>1843.81</v>
      </c>
      <c r="C6545"/>
      <c r="D6545"/>
    </row>
    <row r="6546" spans="1:4" ht="16.149999999999999" customHeight="1" x14ac:dyDescent="0.25">
      <c r="A6546" s="561">
        <v>40106</v>
      </c>
      <c r="B6546" s="563">
        <v>1858.4</v>
      </c>
      <c r="C6546"/>
      <c r="D6546"/>
    </row>
    <row r="6547" spans="1:4" ht="16.149999999999999" customHeight="1" x14ac:dyDescent="0.25">
      <c r="A6547" s="561">
        <v>40107</v>
      </c>
      <c r="B6547" s="562">
        <v>1913.98</v>
      </c>
      <c r="C6547"/>
      <c r="D6547"/>
    </row>
    <row r="6548" spans="1:4" ht="16.149999999999999" customHeight="1" x14ac:dyDescent="0.25">
      <c r="A6548" s="561">
        <v>40108</v>
      </c>
      <c r="B6548" s="563">
        <v>1910.04</v>
      </c>
      <c r="C6548"/>
      <c r="D6548"/>
    </row>
    <row r="6549" spans="1:4" ht="16.149999999999999" customHeight="1" x14ac:dyDescent="0.25">
      <c r="A6549" s="561">
        <v>40109</v>
      </c>
      <c r="B6549" s="562">
        <v>1914.89</v>
      </c>
      <c r="C6549"/>
      <c r="D6549"/>
    </row>
    <row r="6550" spans="1:4" ht="16.149999999999999" customHeight="1" x14ac:dyDescent="0.25">
      <c r="A6550" s="561">
        <v>40110</v>
      </c>
      <c r="B6550" s="563">
        <v>1924.35</v>
      </c>
      <c r="C6550"/>
      <c r="D6550"/>
    </row>
    <row r="6551" spans="1:4" ht="16.149999999999999" customHeight="1" x14ac:dyDescent="0.25">
      <c r="A6551" s="561">
        <v>40111</v>
      </c>
      <c r="B6551" s="562">
        <v>1924.35</v>
      </c>
      <c r="C6551"/>
      <c r="D6551"/>
    </row>
    <row r="6552" spans="1:4" ht="16.149999999999999" customHeight="1" x14ac:dyDescent="0.25">
      <c r="A6552" s="561">
        <v>40112</v>
      </c>
      <c r="B6552" s="563">
        <v>1924.35</v>
      </c>
      <c r="C6552"/>
      <c r="D6552"/>
    </row>
    <row r="6553" spans="1:4" ht="16.149999999999999" customHeight="1" x14ac:dyDescent="0.25">
      <c r="A6553" s="561">
        <v>40113</v>
      </c>
      <c r="B6553" s="562">
        <v>1932.81</v>
      </c>
      <c r="C6553"/>
      <c r="D6553"/>
    </row>
    <row r="6554" spans="1:4" ht="16.149999999999999" customHeight="1" x14ac:dyDescent="0.25">
      <c r="A6554" s="561">
        <v>40114</v>
      </c>
      <c r="B6554" s="563">
        <v>1977.26</v>
      </c>
      <c r="C6554"/>
      <c r="D6554"/>
    </row>
    <row r="6555" spans="1:4" ht="16.149999999999999" customHeight="1" x14ac:dyDescent="0.25">
      <c r="A6555" s="561">
        <v>40115</v>
      </c>
      <c r="B6555" s="562">
        <v>2006.18</v>
      </c>
      <c r="C6555"/>
      <c r="D6555"/>
    </row>
    <row r="6556" spans="1:4" ht="16.149999999999999" customHeight="1" x14ac:dyDescent="0.25">
      <c r="A6556" s="561">
        <v>40116</v>
      </c>
      <c r="B6556" s="563">
        <v>2004.37</v>
      </c>
      <c r="C6556"/>
      <c r="D6556"/>
    </row>
    <row r="6557" spans="1:4" ht="16.149999999999999" customHeight="1" x14ac:dyDescent="0.25">
      <c r="A6557" s="561">
        <v>40117</v>
      </c>
      <c r="B6557" s="562">
        <v>1993.8</v>
      </c>
      <c r="C6557"/>
      <c r="D6557"/>
    </row>
    <row r="6558" spans="1:4" ht="16.149999999999999" customHeight="1" x14ac:dyDescent="0.25">
      <c r="A6558" s="561">
        <v>40118</v>
      </c>
      <c r="B6558" s="563">
        <v>1993.8</v>
      </c>
      <c r="C6558"/>
      <c r="D6558"/>
    </row>
    <row r="6559" spans="1:4" ht="16.149999999999999" customHeight="1" x14ac:dyDescent="0.25">
      <c r="A6559" s="561">
        <v>40119</v>
      </c>
      <c r="B6559" s="562">
        <v>1993.8</v>
      </c>
      <c r="C6559"/>
      <c r="D6559"/>
    </row>
    <row r="6560" spans="1:4" ht="16.149999999999999" customHeight="1" x14ac:dyDescent="0.25">
      <c r="A6560" s="561">
        <v>40120</v>
      </c>
      <c r="B6560" s="563">
        <v>1993.8</v>
      </c>
      <c r="C6560"/>
      <c r="D6560"/>
    </row>
    <row r="6561" spans="1:4" ht="16.149999999999999" customHeight="1" x14ac:dyDescent="0.25">
      <c r="A6561" s="561">
        <v>40121</v>
      </c>
      <c r="B6561" s="562">
        <v>2008.72</v>
      </c>
      <c r="C6561"/>
      <c r="D6561"/>
    </row>
    <row r="6562" spans="1:4" ht="16.149999999999999" customHeight="1" x14ac:dyDescent="0.25">
      <c r="A6562" s="561">
        <v>40122</v>
      </c>
      <c r="B6562" s="563">
        <v>1963.7</v>
      </c>
      <c r="C6562"/>
      <c r="D6562"/>
    </row>
    <row r="6563" spans="1:4" ht="16.149999999999999" customHeight="1" x14ac:dyDescent="0.25">
      <c r="A6563" s="561">
        <v>40123</v>
      </c>
      <c r="B6563" s="562">
        <v>1958.24</v>
      </c>
      <c r="C6563"/>
      <c r="D6563"/>
    </row>
    <row r="6564" spans="1:4" ht="16.149999999999999" customHeight="1" x14ac:dyDescent="0.25">
      <c r="A6564" s="561">
        <v>40124</v>
      </c>
      <c r="B6564" s="563">
        <v>1981.61</v>
      </c>
      <c r="C6564"/>
      <c r="D6564"/>
    </row>
    <row r="6565" spans="1:4" ht="16.149999999999999" customHeight="1" x14ac:dyDescent="0.25">
      <c r="A6565" s="561">
        <v>40125</v>
      </c>
      <c r="B6565" s="562">
        <v>1981.61</v>
      </c>
      <c r="C6565"/>
      <c r="D6565"/>
    </row>
    <row r="6566" spans="1:4" ht="16.149999999999999" customHeight="1" x14ac:dyDescent="0.25">
      <c r="A6566" s="561">
        <v>40126</v>
      </c>
      <c r="B6566" s="563">
        <v>1981.61</v>
      </c>
      <c r="C6566"/>
      <c r="D6566"/>
    </row>
    <row r="6567" spans="1:4" ht="16.149999999999999" customHeight="1" x14ac:dyDescent="0.25">
      <c r="A6567" s="561">
        <v>40127</v>
      </c>
      <c r="B6567" s="562">
        <v>1968.45</v>
      </c>
      <c r="C6567"/>
      <c r="D6567"/>
    </row>
    <row r="6568" spans="1:4" ht="16.149999999999999" customHeight="1" x14ac:dyDescent="0.25">
      <c r="A6568" s="561">
        <v>40128</v>
      </c>
      <c r="B6568" s="563">
        <v>1969.52</v>
      </c>
      <c r="C6568"/>
      <c r="D6568"/>
    </row>
    <row r="6569" spans="1:4" ht="16.149999999999999" customHeight="1" x14ac:dyDescent="0.25">
      <c r="A6569" s="561">
        <v>40129</v>
      </c>
      <c r="B6569" s="562">
        <v>1969.52</v>
      </c>
      <c r="C6569"/>
      <c r="D6569"/>
    </row>
    <row r="6570" spans="1:4" ht="16.149999999999999" customHeight="1" x14ac:dyDescent="0.25">
      <c r="A6570" s="561">
        <v>40130</v>
      </c>
      <c r="B6570" s="563">
        <v>1976.89</v>
      </c>
      <c r="C6570"/>
      <c r="D6570"/>
    </row>
    <row r="6571" spans="1:4" ht="16.149999999999999" customHeight="1" x14ac:dyDescent="0.25">
      <c r="A6571" s="561">
        <v>40131</v>
      </c>
      <c r="B6571" s="562">
        <v>1971.27</v>
      </c>
      <c r="C6571"/>
      <c r="D6571"/>
    </row>
    <row r="6572" spans="1:4" ht="16.149999999999999" customHeight="1" x14ac:dyDescent="0.25">
      <c r="A6572" s="561">
        <v>40132</v>
      </c>
      <c r="B6572" s="563">
        <v>1971.27</v>
      </c>
      <c r="C6572"/>
      <c r="D6572"/>
    </row>
    <row r="6573" spans="1:4" ht="16.149999999999999" customHeight="1" x14ac:dyDescent="0.25">
      <c r="A6573" s="561">
        <v>40133</v>
      </c>
      <c r="B6573" s="562">
        <v>1971.27</v>
      </c>
      <c r="C6573"/>
      <c r="D6573"/>
    </row>
    <row r="6574" spans="1:4" ht="16.149999999999999" customHeight="1" x14ac:dyDescent="0.25">
      <c r="A6574" s="561">
        <v>40134</v>
      </c>
      <c r="B6574" s="563">
        <v>1971.27</v>
      </c>
      <c r="C6574"/>
      <c r="D6574"/>
    </row>
    <row r="6575" spans="1:4" ht="16.149999999999999" customHeight="1" x14ac:dyDescent="0.25">
      <c r="A6575" s="561">
        <v>40135</v>
      </c>
      <c r="B6575" s="562">
        <v>1966.22</v>
      </c>
      <c r="C6575"/>
      <c r="D6575"/>
    </row>
    <row r="6576" spans="1:4" ht="16.149999999999999" customHeight="1" x14ac:dyDescent="0.25">
      <c r="A6576" s="561">
        <v>40136</v>
      </c>
      <c r="B6576" s="563">
        <v>1953.45</v>
      </c>
      <c r="C6576"/>
      <c r="D6576"/>
    </row>
    <row r="6577" spans="1:4" ht="16.149999999999999" customHeight="1" x14ac:dyDescent="0.25">
      <c r="A6577" s="561">
        <v>40137</v>
      </c>
      <c r="B6577" s="562">
        <v>1962.33</v>
      </c>
      <c r="C6577"/>
      <c r="D6577"/>
    </row>
    <row r="6578" spans="1:4" ht="16.149999999999999" customHeight="1" x14ac:dyDescent="0.25">
      <c r="A6578" s="561">
        <v>40138</v>
      </c>
      <c r="B6578" s="563">
        <v>1974.47</v>
      </c>
      <c r="C6578"/>
      <c r="D6578"/>
    </row>
    <row r="6579" spans="1:4" ht="16.149999999999999" customHeight="1" x14ac:dyDescent="0.25">
      <c r="A6579" s="561">
        <v>40139</v>
      </c>
      <c r="B6579" s="562">
        <v>1974.47</v>
      </c>
      <c r="C6579"/>
      <c r="D6579"/>
    </row>
    <row r="6580" spans="1:4" ht="16.149999999999999" customHeight="1" x14ac:dyDescent="0.25">
      <c r="A6580" s="561">
        <v>40140</v>
      </c>
      <c r="B6580" s="563">
        <v>1974.47</v>
      </c>
      <c r="C6580"/>
      <c r="D6580"/>
    </row>
    <row r="6581" spans="1:4" ht="16.149999999999999" customHeight="1" x14ac:dyDescent="0.25">
      <c r="A6581" s="561">
        <v>40141</v>
      </c>
      <c r="B6581" s="562">
        <v>1964.92</v>
      </c>
      <c r="C6581"/>
      <c r="D6581"/>
    </row>
    <row r="6582" spans="1:4" ht="16.149999999999999" customHeight="1" x14ac:dyDescent="0.25">
      <c r="A6582" s="561">
        <v>40142</v>
      </c>
      <c r="B6582" s="563">
        <v>1969.01</v>
      </c>
      <c r="C6582"/>
      <c r="D6582"/>
    </row>
    <row r="6583" spans="1:4" ht="16.149999999999999" customHeight="1" x14ac:dyDescent="0.25">
      <c r="A6583" s="561">
        <v>40143</v>
      </c>
      <c r="B6583" s="562">
        <v>1974.14</v>
      </c>
      <c r="C6583"/>
      <c r="D6583"/>
    </row>
    <row r="6584" spans="1:4" ht="16.149999999999999" customHeight="1" x14ac:dyDescent="0.25">
      <c r="A6584" s="561">
        <v>40144</v>
      </c>
      <c r="B6584" s="563">
        <v>1974.14</v>
      </c>
      <c r="C6584"/>
      <c r="D6584"/>
    </row>
    <row r="6585" spans="1:4" ht="16.149999999999999" customHeight="1" x14ac:dyDescent="0.25">
      <c r="A6585" s="561">
        <v>40145</v>
      </c>
      <c r="B6585" s="562">
        <v>1997.47</v>
      </c>
      <c r="C6585"/>
      <c r="D6585"/>
    </row>
    <row r="6586" spans="1:4" ht="16.149999999999999" customHeight="1" x14ac:dyDescent="0.25">
      <c r="A6586" s="561">
        <v>40146</v>
      </c>
      <c r="B6586" s="563">
        <v>1997.47</v>
      </c>
      <c r="C6586"/>
      <c r="D6586"/>
    </row>
    <row r="6587" spans="1:4" ht="16.149999999999999" customHeight="1" x14ac:dyDescent="0.25">
      <c r="A6587" s="561">
        <v>40147</v>
      </c>
      <c r="B6587" s="562">
        <v>1997.47</v>
      </c>
      <c r="C6587"/>
      <c r="D6587"/>
    </row>
    <row r="6588" spans="1:4" ht="16.149999999999999" customHeight="1" x14ac:dyDescent="0.25">
      <c r="A6588" s="561">
        <v>40148</v>
      </c>
      <c r="B6588" s="563">
        <v>1998.45</v>
      </c>
      <c r="C6588"/>
      <c r="D6588"/>
    </row>
    <row r="6589" spans="1:4" ht="16.149999999999999" customHeight="1" x14ac:dyDescent="0.25">
      <c r="A6589" s="561">
        <v>40149</v>
      </c>
      <c r="B6589" s="562">
        <v>1990.29</v>
      </c>
      <c r="C6589"/>
      <c r="D6589"/>
    </row>
    <row r="6590" spans="1:4" ht="16.149999999999999" customHeight="1" x14ac:dyDescent="0.25">
      <c r="A6590" s="561">
        <v>40150</v>
      </c>
      <c r="B6590" s="563">
        <v>1990.8</v>
      </c>
      <c r="C6590"/>
      <c r="D6590"/>
    </row>
    <row r="6591" spans="1:4" ht="16.149999999999999" customHeight="1" x14ac:dyDescent="0.25">
      <c r="A6591" s="561">
        <v>40151</v>
      </c>
      <c r="B6591" s="562">
        <v>1989.94</v>
      </c>
      <c r="C6591"/>
      <c r="D6591"/>
    </row>
    <row r="6592" spans="1:4" ht="16.149999999999999" customHeight="1" x14ac:dyDescent="0.25">
      <c r="A6592" s="561">
        <v>40152</v>
      </c>
      <c r="B6592" s="563">
        <v>2003.94</v>
      </c>
      <c r="C6592"/>
      <c r="D6592"/>
    </row>
    <row r="6593" spans="1:4" ht="16.149999999999999" customHeight="1" x14ac:dyDescent="0.25">
      <c r="A6593" s="561">
        <v>40153</v>
      </c>
      <c r="B6593" s="562">
        <v>2003.94</v>
      </c>
      <c r="C6593"/>
      <c r="D6593"/>
    </row>
    <row r="6594" spans="1:4" ht="16.149999999999999" customHeight="1" x14ac:dyDescent="0.25">
      <c r="A6594" s="561">
        <v>40154</v>
      </c>
      <c r="B6594" s="563">
        <v>2003.94</v>
      </c>
      <c r="C6594"/>
      <c r="D6594"/>
    </row>
    <row r="6595" spans="1:4" ht="16.149999999999999" customHeight="1" x14ac:dyDescent="0.25">
      <c r="A6595" s="561">
        <v>40155</v>
      </c>
      <c r="B6595" s="562">
        <v>2009.45</v>
      </c>
      <c r="C6595"/>
      <c r="D6595"/>
    </row>
    <row r="6596" spans="1:4" ht="16.149999999999999" customHeight="1" x14ac:dyDescent="0.25">
      <c r="A6596" s="561">
        <v>40156</v>
      </c>
      <c r="B6596" s="563">
        <v>2009.45</v>
      </c>
      <c r="C6596"/>
      <c r="D6596"/>
    </row>
    <row r="6597" spans="1:4" ht="16.149999999999999" customHeight="1" x14ac:dyDescent="0.25">
      <c r="A6597" s="561">
        <v>40157</v>
      </c>
      <c r="B6597" s="562">
        <v>2016.73</v>
      </c>
      <c r="C6597"/>
      <c r="D6597"/>
    </row>
    <row r="6598" spans="1:4" ht="16.149999999999999" customHeight="1" x14ac:dyDescent="0.25">
      <c r="A6598" s="561">
        <v>40158</v>
      </c>
      <c r="B6598" s="563">
        <v>2016.17</v>
      </c>
      <c r="C6598"/>
      <c r="D6598"/>
    </row>
    <row r="6599" spans="1:4" ht="16.149999999999999" customHeight="1" x14ac:dyDescent="0.25">
      <c r="A6599" s="561">
        <v>40159</v>
      </c>
      <c r="B6599" s="562">
        <v>2000.54</v>
      </c>
      <c r="C6599"/>
      <c r="D6599"/>
    </row>
    <row r="6600" spans="1:4" ht="16.149999999999999" customHeight="1" x14ac:dyDescent="0.25">
      <c r="A6600" s="561">
        <v>40160</v>
      </c>
      <c r="B6600" s="563">
        <v>2000.54</v>
      </c>
      <c r="C6600"/>
      <c r="D6600"/>
    </row>
    <row r="6601" spans="1:4" ht="16.149999999999999" customHeight="1" x14ac:dyDescent="0.25">
      <c r="A6601" s="561">
        <v>40161</v>
      </c>
      <c r="B6601" s="562">
        <v>2000.54</v>
      </c>
      <c r="C6601"/>
      <c r="D6601"/>
    </row>
    <row r="6602" spans="1:4" ht="16.149999999999999" customHeight="1" x14ac:dyDescent="0.25">
      <c r="A6602" s="561">
        <v>40162</v>
      </c>
      <c r="B6602" s="563">
        <v>1992.1</v>
      </c>
      <c r="C6602"/>
      <c r="D6602"/>
    </row>
    <row r="6603" spans="1:4" ht="16.149999999999999" customHeight="1" x14ac:dyDescent="0.25">
      <c r="A6603" s="561">
        <v>40163</v>
      </c>
      <c r="B6603" s="562">
        <v>2001.86</v>
      </c>
      <c r="C6603"/>
      <c r="D6603"/>
    </row>
    <row r="6604" spans="1:4" ht="16.149999999999999" customHeight="1" x14ac:dyDescent="0.25">
      <c r="A6604" s="561">
        <v>40164</v>
      </c>
      <c r="B6604" s="563">
        <v>2005.09</v>
      </c>
      <c r="C6604"/>
      <c r="D6604"/>
    </row>
    <row r="6605" spans="1:4" ht="16.149999999999999" customHeight="1" x14ac:dyDescent="0.25">
      <c r="A6605" s="561">
        <v>40165</v>
      </c>
      <c r="B6605" s="562">
        <v>2015.74</v>
      </c>
      <c r="C6605"/>
      <c r="D6605"/>
    </row>
    <row r="6606" spans="1:4" ht="16.149999999999999" customHeight="1" x14ac:dyDescent="0.25">
      <c r="A6606" s="561">
        <v>40166</v>
      </c>
      <c r="B6606" s="563">
        <v>2025.85</v>
      </c>
      <c r="C6606"/>
      <c r="D6606"/>
    </row>
    <row r="6607" spans="1:4" ht="16.149999999999999" customHeight="1" x14ac:dyDescent="0.25">
      <c r="A6607" s="561">
        <v>40167</v>
      </c>
      <c r="B6607" s="562">
        <v>2025.85</v>
      </c>
      <c r="C6607"/>
      <c r="D6607"/>
    </row>
    <row r="6608" spans="1:4" ht="16.149999999999999" customHeight="1" x14ac:dyDescent="0.25">
      <c r="A6608" s="561">
        <v>40168</v>
      </c>
      <c r="B6608" s="563">
        <v>2025.85</v>
      </c>
      <c r="C6608"/>
      <c r="D6608"/>
    </row>
    <row r="6609" spans="1:4" ht="16.149999999999999" customHeight="1" x14ac:dyDescent="0.25">
      <c r="A6609" s="561">
        <v>40169</v>
      </c>
      <c r="B6609" s="562">
        <v>2030.17</v>
      </c>
      <c r="C6609"/>
      <c r="D6609"/>
    </row>
    <row r="6610" spans="1:4" ht="16.149999999999999" customHeight="1" x14ac:dyDescent="0.25">
      <c r="A6610" s="561">
        <v>40170</v>
      </c>
      <c r="B6610" s="563">
        <v>2054.1</v>
      </c>
      <c r="C6610"/>
      <c r="D6610"/>
    </row>
    <row r="6611" spans="1:4" ht="16.149999999999999" customHeight="1" x14ac:dyDescent="0.25">
      <c r="A6611" s="561">
        <v>40171</v>
      </c>
      <c r="B6611" s="562">
        <v>2045.07</v>
      </c>
      <c r="C6611"/>
      <c r="D6611"/>
    </row>
    <row r="6612" spans="1:4" ht="16.149999999999999" customHeight="1" x14ac:dyDescent="0.25">
      <c r="A6612" s="561">
        <v>40172</v>
      </c>
      <c r="B6612" s="563">
        <v>2043.41</v>
      </c>
      <c r="C6612"/>
      <c r="D6612"/>
    </row>
    <row r="6613" spans="1:4" ht="16.149999999999999" customHeight="1" x14ac:dyDescent="0.25">
      <c r="A6613" s="561">
        <v>40173</v>
      </c>
      <c r="B6613" s="562">
        <v>2043.41</v>
      </c>
      <c r="C6613"/>
      <c r="D6613"/>
    </row>
    <row r="6614" spans="1:4" ht="16.149999999999999" customHeight="1" x14ac:dyDescent="0.25">
      <c r="A6614" s="561">
        <v>40174</v>
      </c>
      <c r="B6614" s="563">
        <v>2043.41</v>
      </c>
      <c r="C6614"/>
      <c r="D6614"/>
    </row>
    <row r="6615" spans="1:4" ht="16.149999999999999" customHeight="1" x14ac:dyDescent="0.25">
      <c r="A6615" s="561">
        <v>40175</v>
      </c>
      <c r="B6615" s="562">
        <v>2043.41</v>
      </c>
      <c r="C6615"/>
      <c r="D6615"/>
    </row>
    <row r="6616" spans="1:4" ht="16.149999999999999" customHeight="1" x14ac:dyDescent="0.25">
      <c r="A6616" s="561">
        <v>40176</v>
      </c>
      <c r="B6616" s="563">
        <v>2037.92</v>
      </c>
      <c r="C6616"/>
      <c r="D6616"/>
    </row>
    <row r="6617" spans="1:4" ht="16.149999999999999" customHeight="1" x14ac:dyDescent="0.25">
      <c r="A6617" s="561">
        <v>40177</v>
      </c>
      <c r="B6617" s="562">
        <v>2046.2</v>
      </c>
      <c r="C6617"/>
      <c r="D6617"/>
    </row>
    <row r="6618" spans="1:4" ht="16.149999999999999" customHeight="1" x14ac:dyDescent="0.25">
      <c r="A6618" s="561">
        <v>40178</v>
      </c>
      <c r="B6618" s="563">
        <v>2044.23</v>
      </c>
      <c r="C6618"/>
      <c r="D6618"/>
    </row>
    <row r="6619" spans="1:4" ht="16.149999999999999" customHeight="1" x14ac:dyDescent="0.25">
      <c r="A6619" s="561">
        <v>40179</v>
      </c>
      <c r="B6619" s="562">
        <v>2044.23</v>
      </c>
      <c r="C6619"/>
      <c r="D6619"/>
    </row>
    <row r="6620" spans="1:4" ht="16.149999999999999" customHeight="1" x14ac:dyDescent="0.25">
      <c r="A6620" s="561">
        <v>40180</v>
      </c>
      <c r="B6620" s="563">
        <v>2044.23</v>
      </c>
      <c r="C6620"/>
      <c r="D6620"/>
    </row>
    <row r="6621" spans="1:4" ht="16.149999999999999" customHeight="1" x14ac:dyDescent="0.25">
      <c r="A6621" s="561">
        <v>40181</v>
      </c>
      <c r="B6621" s="562">
        <v>2044.23</v>
      </c>
      <c r="C6621"/>
      <c r="D6621"/>
    </row>
    <row r="6622" spans="1:4" ht="16.149999999999999" customHeight="1" x14ac:dyDescent="0.25">
      <c r="A6622" s="561">
        <v>40182</v>
      </c>
      <c r="B6622" s="563">
        <v>2044.23</v>
      </c>
      <c r="C6622"/>
      <c r="D6622"/>
    </row>
    <row r="6623" spans="1:4" ht="16.149999999999999" customHeight="1" x14ac:dyDescent="0.25">
      <c r="A6623" s="561">
        <v>40183</v>
      </c>
      <c r="B6623" s="562">
        <v>2021.21</v>
      </c>
      <c r="C6623"/>
      <c r="D6623"/>
    </row>
    <row r="6624" spans="1:4" ht="16.149999999999999" customHeight="1" x14ac:dyDescent="0.25">
      <c r="A6624" s="561">
        <v>40184</v>
      </c>
      <c r="B6624" s="563">
        <v>1992.78</v>
      </c>
      <c r="C6624"/>
      <c r="D6624"/>
    </row>
    <row r="6625" spans="1:4" ht="16.149999999999999" customHeight="1" x14ac:dyDescent="0.25">
      <c r="A6625" s="561">
        <v>40185</v>
      </c>
      <c r="B6625" s="562">
        <v>1971.32</v>
      </c>
      <c r="C6625"/>
      <c r="D6625"/>
    </row>
    <row r="6626" spans="1:4" ht="16.149999999999999" customHeight="1" x14ac:dyDescent="0.25">
      <c r="A6626" s="561">
        <v>40186</v>
      </c>
      <c r="B6626" s="563">
        <v>1969.08</v>
      </c>
      <c r="C6626"/>
      <c r="D6626"/>
    </row>
    <row r="6627" spans="1:4" ht="16.149999999999999" customHeight="1" x14ac:dyDescent="0.25">
      <c r="A6627" s="561">
        <v>40187</v>
      </c>
      <c r="B6627" s="562">
        <v>1968.24</v>
      </c>
      <c r="C6627"/>
      <c r="D6627"/>
    </row>
    <row r="6628" spans="1:4" ht="16.149999999999999" customHeight="1" x14ac:dyDescent="0.25">
      <c r="A6628" s="561">
        <v>40188</v>
      </c>
      <c r="B6628" s="563">
        <v>1968.24</v>
      </c>
      <c r="C6628"/>
      <c r="D6628"/>
    </row>
    <row r="6629" spans="1:4" ht="16.149999999999999" customHeight="1" x14ac:dyDescent="0.25">
      <c r="A6629" s="561">
        <v>40189</v>
      </c>
      <c r="B6629" s="562">
        <v>1968.24</v>
      </c>
      <c r="C6629"/>
      <c r="D6629"/>
    </row>
    <row r="6630" spans="1:4" ht="16.149999999999999" customHeight="1" x14ac:dyDescent="0.25">
      <c r="A6630" s="561">
        <v>40190</v>
      </c>
      <c r="B6630" s="563">
        <v>1968.24</v>
      </c>
      <c r="C6630"/>
      <c r="D6630"/>
    </row>
    <row r="6631" spans="1:4" ht="16.149999999999999" customHeight="1" x14ac:dyDescent="0.25">
      <c r="A6631" s="561">
        <v>40191</v>
      </c>
      <c r="B6631" s="562">
        <v>1959.43</v>
      </c>
      <c r="C6631"/>
      <c r="D6631"/>
    </row>
    <row r="6632" spans="1:4" ht="16.149999999999999" customHeight="1" x14ac:dyDescent="0.25">
      <c r="A6632" s="561">
        <v>40192</v>
      </c>
      <c r="B6632" s="563">
        <v>1965.81</v>
      </c>
      <c r="C6632"/>
      <c r="D6632"/>
    </row>
    <row r="6633" spans="1:4" ht="16.149999999999999" customHeight="1" x14ac:dyDescent="0.25">
      <c r="A6633" s="561">
        <v>40193</v>
      </c>
      <c r="B6633" s="562">
        <v>1974.13</v>
      </c>
      <c r="C6633"/>
      <c r="D6633"/>
    </row>
    <row r="6634" spans="1:4" ht="16.149999999999999" customHeight="1" x14ac:dyDescent="0.25">
      <c r="A6634" s="561">
        <v>40194</v>
      </c>
      <c r="B6634" s="563">
        <v>1967.4</v>
      </c>
      <c r="C6634"/>
      <c r="D6634"/>
    </row>
    <row r="6635" spans="1:4" ht="16.149999999999999" customHeight="1" x14ac:dyDescent="0.25">
      <c r="A6635" s="561">
        <v>40195</v>
      </c>
      <c r="B6635" s="562">
        <v>1967.4</v>
      </c>
      <c r="C6635"/>
      <c r="D6635"/>
    </row>
    <row r="6636" spans="1:4" ht="16.149999999999999" customHeight="1" x14ac:dyDescent="0.25">
      <c r="A6636" s="561">
        <v>40196</v>
      </c>
      <c r="B6636" s="563">
        <v>1967.4</v>
      </c>
      <c r="C6636"/>
      <c r="D6636"/>
    </row>
    <row r="6637" spans="1:4" ht="16.149999999999999" customHeight="1" x14ac:dyDescent="0.25">
      <c r="A6637" s="561">
        <v>40197</v>
      </c>
      <c r="B6637" s="562">
        <v>1967.4</v>
      </c>
      <c r="C6637"/>
      <c r="D6637"/>
    </row>
    <row r="6638" spans="1:4" ht="16.149999999999999" customHeight="1" x14ac:dyDescent="0.25">
      <c r="A6638" s="561">
        <v>40198</v>
      </c>
      <c r="B6638" s="563">
        <v>1957.82</v>
      </c>
      <c r="C6638"/>
      <c r="D6638"/>
    </row>
    <row r="6639" spans="1:4" ht="16.149999999999999" customHeight="1" x14ac:dyDescent="0.25">
      <c r="A6639" s="561">
        <v>40199</v>
      </c>
      <c r="B6639" s="562">
        <v>1964.18</v>
      </c>
      <c r="C6639"/>
      <c r="D6639"/>
    </row>
    <row r="6640" spans="1:4" ht="16.149999999999999" customHeight="1" x14ac:dyDescent="0.25">
      <c r="A6640" s="561">
        <v>40200</v>
      </c>
      <c r="B6640" s="563">
        <v>1967.08</v>
      </c>
      <c r="C6640"/>
      <c r="D6640"/>
    </row>
    <row r="6641" spans="1:4" ht="16.149999999999999" customHeight="1" x14ac:dyDescent="0.25">
      <c r="A6641" s="561">
        <v>40201</v>
      </c>
      <c r="B6641" s="562">
        <v>1981.96</v>
      </c>
      <c r="C6641"/>
      <c r="D6641"/>
    </row>
    <row r="6642" spans="1:4" ht="16.149999999999999" customHeight="1" x14ac:dyDescent="0.25">
      <c r="A6642" s="561">
        <v>40202</v>
      </c>
      <c r="B6642" s="563">
        <v>1981.96</v>
      </c>
      <c r="C6642"/>
      <c r="D6642"/>
    </row>
    <row r="6643" spans="1:4" ht="16.149999999999999" customHeight="1" x14ac:dyDescent="0.25">
      <c r="A6643" s="561">
        <v>40203</v>
      </c>
      <c r="B6643" s="562">
        <v>1981.96</v>
      </c>
      <c r="C6643"/>
      <c r="D6643"/>
    </row>
    <row r="6644" spans="1:4" ht="16.149999999999999" customHeight="1" x14ac:dyDescent="0.25">
      <c r="A6644" s="561">
        <v>40204</v>
      </c>
      <c r="B6644" s="563">
        <v>1961.97</v>
      </c>
      <c r="C6644"/>
      <c r="D6644"/>
    </row>
    <row r="6645" spans="1:4" ht="16.149999999999999" customHeight="1" x14ac:dyDescent="0.25">
      <c r="A6645" s="561">
        <v>40205</v>
      </c>
      <c r="B6645" s="562">
        <v>1972.22</v>
      </c>
      <c r="C6645"/>
      <c r="D6645"/>
    </row>
    <row r="6646" spans="1:4" ht="16.149999999999999" customHeight="1" x14ac:dyDescent="0.25">
      <c r="A6646" s="561">
        <v>40206</v>
      </c>
      <c r="B6646" s="563">
        <v>1988.05</v>
      </c>
      <c r="C6646"/>
      <c r="D6646"/>
    </row>
    <row r="6647" spans="1:4" ht="16.149999999999999" customHeight="1" x14ac:dyDescent="0.25">
      <c r="A6647" s="561">
        <v>40207</v>
      </c>
      <c r="B6647" s="562">
        <v>1991.21</v>
      </c>
      <c r="C6647"/>
      <c r="D6647"/>
    </row>
    <row r="6648" spans="1:4" ht="16.149999999999999" customHeight="1" x14ac:dyDescent="0.25">
      <c r="A6648" s="561">
        <v>40208</v>
      </c>
      <c r="B6648" s="563">
        <v>1982.29</v>
      </c>
      <c r="C6648"/>
      <c r="D6648"/>
    </row>
    <row r="6649" spans="1:4" ht="16.149999999999999" customHeight="1" x14ac:dyDescent="0.25">
      <c r="A6649" s="561">
        <v>40209</v>
      </c>
      <c r="B6649" s="562">
        <v>1982.29</v>
      </c>
      <c r="C6649"/>
      <c r="D6649"/>
    </row>
    <row r="6650" spans="1:4" ht="16.149999999999999" customHeight="1" x14ac:dyDescent="0.25">
      <c r="A6650" s="561">
        <v>40210</v>
      </c>
      <c r="B6650" s="563">
        <v>1982.29</v>
      </c>
      <c r="C6650"/>
      <c r="D6650"/>
    </row>
    <row r="6651" spans="1:4" ht="16.149999999999999" customHeight="1" x14ac:dyDescent="0.25">
      <c r="A6651" s="561">
        <v>40211</v>
      </c>
      <c r="B6651" s="562">
        <v>1972.6</v>
      </c>
      <c r="C6651"/>
      <c r="D6651"/>
    </row>
    <row r="6652" spans="1:4" ht="16.149999999999999" customHeight="1" x14ac:dyDescent="0.25">
      <c r="A6652" s="561">
        <v>40212</v>
      </c>
      <c r="B6652" s="563">
        <v>1959.93</v>
      </c>
      <c r="C6652"/>
      <c r="D6652"/>
    </row>
    <row r="6653" spans="1:4" ht="16.149999999999999" customHeight="1" x14ac:dyDescent="0.25">
      <c r="A6653" s="561">
        <v>40213</v>
      </c>
      <c r="B6653" s="562">
        <v>1966.02</v>
      </c>
      <c r="C6653"/>
      <c r="D6653"/>
    </row>
    <row r="6654" spans="1:4" ht="16.149999999999999" customHeight="1" x14ac:dyDescent="0.25">
      <c r="A6654" s="561">
        <v>40214</v>
      </c>
      <c r="B6654" s="563">
        <v>1984.16</v>
      </c>
      <c r="C6654"/>
      <c r="D6654"/>
    </row>
    <row r="6655" spans="1:4" ht="16.149999999999999" customHeight="1" x14ac:dyDescent="0.25">
      <c r="A6655" s="561">
        <v>40215</v>
      </c>
      <c r="B6655" s="562">
        <v>1997.13</v>
      </c>
      <c r="C6655"/>
      <c r="D6655"/>
    </row>
    <row r="6656" spans="1:4" ht="16.149999999999999" customHeight="1" x14ac:dyDescent="0.25">
      <c r="A6656" s="561">
        <v>40216</v>
      </c>
      <c r="B6656" s="563">
        <v>1997.13</v>
      </c>
      <c r="C6656"/>
      <c r="D6656"/>
    </row>
    <row r="6657" spans="1:4" ht="16.149999999999999" customHeight="1" x14ac:dyDescent="0.25">
      <c r="A6657" s="561">
        <v>40217</v>
      </c>
      <c r="B6657" s="562">
        <v>1997.13</v>
      </c>
      <c r="C6657"/>
      <c r="D6657"/>
    </row>
    <row r="6658" spans="1:4" ht="16.149999999999999" customHeight="1" x14ac:dyDescent="0.25">
      <c r="A6658" s="561">
        <v>40218</v>
      </c>
      <c r="B6658" s="563">
        <v>2003.76</v>
      </c>
      <c r="C6658"/>
      <c r="D6658"/>
    </row>
    <row r="6659" spans="1:4" ht="16.149999999999999" customHeight="1" x14ac:dyDescent="0.25">
      <c r="A6659" s="561">
        <v>40219</v>
      </c>
      <c r="B6659" s="562">
        <v>1981.4</v>
      </c>
      <c r="C6659"/>
      <c r="D6659"/>
    </row>
    <row r="6660" spans="1:4" ht="16.149999999999999" customHeight="1" x14ac:dyDescent="0.25">
      <c r="A6660" s="561">
        <v>40220</v>
      </c>
      <c r="B6660" s="563">
        <v>1965.03</v>
      </c>
      <c r="C6660"/>
      <c r="D6660"/>
    </row>
    <row r="6661" spans="1:4" ht="16.149999999999999" customHeight="1" x14ac:dyDescent="0.25">
      <c r="A6661" s="561">
        <v>40221</v>
      </c>
      <c r="B6661" s="562">
        <v>1943.6</v>
      </c>
      <c r="C6661"/>
      <c r="D6661"/>
    </row>
    <row r="6662" spans="1:4" ht="16.149999999999999" customHeight="1" x14ac:dyDescent="0.25">
      <c r="A6662" s="561">
        <v>40222</v>
      </c>
      <c r="B6662" s="563">
        <v>1936.9</v>
      </c>
      <c r="C6662"/>
      <c r="D6662"/>
    </row>
    <row r="6663" spans="1:4" ht="16.149999999999999" customHeight="1" x14ac:dyDescent="0.25">
      <c r="A6663" s="561">
        <v>40223</v>
      </c>
      <c r="B6663" s="562">
        <v>1936.9</v>
      </c>
      <c r="C6663"/>
      <c r="D6663"/>
    </row>
    <row r="6664" spans="1:4" ht="16.149999999999999" customHeight="1" x14ac:dyDescent="0.25">
      <c r="A6664" s="561">
        <v>40224</v>
      </c>
      <c r="B6664" s="563">
        <v>1936.9</v>
      </c>
      <c r="C6664"/>
      <c r="D6664"/>
    </row>
    <row r="6665" spans="1:4" ht="16.149999999999999" customHeight="1" x14ac:dyDescent="0.25">
      <c r="A6665" s="561">
        <v>40225</v>
      </c>
      <c r="B6665" s="562">
        <v>1936.9</v>
      </c>
      <c r="C6665"/>
      <c r="D6665"/>
    </row>
    <row r="6666" spans="1:4" ht="16.149999999999999" customHeight="1" x14ac:dyDescent="0.25">
      <c r="A6666" s="561">
        <v>40226</v>
      </c>
      <c r="B6666" s="563">
        <v>1925.79</v>
      </c>
      <c r="C6666"/>
      <c r="D6666"/>
    </row>
    <row r="6667" spans="1:4" ht="16.149999999999999" customHeight="1" x14ac:dyDescent="0.25">
      <c r="A6667" s="561">
        <v>40227</v>
      </c>
      <c r="B6667" s="562">
        <v>1928.79</v>
      </c>
      <c r="C6667"/>
      <c r="D6667"/>
    </row>
    <row r="6668" spans="1:4" ht="16.149999999999999" customHeight="1" x14ac:dyDescent="0.25">
      <c r="A6668" s="561">
        <v>40228</v>
      </c>
      <c r="B6668" s="563">
        <v>1930.94</v>
      </c>
      <c r="C6668"/>
      <c r="D6668"/>
    </row>
    <row r="6669" spans="1:4" ht="16.149999999999999" customHeight="1" x14ac:dyDescent="0.25">
      <c r="A6669" s="561">
        <v>40229</v>
      </c>
      <c r="B6669" s="562">
        <v>1928.86</v>
      </c>
      <c r="C6669"/>
      <c r="D6669"/>
    </row>
    <row r="6670" spans="1:4" ht="16.149999999999999" customHeight="1" x14ac:dyDescent="0.25">
      <c r="A6670" s="561">
        <v>40230</v>
      </c>
      <c r="B6670" s="563">
        <v>1928.86</v>
      </c>
      <c r="C6670"/>
      <c r="D6670"/>
    </row>
    <row r="6671" spans="1:4" ht="16.149999999999999" customHeight="1" x14ac:dyDescent="0.25">
      <c r="A6671" s="561">
        <v>40231</v>
      </c>
      <c r="B6671" s="562">
        <v>1928.86</v>
      </c>
      <c r="C6671"/>
      <c r="D6671"/>
    </row>
    <row r="6672" spans="1:4" ht="16.149999999999999" customHeight="1" x14ac:dyDescent="0.25">
      <c r="A6672" s="561">
        <v>40232</v>
      </c>
      <c r="B6672" s="563">
        <v>1914.87</v>
      </c>
      <c r="C6672"/>
      <c r="D6672"/>
    </row>
    <row r="6673" spans="1:4" ht="16.149999999999999" customHeight="1" x14ac:dyDescent="0.25">
      <c r="A6673" s="561">
        <v>40233</v>
      </c>
      <c r="B6673" s="562">
        <v>1924.75</v>
      </c>
      <c r="C6673"/>
      <c r="D6673"/>
    </row>
    <row r="6674" spans="1:4" ht="16.149999999999999" customHeight="1" x14ac:dyDescent="0.25">
      <c r="A6674" s="561">
        <v>40234</v>
      </c>
      <c r="B6674" s="563">
        <v>1932.15</v>
      </c>
      <c r="C6674"/>
      <c r="D6674"/>
    </row>
    <row r="6675" spans="1:4" ht="16.149999999999999" customHeight="1" x14ac:dyDescent="0.25">
      <c r="A6675" s="561">
        <v>40235</v>
      </c>
      <c r="B6675" s="562">
        <v>1941.98</v>
      </c>
      <c r="C6675"/>
      <c r="D6675"/>
    </row>
    <row r="6676" spans="1:4" ht="16.149999999999999" customHeight="1" x14ac:dyDescent="0.25">
      <c r="A6676" s="561">
        <v>40236</v>
      </c>
      <c r="B6676" s="563">
        <v>1932.32</v>
      </c>
      <c r="C6676"/>
      <c r="D6676"/>
    </row>
    <row r="6677" spans="1:4" ht="16.149999999999999" customHeight="1" x14ac:dyDescent="0.25">
      <c r="A6677" s="561">
        <v>40237</v>
      </c>
      <c r="B6677" s="562">
        <v>1932.32</v>
      </c>
      <c r="C6677"/>
      <c r="D6677"/>
    </row>
    <row r="6678" spans="1:4" ht="16.149999999999999" customHeight="1" x14ac:dyDescent="0.25">
      <c r="A6678" s="561">
        <v>40238</v>
      </c>
      <c r="B6678" s="563">
        <v>1932.32</v>
      </c>
      <c r="C6678"/>
      <c r="D6678"/>
    </row>
    <row r="6679" spans="1:4" ht="16.149999999999999" customHeight="1" x14ac:dyDescent="0.25">
      <c r="A6679" s="561">
        <v>40239</v>
      </c>
      <c r="B6679" s="562">
        <v>1913.86</v>
      </c>
      <c r="C6679"/>
      <c r="D6679"/>
    </row>
    <row r="6680" spans="1:4" ht="16.149999999999999" customHeight="1" x14ac:dyDescent="0.25">
      <c r="A6680" s="561">
        <v>40240</v>
      </c>
      <c r="B6680" s="563">
        <v>1895.86</v>
      </c>
      <c r="C6680"/>
      <c r="D6680"/>
    </row>
    <row r="6681" spans="1:4" ht="16.149999999999999" customHeight="1" x14ac:dyDescent="0.25">
      <c r="A6681" s="561">
        <v>40241</v>
      </c>
      <c r="B6681" s="562">
        <v>1916.41</v>
      </c>
      <c r="C6681"/>
      <c r="D6681"/>
    </row>
    <row r="6682" spans="1:4" ht="16.149999999999999" customHeight="1" x14ac:dyDescent="0.25">
      <c r="A6682" s="561">
        <v>40242</v>
      </c>
      <c r="B6682" s="563">
        <v>1928.33</v>
      </c>
      <c r="C6682"/>
      <c r="D6682"/>
    </row>
    <row r="6683" spans="1:4" ht="16.149999999999999" customHeight="1" x14ac:dyDescent="0.25">
      <c r="A6683" s="561">
        <v>40243</v>
      </c>
      <c r="B6683" s="562">
        <v>1902.31</v>
      </c>
      <c r="C6683"/>
      <c r="D6683"/>
    </row>
    <row r="6684" spans="1:4" ht="16.149999999999999" customHeight="1" x14ac:dyDescent="0.25">
      <c r="A6684" s="561">
        <v>40244</v>
      </c>
      <c r="B6684" s="563">
        <v>1902.31</v>
      </c>
      <c r="C6684"/>
      <c r="D6684"/>
    </row>
    <row r="6685" spans="1:4" ht="16.149999999999999" customHeight="1" x14ac:dyDescent="0.25">
      <c r="A6685" s="561">
        <v>40245</v>
      </c>
      <c r="B6685" s="562">
        <v>1902.31</v>
      </c>
      <c r="C6685"/>
      <c r="D6685"/>
    </row>
    <row r="6686" spans="1:4" ht="16.149999999999999" customHeight="1" x14ac:dyDescent="0.25">
      <c r="A6686" s="561">
        <v>40246</v>
      </c>
      <c r="B6686" s="563">
        <v>1894.44</v>
      </c>
      <c r="C6686"/>
      <c r="D6686"/>
    </row>
    <row r="6687" spans="1:4" ht="16.149999999999999" customHeight="1" x14ac:dyDescent="0.25">
      <c r="A6687" s="561">
        <v>40247</v>
      </c>
      <c r="B6687" s="562">
        <v>1894.3</v>
      </c>
      <c r="C6687"/>
      <c r="D6687"/>
    </row>
    <row r="6688" spans="1:4" ht="16.149999999999999" customHeight="1" x14ac:dyDescent="0.25">
      <c r="A6688" s="561">
        <v>40248</v>
      </c>
      <c r="B6688" s="563">
        <v>1888.05</v>
      </c>
      <c r="C6688"/>
      <c r="D6688"/>
    </row>
    <row r="6689" spans="1:4" ht="16.149999999999999" customHeight="1" x14ac:dyDescent="0.25">
      <c r="A6689" s="561">
        <v>40249</v>
      </c>
      <c r="B6689" s="562">
        <v>1894.79</v>
      </c>
      <c r="C6689"/>
      <c r="D6689"/>
    </row>
    <row r="6690" spans="1:4" ht="16.149999999999999" customHeight="1" x14ac:dyDescent="0.25">
      <c r="A6690" s="561">
        <v>40250</v>
      </c>
      <c r="B6690" s="563">
        <v>1892.99</v>
      </c>
      <c r="C6690"/>
      <c r="D6690"/>
    </row>
    <row r="6691" spans="1:4" ht="16.149999999999999" customHeight="1" x14ac:dyDescent="0.25">
      <c r="A6691" s="561">
        <v>40251</v>
      </c>
      <c r="B6691" s="562">
        <v>1892.99</v>
      </c>
      <c r="C6691"/>
      <c r="D6691"/>
    </row>
    <row r="6692" spans="1:4" ht="16.149999999999999" customHeight="1" x14ac:dyDescent="0.25">
      <c r="A6692" s="561">
        <v>40252</v>
      </c>
      <c r="B6692" s="563">
        <v>1892.99</v>
      </c>
      <c r="C6692"/>
      <c r="D6692"/>
    </row>
    <row r="6693" spans="1:4" ht="16.149999999999999" customHeight="1" x14ac:dyDescent="0.25">
      <c r="A6693" s="561">
        <v>40253</v>
      </c>
      <c r="B6693" s="562">
        <v>1899.75</v>
      </c>
      <c r="C6693"/>
      <c r="D6693"/>
    </row>
    <row r="6694" spans="1:4" ht="16.149999999999999" customHeight="1" x14ac:dyDescent="0.25">
      <c r="A6694" s="561">
        <v>40254</v>
      </c>
      <c r="B6694" s="563">
        <v>1896.15</v>
      </c>
      <c r="C6694"/>
      <c r="D6694"/>
    </row>
    <row r="6695" spans="1:4" ht="16.149999999999999" customHeight="1" x14ac:dyDescent="0.25">
      <c r="A6695" s="561">
        <v>40255</v>
      </c>
      <c r="B6695" s="562">
        <v>1893.42</v>
      </c>
      <c r="C6695"/>
      <c r="D6695"/>
    </row>
    <row r="6696" spans="1:4" ht="16.149999999999999" customHeight="1" x14ac:dyDescent="0.25">
      <c r="A6696" s="561">
        <v>40256</v>
      </c>
      <c r="B6696" s="563">
        <v>1900.55</v>
      </c>
      <c r="C6696"/>
      <c r="D6696"/>
    </row>
    <row r="6697" spans="1:4" ht="16.149999999999999" customHeight="1" x14ac:dyDescent="0.25">
      <c r="A6697" s="561">
        <v>40257</v>
      </c>
      <c r="B6697" s="562">
        <v>1907.06</v>
      </c>
      <c r="C6697"/>
      <c r="D6697"/>
    </row>
    <row r="6698" spans="1:4" ht="16.149999999999999" customHeight="1" x14ac:dyDescent="0.25">
      <c r="A6698" s="561">
        <v>40258</v>
      </c>
      <c r="B6698" s="563">
        <v>1907.06</v>
      </c>
      <c r="C6698"/>
      <c r="D6698"/>
    </row>
    <row r="6699" spans="1:4" ht="16.149999999999999" customHeight="1" x14ac:dyDescent="0.25">
      <c r="A6699" s="561">
        <v>40259</v>
      </c>
      <c r="B6699" s="562">
        <v>1907.06</v>
      </c>
      <c r="C6699"/>
      <c r="D6699"/>
    </row>
    <row r="6700" spans="1:4" ht="16.149999999999999" customHeight="1" x14ac:dyDescent="0.25">
      <c r="A6700" s="561">
        <v>40260</v>
      </c>
      <c r="B6700" s="563">
        <v>1907.06</v>
      </c>
      <c r="C6700"/>
      <c r="D6700"/>
    </row>
    <row r="6701" spans="1:4" ht="16.149999999999999" customHeight="1" x14ac:dyDescent="0.25">
      <c r="A6701" s="561">
        <v>40261</v>
      </c>
      <c r="B6701" s="562">
        <v>1907.06</v>
      </c>
      <c r="C6701"/>
      <c r="D6701"/>
    </row>
    <row r="6702" spans="1:4" ht="16.149999999999999" customHeight="1" x14ac:dyDescent="0.25">
      <c r="A6702" s="561">
        <v>40262</v>
      </c>
      <c r="B6702" s="563">
        <v>1923.41</v>
      </c>
      <c r="C6702"/>
      <c r="D6702"/>
    </row>
    <row r="6703" spans="1:4" ht="16.149999999999999" customHeight="1" x14ac:dyDescent="0.25">
      <c r="A6703" s="561">
        <v>40263</v>
      </c>
      <c r="B6703" s="562">
        <v>1922.91</v>
      </c>
      <c r="C6703"/>
      <c r="D6703"/>
    </row>
    <row r="6704" spans="1:4" ht="16.149999999999999" customHeight="1" x14ac:dyDescent="0.25">
      <c r="A6704" s="561">
        <v>40264</v>
      </c>
      <c r="B6704" s="563">
        <v>1933.4</v>
      </c>
      <c r="C6704"/>
      <c r="D6704"/>
    </row>
    <row r="6705" spans="1:4" ht="16.149999999999999" customHeight="1" x14ac:dyDescent="0.25">
      <c r="A6705" s="561">
        <v>40265</v>
      </c>
      <c r="B6705" s="562">
        <v>1933.4</v>
      </c>
      <c r="C6705"/>
      <c r="D6705"/>
    </row>
    <row r="6706" spans="1:4" ht="16.149999999999999" customHeight="1" x14ac:dyDescent="0.25">
      <c r="A6706" s="561">
        <v>40266</v>
      </c>
      <c r="B6706" s="563">
        <v>1933.4</v>
      </c>
      <c r="C6706"/>
      <c r="D6706"/>
    </row>
    <row r="6707" spans="1:4" ht="16.149999999999999" customHeight="1" x14ac:dyDescent="0.25">
      <c r="A6707" s="561">
        <v>40267</v>
      </c>
      <c r="B6707" s="562">
        <v>1934.21</v>
      </c>
      <c r="C6707"/>
      <c r="D6707"/>
    </row>
    <row r="6708" spans="1:4" ht="16.149999999999999" customHeight="1" x14ac:dyDescent="0.25">
      <c r="A6708" s="561">
        <v>40268</v>
      </c>
      <c r="B6708" s="563">
        <v>1928.59</v>
      </c>
      <c r="C6708"/>
      <c r="D6708"/>
    </row>
    <row r="6709" spans="1:4" ht="16.149999999999999" customHeight="1" x14ac:dyDescent="0.25">
      <c r="A6709" s="561">
        <v>40269</v>
      </c>
      <c r="B6709" s="562">
        <v>1921.88</v>
      </c>
      <c r="C6709"/>
      <c r="D6709"/>
    </row>
    <row r="6710" spans="1:4" ht="16.149999999999999" customHeight="1" x14ac:dyDescent="0.25">
      <c r="A6710" s="561">
        <v>40270</v>
      </c>
      <c r="B6710" s="563">
        <v>1921.88</v>
      </c>
      <c r="C6710"/>
      <c r="D6710"/>
    </row>
    <row r="6711" spans="1:4" ht="16.149999999999999" customHeight="1" x14ac:dyDescent="0.25">
      <c r="A6711" s="561">
        <v>40271</v>
      </c>
      <c r="B6711" s="562">
        <v>1921.88</v>
      </c>
      <c r="C6711"/>
      <c r="D6711"/>
    </row>
    <row r="6712" spans="1:4" ht="16.149999999999999" customHeight="1" x14ac:dyDescent="0.25">
      <c r="A6712" s="561">
        <v>40272</v>
      </c>
      <c r="B6712" s="563">
        <v>1921.88</v>
      </c>
      <c r="C6712"/>
      <c r="D6712"/>
    </row>
    <row r="6713" spans="1:4" ht="16.149999999999999" customHeight="1" x14ac:dyDescent="0.25">
      <c r="A6713" s="561">
        <v>40273</v>
      </c>
      <c r="B6713" s="562">
        <v>1921.88</v>
      </c>
      <c r="C6713"/>
      <c r="D6713"/>
    </row>
    <row r="6714" spans="1:4" ht="16.149999999999999" customHeight="1" x14ac:dyDescent="0.25">
      <c r="A6714" s="561">
        <v>40274</v>
      </c>
      <c r="B6714" s="563">
        <v>1911.78</v>
      </c>
      <c r="C6714"/>
      <c r="D6714"/>
    </row>
    <row r="6715" spans="1:4" ht="16.149999999999999" customHeight="1" x14ac:dyDescent="0.25">
      <c r="A6715" s="561">
        <v>40275</v>
      </c>
      <c r="B6715" s="562">
        <v>1911.07</v>
      </c>
      <c r="C6715"/>
      <c r="D6715"/>
    </row>
    <row r="6716" spans="1:4" ht="16.149999999999999" customHeight="1" x14ac:dyDescent="0.25">
      <c r="A6716" s="561">
        <v>40276</v>
      </c>
      <c r="B6716" s="563">
        <v>1920.53</v>
      </c>
      <c r="C6716"/>
      <c r="D6716"/>
    </row>
    <row r="6717" spans="1:4" ht="16.149999999999999" customHeight="1" x14ac:dyDescent="0.25">
      <c r="A6717" s="561">
        <v>40277</v>
      </c>
      <c r="B6717" s="562">
        <v>1931.91</v>
      </c>
      <c r="C6717"/>
      <c r="D6717"/>
    </row>
    <row r="6718" spans="1:4" ht="16.149999999999999" customHeight="1" x14ac:dyDescent="0.25">
      <c r="A6718" s="561">
        <v>40278</v>
      </c>
      <c r="B6718" s="563">
        <v>1921.32</v>
      </c>
      <c r="C6718"/>
      <c r="D6718"/>
    </row>
    <row r="6719" spans="1:4" ht="16.149999999999999" customHeight="1" x14ac:dyDescent="0.25">
      <c r="A6719" s="561">
        <v>40279</v>
      </c>
      <c r="B6719" s="562">
        <v>1921.32</v>
      </c>
      <c r="C6719"/>
      <c r="D6719"/>
    </row>
    <row r="6720" spans="1:4" ht="16.149999999999999" customHeight="1" x14ac:dyDescent="0.25">
      <c r="A6720" s="561">
        <v>40280</v>
      </c>
      <c r="B6720" s="563">
        <v>1921.32</v>
      </c>
      <c r="C6720"/>
      <c r="D6720"/>
    </row>
    <row r="6721" spans="1:4" ht="16.149999999999999" customHeight="1" x14ac:dyDescent="0.25">
      <c r="A6721" s="561">
        <v>40281</v>
      </c>
      <c r="B6721" s="562">
        <v>1926.16</v>
      </c>
      <c r="C6721"/>
      <c r="D6721"/>
    </row>
    <row r="6722" spans="1:4" ht="16.149999999999999" customHeight="1" x14ac:dyDescent="0.25">
      <c r="A6722" s="561">
        <v>40282</v>
      </c>
      <c r="B6722" s="563">
        <v>1936.22</v>
      </c>
      <c r="C6722"/>
      <c r="D6722"/>
    </row>
    <row r="6723" spans="1:4" ht="16.149999999999999" customHeight="1" x14ac:dyDescent="0.25">
      <c r="A6723" s="561">
        <v>40283</v>
      </c>
      <c r="B6723" s="562">
        <v>1938.24</v>
      </c>
      <c r="C6723"/>
      <c r="D6723"/>
    </row>
    <row r="6724" spans="1:4" ht="16.149999999999999" customHeight="1" x14ac:dyDescent="0.25">
      <c r="A6724" s="561">
        <v>40284</v>
      </c>
      <c r="B6724" s="563">
        <v>1943.83</v>
      </c>
      <c r="C6724"/>
      <c r="D6724"/>
    </row>
    <row r="6725" spans="1:4" ht="16.149999999999999" customHeight="1" x14ac:dyDescent="0.25">
      <c r="A6725" s="561">
        <v>40285</v>
      </c>
      <c r="B6725" s="562">
        <v>1942.21</v>
      </c>
      <c r="C6725"/>
      <c r="D6725"/>
    </row>
    <row r="6726" spans="1:4" ht="16.149999999999999" customHeight="1" x14ac:dyDescent="0.25">
      <c r="A6726" s="561">
        <v>40286</v>
      </c>
      <c r="B6726" s="563">
        <v>1942.21</v>
      </c>
      <c r="C6726"/>
      <c r="D6726"/>
    </row>
    <row r="6727" spans="1:4" ht="16.149999999999999" customHeight="1" x14ac:dyDescent="0.25">
      <c r="A6727" s="561">
        <v>40287</v>
      </c>
      <c r="B6727" s="562">
        <v>1942.21</v>
      </c>
      <c r="C6727"/>
      <c r="D6727"/>
    </row>
    <row r="6728" spans="1:4" ht="16.149999999999999" customHeight="1" x14ac:dyDescent="0.25">
      <c r="A6728" s="561">
        <v>40288</v>
      </c>
      <c r="B6728" s="563">
        <v>1951.04</v>
      </c>
      <c r="C6728"/>
      <c r="D6728"/>
    </row>
    <row r="6729" spans="1:4" ht="16.149999999999999" customHeight="1" x14ac:dyDescent="0.25">
      <c r="A6729" s="561">
        <v>40289</v>
      </c>
      <c r="B6729" s="562">
        <v>1947.69</v>
      </c>
      <c r="C6729"/>
      <c r="D6729"/>
    </row>
    <row r="6730" spans="1:4" ht="16.149999999999999" customHeight="1" x14ac:dyDescent="0.25">
      <c r="A6730" s="561">
        <v>40290</v>
      </c>
      <c r="B6730" s="563">
        <v>1948.47</v>
      </c>
      <c r="C6730"/>
      <c r="D6730"/>
    </row>
    <row r="6731" spans="1:4" ht="16.149999999999999" customHeight="1" x14ac:dyDescent="0.25">
      <c r="A6731" s="561">
        <v>40291</v>
      </c>
      <c r="B6731" s="562">
        <v>1955.84</v>
      </c>
      <c r="C6731"/>
      <c r="D6731"/>
    </row>
    <row r="6732" spans="1:4" ht="16.149999999999999" customHeight="1" x14ac:dyDescent="0.25">
      <c r="A6732" s="561">
        <v>40292</v>
      </c>
      <c r="B6732" s="563">
        <v>1950.89</v>
      </c>
      <c r="C6732"/>
      <c r="D6732"/>
    </row>
    <row r="6733" spans="1:4" ht="16.149999999999999" customHeight="1" x14ac:dyDescent="0.25">
      <c r="A6733" s="561">
        <v>40293</v>
      </c>
      <c r="B6733" s="562">
        <v>1950.89</v>
      </c>
      <c r="C6733"/>
      <c r="D6733"/>
    </row>
    <row r="6734" spans="1:4" ht="16.149999999999999" customHeight="1" x14ac:dyDescent="0.25">
      <c r="A6734" s="561">
        <v>40294</v>
      </c>
      <c r="B6734" s="563">
        <v>1950.89</v>
      </c>
      <c r="C6734"/>
      <c r="D6734"/>
    </row>
    <row r="6735" spans="1:4" ht="16.149999999999999" customHeight="1" x14ac:dyDescent="0.25">
      <c r="A6735" s="561">
        <v>40295</v>
      </c>
      <c r="B6735" s="562">
        <v>1943.41</v>
      </c>
      <c r="C6735"/>
      <c r="D6735"/>
    </row>
    <row r="6736" spans="1:4" ht="16.149999999999999" customHeight="1" x14ac:dyDescent="0.25">
      <c r="A6736" s="561">
        <v>40296</v>
      </c>
      <c r="B6736" s="563">
        <v>1961.82</v>
      </c>
      <c r="C6736"/>
      <c r="D6736"/>
    </row>
    <row r="6737" spans="1:4" ht="16.149999999999999" customHeight="1" x14ac:dyDescent="0.25">
      <c r="A6737" s="561">
        <v>40297</v>
      </c>
      <c r="B6737" s="562">
        <v>1973.05</v>
      </c>
      <c r="C6737"/>
      <c r="D6737"/>
    </row>
    <row r="6738" spans="1:4" ht="16.149999999999999" customHeight="1" x14ac:dyDescent="0.25">
      <c r="A6738" s="561">
        <v>40298</v>
      </c>
      <c r="B6738" s="563">
        <v>1969.75</v>
      </c>
      <c r="C6738"/>
      <c r="D6738"/>
    </row>
    <row r="6739" spans="1:4" ht="16.149999999999999" customHeight="1" x14ac:dyDescent="0.25">
      <c r="A6739" s="561">
        <v>40299</v>
      </c>
      <c r="B6739" s="562">
        <v>1950.44</v>
      </c>
      <c r="C6739"/>
      <c r="D6739"/>
    </row>
    <row r="6740" spans="1:4" ht="16.149999999999999" customHeight="1" x14ac:dyDescent="0.25">
      <c r="A6740" s="561">
        <v>40300</v>
      </c>
      <c r="B6740" s="563">
        <v>1950.44</v>
      </c>
      <c r="C6740"/>
      <c r="D6740"/>
    </row>
    <row r="6741" spans="1:4" ht="16.149999999999999" customHeight="1" x14ac:dyDescent="0.25">
      <c r="A6741" s="561">
        <v>40301</v>
      </c>
      <c r="B6741" s="562">
        <v>1950.44</v>
      </c>
      <c r="C6741"/>
      <c r="D6741"/>
    </row>
    <row r="6742" spans="1:4" ht="16.149999999999999" customHeight="1" x14ac:dyDescent="0.25">
      <c r="A6742" s="561">
        <v>40302</v>
      </c>
      <c r="B6742" s="563">
        <v>1973.42</v>
      </c>
      <c r="C6742"/>
      <c r="D6742"/>
    </row>
    <row r="6743" spans="1:4" ht="16.149999999999999" customHeight="1" x14ac:dyDescent="0.25">
      <c r="A6743" s="561">
        <v>40303</v>
      </c>
      <c r="B6743" s="562">
        <v>1988.47</v>
      </c>
      <c r="C6743"/>
      <c r="D6743"/>
    </row>
    <row r="6744" spans="1:4" ht="16.149999999999999" customHeight="1" x14ac:dyDescent="0.25">
      <c r="A6744" s="561">
        <v>40304</v>
      </c>
      <c r="B6744" s="563">
        <v>2003.37</v>
      </c>
      <c r="C6744"/>
      <c r="D6744"/>
    </row>
    <row r="6745" spans="1:4" ht="16.149999999999999" customHeight="1" x14ac:dyDescent="0.25">
      <c r="A6745" s="561">
        <v>40305</v>
      </c>
      <c r="B6745" s="562">
        <v>2010.13</v>
      </c>
      <c r="C6745"/>
      <c r="D6745"/>
    </row>
    <row r="6746" spans="1:4" ht="16.149999999999999" customHeight="1" x14ac:dyDescent="0.25">
      <c r="A6746" s="561">
        <v>40306</v>
      </c>
      <c r="B6746" s="563">
        <v>2029.54</v>
      </c>
      <c r="C6746"/>
      <c r="D6746"/>
    </row>
    <row r="6747" spans="1:4" ht="16.149999999999999" customHeight="1" x14ac:dyDescent="0.25">
      <c r="A6747" s="561">
        <v>40307</v>
      </c>
      <c r="B6747" s="562">
        <v>2029.54</v>
      </c>
      <c r="C6747"/>
      <c r="D6747"/>
    </row>
    <row r="6748" spans="1:4" ht="16.149999999999999" customHeight="1" x14ac:dyDescent="0.25">
      <c r="A6748" s="561">
        <v>40308</v>
      </c>
      <c r="B6748" s="563">
        <v>2029.54</v>
      </c>
      <c r="C6748"/>
      <c r="D6748"/>
    </row>
    <row r="6749" spans="1:4" ht="16.149999999999999" customHeight="1" x14ac:dyDescent="0.25">
      <c r="A6749" s="561">
        <v>40309</v>
      </c>
      <c r="B6749" s="562">
        <v>1988.32</v>
      </c>
      <c r="C6749"/>
      <c r="D6749"/>
    </row>
    <row r="6750" spans="1:4" ht="16.149999999999999" customHeight="1" x14ac:dyDescent="0.25">
      <c r="A6750" s="561">
        <v>40310</v>
      </c>
      <c r="B6750" s="563">
        <v>1980.5</v>
      </c>
      <c r="C6750"/>
      <c r="D6750"/>
    </row>
    <row r="6751" spans="1:4" ht="16.149999999999999" customHeight="1" x14ac:dyDescent="0.25">
      <c r="A6751" s="561">
        <v>40311</v>
      </c>
      <c r="B6751" s="562">
        <v>1966.36</v>
      </c>
      <c r="C6751"/>
      <c r="D6751"/>
    </row>
    <row r="6752" spans="1:4" ht="16.149999999999999" customHeight="1" x14ac:dyDescent="0.25">
      <c r="A6752" s="561">
        <v>40312</v>
      </c>
      <c r="B6752" s="563">
        <v>1959.62</v>
      </c>
      <c r="C6752"/>
      <c r="D6752"/>
    </row>
    <row r="6753" spans="1:4" ht="16.149999999999999" customHeight="1" x14ac:dyDescent="0.25">
      <c r="A6753" s="561">
        <v>40313</v>
      </c>
      <c r="B6753" s="562">
        <v>1968.1</v>
      </c>
      <c r="C6753"/>
      <c r="D6753"/>
    </row>
    <row r="6754" spans="1:4" ht="16.149999999999999" customHeight="1" x14ac:dyDescent="0.25">
      <c r="A6754" s="561">
        <v>40314</v>
      </c>
      <c r="B6754" s="563">
        <v>1968.1</v>
      </c>
      <c r="C6754"/>
      <c r="D6754"/>
    </row>
    <row r="6755" spans="1:4" ht="16.149999999999999" customHeight="1" x14ac:dyDescent="0.25">
      <c r="A6755" s="561">
        <v>40315</v>
      </c>
      <c r="B6755" s="562">
        <v>1968.1</v>
      </c>
      <c r="C6755"/>
      <c r="D6755"/>
    </row>
    <row r="6756" spans="1:4" ht="16.149999999999999" customHeight="1" x14ac:dyDescent="0.25">
      <c r="A6756" s="561">
        <v>40316</v>
      </c>
      <c r="B6756" s="563">
        <v>1968.1</v>
      </c>
      <c r="C6756"/>
      <c r="D6756"/>
    </row>
    <row r="6757" spans="1:4" ht="16.149999999999999" customHeight="1" x14ac:dyDescent="0.25">
      <c r="A6757" s="561">
        <v>40317</v>
      </c>
      <c r="B6757" s="562">
        <v>1976.46</v>
      </c>
      <c r="C6757"/>
      <c r="D6757"/>
    </row>
    <row r="6758" spans="1:4" ht="16.149999999999999" customHeight="1" x14ac:dyDescent="0.25">
      <c r="A6758" s="561">
        <v>40318</v>
      </c>
      <c r="B6758" s="563">
        <v>1997.09</v>
      </c>
      <c r="C6758"/>
      <c r="D6758"/>
    </row>
    <row r="6759" spans="1:4" ht="16.149999999999999" customHeight="1" x14ac:dyDescent="0.25">
      <c r="A6759" s="561">
        <v>40319</v>
      </c>
      <c r="B6759" s="562">
        <v>2017.68</v>
      </c>
      <c r="C6759"/>
      <c r="D6759"/>
    </row>
    <row r="6760" spans="1:4" ht="16.149999999999999" customHeight="1" x14ac:dyDescent="0.25">
      <c r="A6760" s="561">
        <v>40320</v>
      </c>
      <c r="B6760" s="563">
        <v>1998.42</v>
      </c>
      <c r="C6760"/>
      <c r="D6760"/>
    </row>
    <row r="6761" spans="1:4" ht="16.149999999999999" customHeight="1" x14ac:dyDescent="0.25">
      <c r="A6761" s="561">
        <v>40321</v>
      </c>
      <c r="B6761" s="562">
        <v>1998.42</v>
      </c>
      <c r="C6761"/>
      <c r="D6761"/>
    </row>
    <row r="6762" spans="1:4" ht="16.149999999999999" customHeight="1" x14ac:dyDescent="0.25">
      <c r="A6762" s="561">
        <v>40322</v>
      </c>
      <c r="B6762" s="563">
        <v>1998.42</v>
      </c>
      <c r="C6762"/>
      <c r="D6762"/>
    </row>
    <row r="6763" spans="1:4" ht="16.149999999999999" customHeight="1" x14ac:dyDescent="0.25">
      <c r="A6763" s="561">
        <v>40323</v>
      </c>
      <c r="B6763" s="562">
        <v>1975.01</v>
      </c>
      <c r="C6763"/>
      <c r="D6763"/>
    </row>
    <row r="6764" spans="1:4" ht="16.149999999999999" customHeight="1" x14ac:dyDescent="0.25">
      <c r="A6764" s="561">
        <v>40324</v>
      </c>
      <c r="B6764" s="563">
        <v>1989.51</v>
      </c>
      <c r="C6764"/>
      <c r="D6764"/>
    </row>
    <row r="6765" spans="1:4" ht="16.149999999999999" customHeight="1" x14ac:dyDescent="0.25">
      <c r="A6765" s="561">
        <v>40325</v>
      </c>
      <c r="B6765" s="562">
        <v>1976.4</v>
      </c>
      <c r="C6765"/>
      <c r="D6765"/>
    </row>
    <row r="6766" spans="1:4" ht="16.149999999999999" customHeight="1" x14ac:dyDescent="0.25">
      <c r="A6766" s="561">
        <v>40326</v>
      </c>
      <c r="B6766" s="563">
        <v>1966.8</v>
      </c>
      <c r="C6766"/>
      <c r="D6766"/>
    </row>
    <row r="6767" spans="1:4" ht="16.149999999999999" customHeight="1" x14ac:dyDescent="0.25">
      <c r="A6767" s="561">
        <v>40327</v>
      </c>
      <c r="B6767" s="562">
        <v>1971.55</v>
      </c>
      <c r="C6767"/>
      <c r="D6767"/>
    </row>
    <row r="6768" spans="1:4" ht="16.149999999999999" customHeight="1" x14ac:dyDescent="0.25">
      <c r="A6768" s="561">
        <v>40328</v>
      </c>
      <c r="B6768" s="563">
        <v>1971.55</v>
      </c>
      <c r="C6768"/>
      <c r="D6768"/>
    </row>
    <row r="6769" spans="1:4" ht="16.149999999999999" customHeight="1" x14ac:dyDescent="0.25">
      <c r="A6769" s="561">
        <v>40329</v>
      </c>
      <c r="B6769" s="562">
        <v>1971.55</v>
      </c>
      <c r="C6769"/>
      <c r="D6769"/>
    </row>
    <row r="6770" spans="1:4" ht="16.149999999999999" customHeight="1" x14ac:dyDescent="0.25">
      <c r="A6770" s="561">
        <v>40330</v>
      </c>
      <c r="B6770" s="563">
        <v>1971.55</v>
      </c>
      <c r="C6770"/>
      <c r="D6770"/>
    </row>
    <row r="6771" spans="1:4" ht="16.149999999999999" customHeight="1" x14ac:dyDescent="0.25">
      <c r="A6771" s="561">
        <v>40331</v>
      </c>
      <c r="B6771" s="562">
        <v>1971.45</v>
      </c>
      <c r="C6771"/>
      <c r="D6771"/>
    </row>
    <row r="6772" spans="1:4" ht="16.149999999999999" customHeight="1" x14ac:dyDescent="0.25">
      <c r="A6772" s="561">
        <v>40332</v>
      </c>
      <c r="B6772" s="563">
        <v>1963.36</v>
      </c>
      <c r="C6772"/>
      <c r="D6772"/>
    </row>
    <row r="6773" spans="1:4" ht="16.149999999999999" customHeight="1" x14ac:dyDescent="0.25">
      <c r="A6773" s="561">
        <v>40333</v>
      </c>
      <c r="B6773" s="562">
        <v>1961.47</v>
      </c>
      <c r="C6773"/>
      <c r="D6773"/>
    </row>
    <row r="6774" spans="1:4" ht="16.149999999999999" customHeight="1" x14ac:dyDescent="0.25">
      <c r="A6774" s="561">
        <v>40334</v>
      </c>
      <c r="B6774" s="563">
        <v>1965.83</v>
      </c>
      <c r="C6774"/>
      <c r="D6774"/>
    </row>
    <row r="6775" spans="1:4" ht="16.149999999999999" customHeight="1" x14ac:dyDescent="0.25">
      <c r="A6775" s="561">
        <v>40335</v>
      </c>
      <c r="B6775" s="562">
        <v>1965.83</v>
      </c>
      <c r="C6775"/>
      <c r="D6775"/>
    </row>
    <row r="6776" spans="1:4" ht="16.149999999999999" customHeight="1" x14ac:dyDescent="0.25">
      <c r="A6776" s="561">
        <v>40336</v>
      </c>
      <c r="B6776" s="563">
        <v>1965.83</v>
      </c>
      <c r="C6776"/>
      <c r="D6776"/>
    </row>
    <row r="6777" spans="1:4" ht="16.149999999999999" customHeight="1" x14ac:dyDescent="0.25">
      <c r="A6777" s="561">
        <v>40337</v>
      </c>
      <c r="B6777" s="562">
        <v>1965.83</v>
      </c>
      <c r="C6777"/>
      <c r="D6777"/>
    </row>
    <row r="6778" spans="1:4" ht="16.149999999999999" customHeight="1" x14ac:dyDescent="0.25">
      <c r="A6778" s="561">
        <v>40338</v>
      </c>
      <c r="B6778" s="563">
        <v>1960.5</v>
      </c>
      <c r="C6778"/>
      <c r="D6778"/>
    </row>
    <row r="6779" spans="1:4" ht="16.149999999999999" customHeight="1" x14ac:dyDescent="0.25">
      <c r="A6779" s="561">
        <v>40339</v>
      </c>
      <c r="B6779" s="562">
        <v>1943.41</v>
      </c>
      <c r="C6779"/>
      <c r="D6779"/>
    </row>
    <row r="6780" spans="1:4" ht="16.149999999999999" customHeight="1" x14ac:dyDescent="0.25">
      <c r="A6780" s="561">
        <v>40340</v>
      </c>
      <c r="B6780" s="563">
        <v>1928.83</v>
      </c>
      <c r="C6780"/>
      <c r="D6780"/>
    </row>
    <row r="6781" spans="1:4" ht="16.149999999999999" customHeight="1" x14ac:dyDescent="0.25">
      <c r="A6781" s="561">
        <v>40341</v>
      </c>
      <c r="B6781" s="562">
        <v>1925.35</v>
      </c>
      <c r="C6781"/>
      <c r="D6781"/>
    </row>
    <row r="6782" spans="1:4" ht="16.149999999999999" customHeight="1" x14ac:dyDescent="0.25">
      <c r="A6782" s="561">
        <v>40342</v>
      </c>
      <c r="B6782" s="563">
        <v>1925.35</v>
      </c>
      <c r="C6782"/>
      <c r="D6782"/>
    </row>
    <row r="6783" spans="1:4" ht="16.149999999999999" customHeight="1" x14ac:dyDescent="0.25">
      <c r="A6783" s="561">
        <v>40343</v>
      </c>
      <c r="B6783" s="562">
        <v>1925.35</v>
      </c>
      <c r="C6783"/>
      <c r="D6783"/>
    </row>
    <row r="6784" spans="1:4" ht="16.149999999999999" customHeight="1" x14ac:dyDescent="0.25">
      <c r="A6784" s="561">
        <v>40344</v>
      </c>
      <c r="B6784" s="563">
        <v>1925.35</v>
      </c>
      <c r="C6784"/>
      <c r="D6784"/>
    </row>
    <row r="6785" spans="1:4" ht="16.149999999999999" customHeight="1" x14ac:dyDescent="0.25">
      <c r="A6785" s="561">
        <v>40345</v>
      </c>
      <c r="B6785" s="562">
        <v>1917.82</v>
      </c>
      <c r="C6785"/>
      <c r="D6785"/>
    </row>
    <row r="6786" spans="1:4" ht="16.149999999999999" customHeight="1" x14ac:dyDescent="0.25">
      <c r="A6786" s="561">
        <v>40346</v>
      </c>
      <c r="B6786" s="563">
        <v>1912.29</v>
      </c>
      <c r="C6786"/>
      <c r="D6786"/>
    </row>
    <row r="6787" spans="1:4" ht="16.149999999999999" customHeight="1" x14ac:dyDescent="0.25">
      <c r="A6787" s="561">
        <v>40347</v>
      </c>
      <c r="B6787" s="562">
        <v>1902.78</v>
      </c>
      <c r="C6787"/>
      <c r="D6787"/>
    </row>
    <row r="6788" spans="1:4" ht="16.149999999999999" customHeight="1" x14ac:dyDescent="0.25">
      <c r="A6788" s="561">
        <v>40348</v>
      </c>
      <c r="B6788" s="563">
        <v>1906.61</v>
      </c>
      <c r="C6788"/>
      <c r="D6788"/>
    </row>
    <row r="6789" spans="1:4" ht="16.149999999999999" customHeight="1" x14ac:dyDescent="0.25">
      <c r="A6789" s="561">
        <v>40349</v>
      </c>
      <c r="B6789" s="562">
        <v>1906.61</v>
      </c>
      <c r="C6789"/>
      <c r="D6789"/>
    </row>
    <row r="6790" spans="1:4" ht="16.149999999999999" customHeight="1" x14ac:dyDescent="0.25">
      <c r="A6790" s="561">
        <v>40350</v>
      </c>
      <c r="B6790" s="563">
        <v>1906.61</v>
      </c>
      <c r="C6790"/>
      <c r="D6790"/>
    </row>
    <row r="6791" spans="1:4" ht="16.149999999999999" customHeight="1" x14ac:dyDescent="0.25">
      <c r="A6791" s="561">
        <v>40351</v>
      </c>
      <c r="B6791" s="562">
        <v>1889.51</v>
      </c>
      <c r="C6791"/>
      <c r="D6791"/>
    </row>
    <row r="6792" spans="1:4" ht="16.149999999999999" customHeight="1" x14ac:dyDescent="0.25">
      <c r="A6792" s="561">
        <v>40352</v>
      </c>
      <c r="B6792" s="563">
        <v>1886.05</v>
      </c>
      <c r="C6792"/>
      <c r="D6792"/>
    </row>
    <row r="6793" spans="1:4" ht="16.149999999999999" customHeight="1" x14ac:dyDescent="0.25">
      <c r="A6793" s="561">
        <v>40353</v>
      </c>
      <c r="B6793" s="562">
        <v>1895.75</v>
      </c>
      <c r="C6793"/>
      <c r="D6793"/>
    </row>
    <row r="6794" spans="1:4" ht="16.149999999999999" customHeight="1" x14ac:dyDescent="0.25">
      <c r="A6794" s="561">
        <v>40354</v>
      </c>
      <c r="B6794" s="563">
        <v>1896.87</v>
      </c>
      <c r="C6794"/>
      <c r="D6794"/>
    </row>
    <row r="6795" spans="1:4" ht="16.149999999999999" customHeight="1" x14ac:dyDescent="0.25">
      <c r="A6795" s="561">
        <v>40355</v>
      </c>
      <c r="B6795" s="562">
        <v>1900.36</v>
      </c>
      <c r="C6795"/>
      <c r="D6795"/>
    </row>
    <row r="6796" spans="1:4" ht="16.149999999999999" customHeight="1" x14ac:dyDescent="0.25">
      <c r="A6796" s="561">
        <v>40356</v>
      </c>
      <c r="B6796" s="563">
        <v>1900.36</v>
      </c>
      <c r="C6796"/>
      <c r="D6796"/>
    </row>
    <row r="6797" spans="1:4" ht="16.149999999999999" customHeight="1" x14ac:dyDescent="0.25">
      <c r="A6797" s="561">
        <v>40357</v>
      </c>
      <c r="B6797" s="562">
        <v>1900.36</v>
      </c>
      <c r="C6797"/>
      <c r="D6797"/>
    </row>
    <row r="6798" spans="1:4" ht="16.149999999999999" customHeight="1" x14ac:dyDescent="0.25">
      <c r="A6798" s="561">
        <v>40358</v>
      </c>
      <c r="B6798" s="563">
        <v>1901.65</v>
      </c>
      <c r="C6798"/>
      <c r="D6798"/>
    </row>
    <row r="6799" spans="1:4" ht="16.149999999999999" customHeight="1" x14ac:dyDescent="0.25">
      <c r="A6799" s="561">
        <v>40359</v>
      </c>
      <c r="B6799" s="562">
        <v>1916.46</v>
      </c>
      <c r="C6799"/>
      <c r="D6799"/>
    </row>
    <row r="6800" spans="1:4" ht="16.149999999999999" customHeight="1" x14ac:dyDescent="0.25">
      <c r="A6800" s="561">
        <v>40360</v>
      </c>
      <c r="B6800" s="563">
        <v>1913.15</v>
      </c>
      <c r="C6800"/>
      <c r="D6800"/>
    </row>
    <row r="6801" spans="1:4" ht="16.149999999999999" customHeight="1" x14ac:dyDescent="0.25">
      <c r="A6801" s="561">
        <v>40361</v>
      </c>
      <c r="B6801" s="562">
        <v>1897.33</v>
      </c>
      <c r="C6801"/>
      <c r="D6801"/>
    </row>
    <row r="6802" spans="1:4" ht="16.149999999999999" customHeight="1" x14ac:dyDescent="0.25">
      <c r="A6802" s="561">
        <v>40362</v>
      </c>
      <c r="B6802" s="563">
        <v>1884.31</v>
      </c>
      <c r="C6802"/>
      <c r="D6802"/>
    </row>
    <row r="6803" spans="1:4" ht="16.149999999999999" customHeight="1" x14ac:dyDescent="0.25">
      <c r="A6803" s="561">
        <v>40363</v>
      </c>
      <c r="B6803" s="562">
        <v>1884.31</v>
      </c>
      <c r="C6803"/>
      <c r="D6803"/>
    </row>
    <row r="6804" spans="1:4" ht="16.149999999999999" customHeight="1" x14ac:dyDescent="0.25">
      <c r="A6804" s="561">
        <v>40364</v>
      </c>
      <c r="B6804" s="563">
        <v>1884.31</v>
      </c>
      <c r="C6804"/>
      <c r="D6804"/>
    </row>
    <row r="6805" spans="1:4" ht="16.149999999999999" customHeight="1" x14ac:dyDescent="0.25">
      <c r="A6805" s="561">
        <v>40365</v>
      </c>
      <c r="B6805" s="562">
        <v>1884.31</v>
      </c>
      <c r="C6805"/>
      <c r="D6805"/>
    </row>
    <row r="6806" spans="1:4" ht="16.149999999999999" customHeight="1" x14ac:dyDescent="0.25">
      <c r="A6806" s="561">
        <v>40366</v>
      </c>
      <c r="B6806" s="563">
        <v>1882.47</v>
      </c>
      <c r="C6806"/>
      <c r="D6806"/>
    </row>
    <row r="6807" spans="1:4" ht="16.149999999999999" customHeight="1" x14ac:dyDescent="0.25">
      <c r="A6807" s="561">
        <v>40367</v>
      </c>
      <c r="B6807" s="562">
        <v>1901.38</v>
      </c>
      <c r="C6807"/>
      <c r="D6807"/>
    </row>
    <row r="6808" spans="1:4" ht="16.149999999999999" customHeight="1" x14ac:dyDescent="0.25">
      <c r="A6808" s="561">
        <v>40368</v>
      </c>
      <c r="B6808" s="563">
        <v>1889.61</v>
      </c>
      <c r="C6808"/>
      <c r="D6808"/>
    </row>
    <row r="6809" spans="1:4" ht="16.149999999999999" customHeight="1" x14ac:dyDescent="0.25">
      <c r="A6809" s="561">
        <v>40369</v>
      </c>
      <c r="B6809" s="562">
        <v>1877.66</v>
      </c>
      <c r="C6809"/>
      <c r="D6809"/>
    </row>
    <row r="6810" spans="1:4" ht="16.149999999999999" customHeight="1" x14ac:dyDescent="0.25">
      <c r="A6810" s="561">
        <v>40370</v>
      </c>
      <c r="B6810" s="563">
        <v>1877.66</v>
      </c>
      <c r="C6810"/>
      <c r="D6810"/>
    </row>
    <row r="6811" spans="1:4" ht="16.149999999999999" customHeight="1" x14ac:dyDescent="0.25">
      <c r="A6811" s="561">
        <v>40371</v>
      </c>
      <c r="B6811" s="562">
        <v>1877.66</v>
      </c>
      <c r="C6811"/>
      <c r="D6811"/>
    </row>
    <row r="6812" spans="1:4" ht="16.149999999999999" customHeight="1" x14ac:dyDescent="0.25">
      <c r="A6812" s="561">
        <v>40372</v>
      </c>
      <c r="B6812" s="563">
        <v>1877.2</v>
      </c>
      <c r="C6812"/>
      <c r="D6812"/>
    </row>
    <row r="6813" spans="1:4" ht="16.149999999999999" customHeight="1" x14ac:dyDescent="0.25">
      <c r="A6813" s="561">
        <v>40373</v>
      </c>
      <c r="B6813" s="562">
        <v>1871.19</v>
      </c>
      <c r="C6813"/>
      <c r="D6813"/>
    </row>
    <row r="6814" spans="1:4" ht="16.149999999999999" customHeight="1" x14ac:dyDescent="0.25">
      <c r="A6814" s="561">
        <v>40374</v>
      </c>
      <c r="B6814" s="563">
        <v>1873.87</v>
      </c>
      <c r="C6814"/>
      <c r="D6814"/>
    </row>
    <row r="6815" spans="1:4" ht="16.149999999999999" customHeight="1" x14ac:dyDescent="0.25">
      <c r="A6815" s="561">
        <v>40375</v>
      </c>
      <c r="B6815" s="562">
        <v>1871.96</v>
      </c>
      <c r="C6815"/>
      <c r="D6815"/>
    </row>
    <row r="6816" spans="1:4" ht="16.149999999999999" customHeight="1" x14ac:dyDescent="0.25">
      <c r="A6816" s="561">
        <v>40376</v>
      </c>
      <c r="B6816" s="563">
        <v>1878.77</v>
      </c>
      <c r="C6816"/>
      <c r="D6816"/>
    </row>
    <row r="6817" spans="1:4" ht="16.149999999999999" customHeight="1" x14ac:dyDescent="0.25">
      <c r="A6817" s="561">
        <v>40377</v>
      </c>
      <c r="B6817" s="562">
        <v>1878.77</v>
      </c>
      <c r="C6817"/>
      <c r="D6817"/>
    </row>
    <row r="6818" spans="1:4" ht="16.149999999999999" customHeight="1" x14ac:dyDescent="0.25">
      <c r="A6818" s="561">
        <v>40378</v>
      </c>
      <c r="B6818" s="563">
        <v>1878.77</v>
      </c>
      <c r="C6818"/>
      <c r="D6818"/>
    </row>
    <row r="6819" spans="1:4" ht="16.149999999999999" customHeight="1" x14ac:dyDescent="0.25">
      <c r="A6819" s="561">
        <v>40379</v>
      </c>
      <c r="B6819" s="562">
        <v>1872.92</v>
      </c>
      <c r="C6819"/>
      <c r="D6819"/>
    </row>
    <row r="6820" spans="1:4" ht="16.149999999999999" customHeight="1" x14ac:dyDescent="0.25">
      <c r="A6820" s="561">
        <v>40380</v>
      </c>
      <c r="B6820" s="563">
        <v>1872.92</v>
      </c>
      <c r="C6820"/>
      <c r="D6820"/>
    </row>
    <row r="6821" spans="1:4" ht="16.149999999999999" customHeight="1" x14ac:dyDescent="0.25">
      <c r="A6821" s="561">
        <v>40381</v>
      </c>
      <c r="B6821" s="562">
        <v>1867.07</v>
      </c>
      <c r="C6821"/>
      <c r="D6821"/>
    </row>
    <row r="6822" spans="1:4" ht="16.149999999999999" customHeight="1" x14ac:dyDescent="0.25">
      <c r="A6822" s="561">
        <v>40382</v>
      </c>
      <c r="B6822" s="563">
        <v>1864.04</v>
      </c>
      <c r="C6822"/>
      <c r="D6822"/>
    </row>
    <row r="6823" spans="1:4" ht="16.149999999999999" customHeight="1" x14ac:dyDescent="0.25">
      <c r="A6823" s="561">
        <v>40383</v>
      </c>
      <c r="B6823" s="562">
        <v>1867.47</v>
      </c>
      <c r="C6823"/>
      <c r="D6823"/>
    </row>
    <row r="6824" spans="1:4" ht="16.149999999999999" customHeight="1" x14ac:dyDescent="0.25">
      <c r="A6824" s="561">
        <v>40384</v>
      </c>
      <c r="B6824" s="563">
        <v>1867.47</v>
      </c>
      <c r="C6824"/>
      <c r="D6824"/>
    </row>
    <row r="6825" spans="1:4" ht="16.149999999999999" customHeight="1" x14ac:dyDescent="0.25">
      <c r="A6825" s="561">
        <v>40385</v>
      </c>
      <c r="B6825" s="562">
        <v>1867.47</v>
      </c>
      <c r="C6825"/>
      <c r="D6825"/>
    </row>
    <row r="6826" spans="1:4" ht="16.149999999999999" customHeight="1" x14ac:dyDescent="0.25">
      <c r="A6826" s="561">
        <v>40386</v>
      </c>
      <c r="B6826" s="563">
        <v>1859.5</v>
      </c>
      <c r="C6826"/>
      <c r="D6826"/>
    </row>
    <row r="6827" spans="1:4" ht="16.149999999999999" customHeight="1" x14ac:dyDescent="0.25">
      <c r="A6827" s="561">
        <v>40387</v>
      </c>
      <c r="B6827" s="562">
        <v>1852.83</v>
      </c>
      <c r="C6827"/>
      <c r="D6827"/>
    </row>
    <row r="6828" spans="1:4" ht="16.149999999999999" customHeight="1" x14ac:dyDescent="0.25">
      <c r="A6828" s="561">
        <v>40388</v>
      </c>
      <c r="B6828" s="563">
        <v>1846.23</v>
      </c>
      <c r="C6828"/>
      <c r="D6828"/>
    </row>
    <row r="6829" spans="1:4" ht="16.149999999999999" customHeight="1" x14ac:dyDescent="0.25">
      <c r="A6829" s="561">
        <v>40389</v>
      </c>
      <c r="B6829" s="562">
        <v>1841.35</v>
      </c>
      <c r="C6829"/>
      <c r="D6829"/>
    </row>
    <row r="6830" spans="1:4" ht="16.149999999999999" customHeight="1" x14ac:dyDescent="0.25">
      <c r="A6830" s="561">
        <v>40390</v>
      </c>
      <c r="B6830" s="563">
        <v>1842.79</v>
      </c>
      <c r="C6830"/>
      <c r="D6830"/>
    </row>
    <row r="6831" spans="1:4" ht="16.149999999999999" customHeight="1" x14ac:dyDescent="0.25">
      <c r="A6831" s="561">
        <v>40391</v>
      </c>
      <c r="B6831" s="562">
        <v>1842.79</v>
      </c>
      <c r="C6831"/>
      <c r="D6831"/>
    </row>
    <row r="6832" spans="1:4" ht="16.149999999999999" customHeight="1" x14ac:dyDescent="0.25">
      <c r="A6832" s="561">
        <v>40392</v>
      </c>
      <c r="B6832" s="563">
        <v>1842.79</v>
      </c>
      <c r="C6832"/>
      <c r="D6832"/>
    </row>
    <row r="6833" spans="1:4" ht="16.149999999999999" customHeight="1" x14ac:dyDescent="0.25">
      <c r="A6833" s="561">
        <v>40393</v>
      </c>
      <c r="B6833" s="562">
        <v>1832.45</v>
      </c>
      <c r="C6833"/>
      <c r="D6833"/>
    </row>
    <row r="6834" spans="1:4" ht="16.149999999999999" customHeight="1" x14ac:dyDescent="0.25">
      <c r="A6834" s="561">
        <v>40394</v>
      </c>
      <c r="B6834" s="563">
        <v>1834.58</v>
      </c>
      <c r="C6834"/>
      <c r="D6834"/>
    </row>
    <row r="6835" spans="1:4" ht="16.149999999999999" customHeight="1" x14ac:dyDescent="0.25">
      <c r="A6835" s="561">
        <v>40395</v>
      </c>
      <c r="B6835" s="562">
        <v>1824.52</v>
      </c>
      <c r="C6835"/>
      <c r="D6835"/>
    </row>
    <row r="6836" spans="1:4" ht="16.149999999999999" customHeight="1" x14ac:dyDescent="0.25">
      <c r="A6836" s="561">
        <v>40396</v>
      </c>
      <c r="B6836" s="563">
        <v>1818.5</v>
      </c>
      <c r="C6836"/>
      <c r="D6836"/>
    </row>
    <row r="6837" spans="1:4" ht="16.149999999999999" customHeight="1" x14ac:dyDescent="0.25">
      <c r="A6837" s="561">
        <v>40397</v>
      </c>
      <c r="B6837" s="562">
        <v>1815.46</v>
      </c>
      <c r="C6837"/>
      <c r="D6837"/>
    </row>
    <row r="6838" spans="1:4" ht="16.149999999999999" customHeight="1" x14ac:dyDescent="0.25">
      <c r="A6838" s="561">
        <v>40398</v>
      </c>
      <c r="B6838" s="563">
        <v>1815.46</v>
      </c>
      <c r="C6838"/>
      <c r="D6838"/>
    </row>
    <row r="6839" spans="1:4" ht="16.149999999999999" customHeight="1" x14ac:dyDescent="0.25">
      <c r="A6839" s="561">
        <v>40399</v>
      </c>
      <c r="B6839" s="562">
        <v>1815.46</v>
      </c>
      <c r="C6839"/>
      <c r="D6839"/>
    </row>
    <row r="6840" spans="1:4" ht="16.149999999999999" customHeight="1" x14ac:dyDescent="0.25">
      <c r="A6840" s="561">
        <v>40400</v>
      </c>
      <c r="B6840" s="563">
        <v>1808.93</v>
      </c>
      <c r="C6840"/>
      <c r="D6840"/>
    </row>
    <row r="6841" spans="1:4" ht="16.149999999999999" customHeight="1" x14ac:dyDescent="0.25">
      <c r="A6841" s="561">
        <v>40401</v>
      </c>
      <c r="B6841" s="562">
        <v>1810.12</v>
      </c>
      <c r="C6841"/>
      <c r="D6841"/>
    </row>
    <row r="6842" spans="1:4" ht="16.149999999999999" customHeight="1" x14ac:dyDescent="0.25">
      <c r="A6842" s="561">
        <v>40402</v>
      </c>
      <c r="B6842" s="563">
        <v>1807.55</v>
      </c>
      <c r="C6842"/>
      <c r="D6842"/>
    </row>
    <row r="6843" spans="1:4" ht="16.149999999999999" customHeight="1" x14ac:dyDescent="0.25">
      <c r="A6843" s="561">
        <v>40403</v>
      </c>
      <c r="B6843" s="562">
        <v>1812.2</v>
      </c>
      <c r="C6843"/>
      <c r="D6843"/>
    </row>
    <row r="6844" spans="1:4" ht="16.149999999999999" customHeight="1" x14ac:dyDescent="0.25">
      <c r="A6844" s="561">
        <v>40404</v>
      </c>
      <c r="B6844" s="563">
        <v>1835.32</v>
      </c>
      <c r="C6844"/>
      <c r="D6844"/>
    </row>
    <row r="6845" spans="1:4" ht="16.149999999999999" customHeight="1" x14ac:dyDescent="0.25">
      <c r="A6845" s="561">
        <v>40405</v>
      </c>
      <c r="B6845" s="562">
        <v>1835.32</v>
      </c>
      <c r="C6845"/>
      <c r="D6845"/>
    </row>
    <row r="6846" spans="1:4" ht="16.149999999999999" customHeight="1" x14ac:dyDescent="0.25">
      <c r="A6846" s="561">
        <v>40406</v>
      </c>
      <c r="B6846" s="563">
        <v>1835.32</v>
      </c>
      <c r="C6846"/>
      <c r="D6846"/>
    </row>
    <row r="6847" spans="1:4" ht="16.149999999999999" customHeight="1" x14ac:dyDescent="0.25">
      <c r="A6847" s="561">
        <v>40407</v>
      </c>
      <c r="B6847" s="562">
        <v>1835.32</v>
      </c>
      <c r="C6847"/>
      <c r="D6847"/>
    </row>
    <row r="6848" spans="1:4" ht="16.149999999999999" customHeight="1" x14ac:dyDescent="0.25">
      <c r="A6848" s="561">
        <v>40408</v>
      </c>
      <c r="B6848" s="563">
        <v>1810.75</v>
      </c>
      <c r="C6848"/>
      <c r="D6848"/>
    </row>
    <row r="6849" spans="1:4" ht="16.149999999999999" customHeight="1" x14ac:dyDescent="0.25">
      <c r="A6849" s="561">
        <v>40409</v>
      </c>
      <c r="B6849" s="562">
        <v>1808.14</v>
      </c>
      <c r="C6849"/>
      <c r="D6849"/>
    </row>
    <row r="6850" spans="1:4" ht="16.149999999999999" customHeight="1" x14ac:dyDescent="0.25">
      <c r="A6850" s="561">
        <v>40410</v>
      </c>
      <c r="B6850" s="563">
        <v>1819.13</v>
      </c>
      <c r="C6850"/>
      <c r="D6850"/>
    </row>
    <row r="6851" spans="1:4" ht="16.149999999999999" customHeight="1" x14ac:dyDescent="0.25">
      <c r="A6851" s="561">
        <v>40411</v>
      </c>
      <c r="B6851" s="562">
        <v>1820.93</v>
      </c>
      <c r="C6851"/>
      <c r="D6851"/>
    </row>
    <row r="6852" spans="1:4" ht="16.149999999999999" customHeight="1" x14ac:dyDescent="0.25">
      <c r="A6852" s="561">
        <v>40412</v>
      </c>
      <c r="B6852" s="563">
        <v>1820.93</v>
      </c>
      <c r="C6852"/>
      <c r="D6852"/>
    </row>
    <row r="6853" spans="1:4" ht="16.149999999999999" customHeight="1" x14ac:dyDescent="0.25">
      <c r="A6853" s="561">
        <v>40413</v>
      </c>
      <c r="B6853" s="562">
        <v>1820.93</v>
      </c>
      <c r="C6853"/>
      <c r="D6853"/>
    </row>
    <row r="6854" spans="1:4" ht="16.149999999999999" customHeight="1" x14ac:dyDescent="0.25">
      <c r="A6854" s="561">
        <v>40414</v>
      </c>
      <c r="B6854" s="563">
        <v>1806.93</v>
      </c>
      <c r="C6854"/>
      <c r="D6854"/>
    </row>
    <row r="6855" spans="1:4" ht="16.149999999999999" customHeight="1" x14ac:dyDescent="0.25">
      <c r="A6855" s="561">
        <v>40415</v>
      </c>
      <c r="B6855" s="562">
        <v>1818.86</v>
      </c>
      <c r="C6855"/>
      <c r="D6855"/>
    </row>
    <row r="6856" spans="1:4" ht="16.149999999999999" customHeight="1" x14ac:dyDescent="0.25">
      <c r="A6856" s="561">
        <v>40416</v>
      </c>
      <c r="B6856" s="563">
        <v>1820.29</v>
      </c>
      <c r="C6856"/>
      <c r="D6856"/>
    </row>
    <row r="6857" spans="1:4" ht="16.149999999999999" customHeight="1" x14ac:dyDescent="0.25">
      <c r="A6857" s="561">
        <v>40417</v>
      </c>
      <c r="B6857" s="562">
        <v>1811.46</v>
      </c>
      <c r="C6857"/>
      <c r="D6857"/>
    </row>
    <row r="6858" spans="1:4" ht="16.149999999999999" customHeight="1" x14ac:dyDescent="0.25">
      <c r="A6858" s="561">
        <v>40418</v>
      </c>
      <c r="B6858" s="563">
        <v>1817.68</v>
      </c>
      <c r="C6858"/>
      <c r="D6858"/>
    </row>
    <row r="6859" spans="1:4" ht="16.149999999999999" customHeight="1" x14ac:dyDescent="0.25">
      <c r="A6859" s="561">
        <v>40419</v>
      </c>
      <c r="B6859" s="562">
        <v>1817.68</v>
      </c>
      <c r="C6859"/>
      <c r="D6859"/>
    </row>
    <row r="6860" spans="1:4" ht="16.149999999999999" customHeight="1" x14ac:dyDescent="0.25">
      <c r="A6860" s="561">
        <v>40420</v>
      </c>
      <c r="B6860" s="563">
        <v>1817.68</v>
      </c>
      <c r="C6860"/>
      <c r="D6860"/>
    </row>
    <row r="6861" spans="1:4" ht="16.149999999999999" customHeight="1" x14ac:dyDescent="0.25">
      <c r="A6861" s="561">
        <v>40421</v>
      </c>
      <c r="B6861" s="562">
        <v>1823.74</v>
      </c>
      <c r="C6861"/>
      <c r="D6861"/>
    </row>
    <row r="6862" spans="1:4" ht="16.149999999999999" customHeight="1" x14ac:dyDescent="0.25">
      <c r="A6862" s="561">
        <v>40422</v>
      </c>
      <c r="B6862" s="563">
        <v>1826.31</v>
      </c>
      <c r="C6862"/>
      <c r="D6862"/>
    </row>
    <row r="6863" spans="1:4" ht="16.149999999999999" customHeight="1" x14ac:dyDescent="0.25">
      <c r="A6863" s="561">
        <v>40423</v>
      </c>
      <c r="B6863" s="562">
        <v>1815.09</v>
      </c>
      <c r="C6863"/>
      <c r="D6863"/>
    </row>
    <row r="6864" spans="1:4" ht="16.149999999999999" customHeight="1" x14ac:dyDescent="0.25">
      <c r="A6864" s="561">
        <v>40424</v>
      </c>
      <c r="B6864" s="563">
        <v>1810.65</v>
      </c>
      <c r="C6864"/>
      <c r="D6864"/>
    </row>
    <row r="6865" spans="1:4" ht="16.149999999999999" customHeight="1" x14ac:dyDescent="0.25">
      <c r="A6865" s="561">
        <v>40425</v>
      </c>
      <c r="B6865" s="562">
        <v>1807.73</v>
      </c>
      <c r="C6865"/>
      <c r="D6865"/>
    </row>
    <row r="6866" spans="1:4" ht="16.149999999999999" customHeight="1" x14ac:dyDescent="0.25">
      <c r="A6866" s="561">
        <v>40426</v>
      </c>
      <c r="B6866" s="563">
        <v>1807.73</v>
      </c>
      <c r="C6866"/>
      <c r="D6866"/>
    </row>
    <row r="6867" spans="1:4" ht="16.149999999999999" customHeight="1" x14ac:dyDescent="0.25">
      <c r="A6867" s="561">
        <v>40427</v>
      </c>
      <c r="B6867" s="562">
        <v>1807.73</v>
      </c>
      <c r="C6867"/>
      <c r="D6867"/>
    </row>
    <row r="6868" spans="1:4" ht="16.149999999999999" customHeight="1" x14ac:dyDescent="0.25">
      <c r="A6868" s="561">
        <v>40428</v>
      </c>
      <c r="B6868" s="563">
        <v>1807.73</v>
      </c>
      <c r="C6868"/>
      <c r="D6868"/>
    </row>
    <row r="6869" spans="1:4" ht="16.149999999999999" customHeight="1" x14ac:dyDescent="0.25">
      <c r="A6869" s="561">
        <v>40429</v>
      </c>
      <c r="B6869" s="562">
        <v>1808.65</v>
      </c>
      <c r="C6869"/>
      <c r="D6869"/>
    </row>
    <row r="6870" spans="1:4" ht="16.149999999999999" customHeight="1" x14ac:dyDescent="0.25">
      <c r="A6870" s="561">
        <v>40430</v>
      </c>
      <c r="B6870" s="563">
        <v>1803</v>
      </c>
      <c r="C6870"/>
      <c r="D6870"/>
    </row>
    <row r="6871" spans="1:4" ht="16.149999999999999" customHeight="1" x14ac:dyDescent="0.25">
      <c r="A6871" s="561">
        <v>40431</v>
      </c>
      <c r="B6871" s="562">
        <v>1802.54</v>
      </c>
      <c r="C6871"/>
      <c r="D6871"/>
    </row>
    <row r="6872" spans="1:4" ht="16.149999999999999" customHeight="1" x14ac:dyDescent="0.25">
      <c r="A6872" s="561">
        <v>40432</v>
      </c>
      <c r="B6872" s="563">
        <v>1801.04</v>
      </c>
      <c r="C6872"/>
      <c r="D6872"/>
    </row>
    <row r="6873" spans="1:4" ht="16.149999999999999" customHeight="1" x14ac:dyDescent="0.25">
      <c r="A6873" s="561">
        <v>40433</v>
      </c>
      <c r="B6873" s="562">
        <v>1801.04</v>
      </c>
      <c r="C6873"/>
      <c r="D6873"/>
    </row>
    <row r="6874" spans="1:4" ht="16.149999999999999" customHeight="1" x14ac:dyDescent="0.25">
      <c r="A6874" s="561">
        <v>40434</v>
      </c>
      <c r="B6874" s="563">
        <v>1801.04</v>
      </c>
      <c r="C6874"/>
      <c r="D6874"/>
    </row>
    <row r="6875" spans="1:4" ht="16.149999999999999" customHeight="1" x14ac:dyDescent="0.25">
      <c r="A6875" s="561">
        <v>40435</v>
      </c>
      <c r="B6875" s="562">
        <v>1793.28</v>
      </c>
      <c r="C6875"/>
      <c r="D6875"/>
    </row>
    <row r="6876" spans="1:4" ht="16.149999999999999" customHeight="1" x14ac:dyDescent="0.25">
      <c r="A6876" s="561">
        <v>40436</v>
      </c>
      <c r="B6876" s="563">
        <v>1788.05</v>
      </c>
      <c r="C6876"/>
      <c r="D6876"/>
    </row>
    <row r="6877" spans="1:4" ht="16.149999999999999" customHeight="1" x14ac:dyDescent="0.25">
      <c r="A6877" s="561">
        <v>40437</v>
      </c>
      <c r="B6877" s="562">
        <v>1806.78</v>
      </c>
      <c r="C6877"/>
      <c r="D6877"/>
    </row>
    <row r="6878" spans="1:4" ht="16.149999999999999" customHeight="1" x14ac:dyDescent="0.25">
      <c r="A6878" s="561">
        <v>40438</v>
      </c>
      <c r="B6878" s="563">
        <v>1811.55</v>
      </c>
      <c r="C6878"/>
      <c r="D6878"/>
    </row>
    <row r="6879" spans="1:4" ht="16.149999999999999" customHeight="1" x14ac:dyDescent="0.25">
      <c r="A6879" s="561">
        <v>40439</v>
      </c>
      <c r="B6879" s="562">
        <v>1806.76</v>
      </c>
      <c r="C6879"/>
      <c r="D6879"/>
    </row>
    <row r="6880" spans="1:4" ht="16.149999999999999" customHeight="1" x14ac:dyDescent="0.25">
      <c r="A6880" s="561">
        <v>40440</v>
      </c>
      <c r="B6880" s="563">
        <v>1806.76</v>
      </c>
      <c r="C6880"/>
      <c r="D6880"/>
    </row>
    <row r="6881" spans="1:4" ht="16.149999999999999" customHeight="1" x14ac:dyDescent="0.25">
      <c r="A6881" s="561">
        <v>40441</v>
      </c>
      <c r="B6881" s="562">
        <v>1806.76</v>
      </c>
      <c r="C6881"/>
      <c r="D6881"/>
    </row>
    <row r="6882" spans="1:4" ht="16.149999999999999" customHeight="1" x14ac:dyDescent="0.25">
      <c r="A6882" s="561">
        <v>40442</v>
      </c>
      <c r="B6882" s="563">
        <v>1798.73</v>
      </c>
      <c r="C6882"/>
      <c r="D6882"/>
    </row>
    <row r="6883" spans="1:4" ht="16.149999999999999" customHeight="1" x14ac:dyDescent="0.25">
      <c r="A6883" s="561">
        <v>40443</v>
      </c>
      <c r="B6883" s="562">
        <v>1805.31</v>
      </c>
      <c r="C6883"/>
      <c r="D6883"/>
    </row>
    <row r="6884" spans="1:4" ht="16.149999999999999" customHeight="1" x14ac:dyDescent="0.25">
      <c r="A6884" s="561">
        <v>40444</v>
      </c>
      <c r="B6884" s="563">
        <v>1803.71</v>
      </c>
      <c r="C6884"/>
      <c r="D6884"/>
    </row>
    <row r="6885" spans="1:4" ht="16.149999999999999" customHeight="1" x14ac:dyDescent="0.25">
      <c r="A6885" s="561">
        <v>40445</v>
      </c>
      <c r="B6885" s="562">
        <v>1810.72</v>
      </c>
      <c r="C6885"/>
      <c r="D6885"/>
    </row>
    <row r="6886" spans="1:4" ht="16.149999999999999" customHeight="1" x14ac:dyDescent="0.25">
      <c r="A6886" s="561">
        <v>40446</v>
      </c>
      <c r="B6886" s="563">
        <v>1809.46</v>
      </c>
      <c r="C6886"/>
      <c r="D6886"/>
    </row>
    <row r="6887" spans="1:4" ht="16.149999999999999" customHeight="1" x14ac:dyDescent="0.25">
      <c r="A6887" s="561">
        <v>40447</v>
      </c>
      <c r="B6887" s="562">
        <v>1809.46</v>
      </c>
      <c r="C6887"/>
      <c r="D6887"/>
    </row>
    <row r="6888" spans="1:4" ht="16.149999999999999" customHeight="1" x14ac:dyDescent="0.25">
      <c r="A6888" s="561">
        <v>40448</v>
      </c>
      <c r="B6888" s="563">
        <v>1809.46</v>
      </c>
      <c r="C6888"/>
      <c r="D6888"/>
    </row>
    <row r="6889" spans="1:4" ht="16.149999999999999" customHeight="1" x14ac:dyDescent="0.25">
      <c r="A6889" s="561">
        <v>40449</v>
      </c>
      <c r="B6889" s="562">
        <v>1802.15</v>
      </c>
      <c r="C6889"/>
      <c r="D6889"/>
    </row>
    <row r="6890" spans="1:4" ht="16.149999999999999" customHeight="1" x14ac:dyDescent="0.25">
      <c r="A6890" s="561">
        <v>40450</v>
      </c>
      <c r="B6890" s="563">
        <v>1804.06</v>
      </c>
      <c r="C6890"/>
      <c r="D6890"/>
    </row>
    <row r="6891" spans="1:4" ht="16.149999999999999" customHeight="1" x14ac:dyDescent="0.25">
      <c r="A6891" s="561">
        <v>40451</v>
      </c>
      <c r="B6891" s="562">
        <v>1799.89</v>
      </c>
      <c r="C6891"/>
      <c r="D6891"/>
    </row>
    <row r="6892" spans="1:4" ht="16.149999999999999" customHeight="1" x14ac:dyDescent="0.25">
      <c r="A6892" s="561">
        <v>40452</v>
      </c>
      <c r="B6892" s="563">
        <v>1801.01</v>
      </c>
      <c r="C6892"/>
      <c r="D6892"/>
    </row>
    <row r="6893" spans="1:4" ht="16.149999999999999" customHeight="1" x14ac:dyDescent="0.25">
      <c r="A6893" s="561">
        <v>40453</v>
      </c>
      <c r="B6893" s="562">
        <v>1795.93</v>
      </c>
      <c r="C6893"/>
      <c r="D6893"/>
    </row>
    <row r="6894" spans="1:4" ht="16.149999999999999" customHeight="1" x14ac:dyDescent="0.25">
      <c r="A6894" s="561">
        <v>40454</v>
      </c>
      <c r="B6894" s="563">
        <v>1795.93</v>
      </c>
      <c r="C6894"/>
      <c r="D6894"/>
    </row>
    <row r="6895" spans="1:4" ht="16.149999999999999" customHeight="1" x14ac:dyDescent="0.25">
      <c r="A6895" s="561">
        <v>40455</v>
      </c>
      <c r="B6895" s="562">
        <v>1795.93</v>
      </c>
      <c r="C6895"/>
      <c r="D6895"/>
    </row>
    <row r="6896" spans="1:4" ht="16.149999999999999" customHeight="1" x14ac:dyDescent="0.25">
      <c r="A6896" s="561">
        <v>40456</v>
      </c>
      <c r="B6896" s="563">
        <v>1802.09</v>
      </c>
      <c r="C6896"/>
      <c r="D6896"/>
    </row>
    <row r="6897" spans="1:4" ht="16.149999999999999" customHeight="1" x14ac:dyDescent="0.25">
      <c r="A6897" s="561">
        <v>40457</v>
      </c>
      <c r="B6897" s="562">
        <v>1802.43</v>
      </c>
      <c r="C6897"/>
      <c r="D6897"/>
    </row>
    <row r="6898" spans="1:4" ht="16.149999999999999" customHeight="1" x14ac:dyDescent="0.25">
      <c r="A6898" s="561">
        <v>40458</v>
      </c>
      <c r="B6898" s="563">
        <v>1796.29</v>
      </c>
      <c r="C6898"/>
      <c r="D6898"/>
    </row>
    <row r="6899" spans="1:4" ht="16.149999999999999" customHeight="1" x14ac:dyDescent="0.25">
      <c r="A6899" s="561">
        <v>40459</v>
      </c>
      <c r="B6899" s="562">
        <v>1786.2</v>
      </c>
      <c r="C6899"/>
      <c r="D6899"/>
    </row>
    <row r="6900" spans="1:4" ht="16.149999999999999" customHeight="1" x14ac:dyDescent="0.25">
      <c r="A6900" s="561">
        <v>40460</v>
      </c>
      <c r="B6900" s="563">
        <v>1786.37</v>
      </c>
      <c r="C6900"/>
      <c r="D6900"/>
    </row>
    <row r="6901" spans="1:4" ht="16.149999999999999" customHeight="1" x14ac:dyDescent="0.25">
      <c r="A6901" s="561">
        <v>40461</v>
      </c>
      <c r="B6901" s="562">
        <v>1786.37</v>
      </c>
      <c r="C6901"/>
      <c r="D6901"/>
    </row>
    <row r="6902" spans="1:4" ht="16.149999999999999" customHeight="1" x14ac:dyDescent="0.25">
      <c r="A6902" s="561">
        <v>40462</v>
      </c>
      <c r="B6902" s="563">
        <v>1786.37</v>
      </c>
      <c r="C6902"/>
      <c r="D6902"/>
    </row>
    <row r="6903" spans="1:4" ht="16.149999999999999" customHeight="1" x14ac:dyDescent="0.25">
      <c r="A6903" s="561">
        <v>40463</v>
      </c>
      <c r="B6903" s="562">
        <v>1786.37</v>
      </c>
      <c r="C6903"/>
      <c r="D6903"/>
    </row>
    <row r="6904" spans="1:4" ht="16.149999999999999" customHeight="1" x14ac:dyDescent="0.25">
      <c r="A6904" s="561">
        <v>40464</v>
      </c>
      <c r="B6904" s="563">
        <v>1786.77</v>
      </c>
      <c r="C6904"/>
      <c r="D6904"/>
    </row>
    <row r="6905" spans="1:4" ht="16.149999999999999" customHeight="1" x14ac:dyDescent="0.25">
      <c r="A6905" s="561">
        <v>40465</v>
      </c>
      <c r="B6905" s="562">
        <v>1791.56</v>
      </c>
      <c r="C6905"/>
      <c r="D6905"/>
    </row>
    <row r="6906" spans="1:4" ht="16.149999999999999" customHeight="1" x14ac:dyDescent="0.25">
      <c r="A6906" s="561">
        <v>40466</v>
      </c>
      <c r="B6906" s="563">
        <v>1801.2</v>
      </c>
      <c r="C6906"/>
      <c r="D6906"/>
    </row>
    <row r="6907" spans="1:4" ht="16.149999999999999" customHeight="1" x14ac:dyDescent="0.25">
      <c r="A6907" s="561">
        <v>40467</v>
      </c>
      <c r="B6907" s="562">
        <v>1807.88</v>
      </c>
      <c r="C6907"/>
      <c r="D6907"/>
    </row>
    <row r="6908" spans="1:4" ht="16.149999999999999" customHeight="1" x14ac:dyDescent="0.25">
      <c r="A6908" s="561">
        <v>40468</v>
      </c>
      <c r="B6908" s="563">
        <v>1807.88</v>
      </c>
      <c r="C6908"/>
      <c r="D6908"/>
    </row>
    <row r="6909" spans="1:4" ht="16.149999999999999" customHeight="1" x14ac:dyDescent="0.25">
      <c r="A6909" s="561">
        <v>40469</v>
      </c>
      <c r="B6909" s="562">
        <v>1807.88</v>
      </c>
      <c r="C6909"/>
      <c r="D6909"/>
    </row>
    <row r="6910" spans="1:4" ht="16.149999999999999" customHeight="1" x14ac:dyDescent="0.25">
      <c r="A6910" s="561">
        <v>40470</v>
      </c>
      <c r="B6910" s="563">
        <v>1807.88</v>
      </c>
      <c r="C6910"/>
      <c r="D6910"/>
    </row>
    <row r="6911" spans="1:4" ht="16.149999999999999" customHeight="1" x14ac:dyDescent="0.25">
      <c r="A6911" s="561">
        <v>40471</v>
      </c>
      <c r="B6911" s="562">
        <v>1817.45</v>
      </c>
      <c r="C6911"/>
      <c r="D6911"/>
    </row>
    <row r="6912" spans="1:4" ht="16.149999999999999" customHeight="1" x14ac:dyDescent="0.25">
      <c r="A6912" s="561">
        <v>40472</v>
      </c>
      <c r="B6912" s="563">
        <v>1812.6</v>
      </c>
      <c r="C6912"/>
      <c r="D6912"/>
    </row>
    <row r="6913" spans="1:4" ht="16.149999999999999" customHeight="1" x14ac:dyDescent="0.25">
      <c r="A6913" s="561">
        <v>40473</v>
      </c>
      <c r="B6913" s="562">
        <v>1816.28</v>
      </c>
      <c r="C6913"/>
      <c r="D6913"/>
    </row>
    <row r="6914" spans="1:4" ht="16.149999999999999" customHeight="1" x14ac:dyDescent="0.25">
      <c r="A6914" s="561">
        <v>40474</v>
      </c>
      <c r="B6914" s="563">
        <v>1823.05</v>
      </c>
      <c r="C6914"/>
      <c r="D6914"/>
    </row>
    <row r="6915" spans="1:4" ht="16.149999999999999" customHeight="1" x14ac:dyDescent="0.25">
      <c r="A6915" s="561">
        <v>40475</v>
      </c>
      <c r="B6915" s="562">
        <v>1823.05</v>
      </c>
      <c r="C6915"/>
      <c r="D6915"/>
    </row>
    <row r="6916" spans="1:4" ht="16.149999999999999" customHeight="1" x14ac:dyDescent="0.25">
      <c r="A6916" s="561">
        <v>40476</v>
      </c>
      <c r="B6916" s="563">
        <v>1823.05</v>
      </c>
      <c r="C6916"/>
      <c r="D6916"/>
    </row>
    <row r="6917" spans="1:4" ht="16.149999999999999" customHeight="1" x14ac:dyDescent="0.25">
      <c r="A6917" s="561">
        <v>40477</v>
      </c>
      <c r="B6917" s="562">
        <v>1830.96</v>
      </c>
      <c r="C6917"/>
      <c r="D6917"/>
    </row>
    <row r="6918" spans="1:4" ht="16.149999999999999" customHeight="1" x14ac:dyDescent="0.25">
      <c r="A6918" s="561">
        <v>40478</v>
      </c>
      <c r="B6918" s="563">
        <v>1838.45</v>
      </c>
      <c r="C6918"/>
      <c r="D6918"/>
    </row>
    <row r="6919" spans="1:4" ht="16.149999999999999" customHeight="1" x14ac:dyDescent="0.25">
      <c r="A6919" s="561">
        <v>40479</v>
      </c>
      <c r="B6919" s="562">
        <v>1846.41</v>
      </c>
      <c r="C6919"/>
      <c r="D6919"/>
    </row>
    <row r="6920" spans="1:4" ht="16.149999999999999" customHeight="1" x14ac:dyDescent="0.25">
      <c r="A6920" s="561">
        <v>40480</v>
      </c>
      <c r="B6920" s="563">
        <v>1839.9</v>
      </c>
      <c r="C6920"/>
      <c r="D6920"/>
    </row>
    <row r="6921" spans="1:4" ht="16.149999999999999" customHeight="1" x14ac:dyDescent="0.25">
      <c r="A6921" s="561">
        <v>40481</v>
      </c>
      <c r="B6921" s="562">
        <v>1831.64</v>
      </c>
      <c r="C6921"/>
      <c r="D6921"/>
    </row>
    <row r="6922" spans="1:4" ht="16.149999999999999" customHeight="1" x14ac:dyDescent="0.25">
      <c r="A6922" s="561">
        <v>40482</v>
      </c>
      <c r="B6922" s="563">
        <v>1831.64</v>
      </c>
      <c r="C6922"/>
      <c r="D6922"/>
    </row>
    <row r="6923" spans="1:4" ht="16.149999999999999" customHeight="1" x14ac:dyDescent="0.25">
      <c r="A6923" s="561">
        <v>40483</v>
      </c>
      <c r="B6923" s="562">
        <v>1831.64</v>
      </c>
      <c r="C6923"/>
      <c r="D6923"/>
    </row>
    <row r="6924" spans="1:4" ht="16.149999999999999" customHeight="1" x14ac:dyDescent="0.25">
      <c r="A6924" s="561">
        <v>40484</v>
      </c>
      <c r="B6924" s="563">
        <v>1831.64</v>
      </c>
      <c r="C6924"/>
      <c r="D6924"/>
    </row>
    <row r="6925" spans="1:4" ht="16.149999999999999" customHeight="1" x14ac:dyDescent="0.25">
      <c r="A6925" s="561">
        <v>40485</v>
      </c>
      <c r="B6925" s="562">
        <v>1845.51</v>
      </c>
      <c r="C6925"/>
      <c r="D6925"/>
    </row>
    <row r="6926" spans="1:4" ht="16.149999999999999" customHeight="1" x14ac:dyDescent="0.25">
      <c r="A6926" s="561">
        <v>40486</v>
      </c>
      <c r="B6926" s="563">
        <v>1840.51</v>
      </c>
      <c r="C6926"/>
      <c r="D6926"/>
    </row>
    <row r="6927" spans="1:4" ht="16.149999999999999" customHeight="1" x14ac:dyDescent="0.25">
      <c r="A6927" s="561">
        <v>40487</v>
      </c>
      <c r="B6927" s="562">
        <v>1821.05</v>
      </c>
      <c r="C6927"/>
      <c r="D6927"/>
    </row>
    <row r="6928" spans="1:4" ht="16.149999999999999" customHeight="1" x14ac:dyDescent="0.25">
      <c r="A6928" s="561">
        <v>40488</v>
      </c>
      <c r="B6928" s="563">
        <v>1817.7</v>
      </c>
      <c r="C6928"/>
      <c r="D6928"/>
    </row>
    <row r="6929" spans="1:4" ht="16.149999999999999" customHeight="1" x14ac:dyDescent="0.25">
      <c r="A6929" s="561">
        <v>40489</v>
      </c>
      <c r="B6929" s="562">
        <v>1817.7</v>
      </c>
      <c r="C6929"/>
      <c r="D6929"/>
    </row>
    <row r="6930" spans="1:4" ht="16.149999999999999" customHeight="1" x14ac:dyDescent="0.25">
      <c r="A6930" s="561">
        <v>40490</v>
      </c>
      <c r="B6930" s="563">
        <v>1817.7</v>
      </c>
      <c r="C6930"/>
      <c r="D6930"/>
    </row>
    <row r="6931" spans="1:4" ht="16.149999999999999" customHeight="1" x14ac:dyDescent="0.25">
      <c r="A6931" s="561">
        <v>40491</v>
      </c>
      <c r="B6931" s="562">
        <v>1828.28</v>
      </c>
      <c r="C6931"/>
      <c r="D6931"/>
    </row>
    <row r="6932" spans="1:4" ht="16.149999999999999" customHeight="1" x14ac:dyDescent="0.25">
      <c r="A6932" s="561">
        <v>40492</v>
      </c>
      <c r="B6932" s="563">
        <v>1836.27</v>
      </c>
      <c r="C6932"/>
      <c r="D6932"/>
    </row>
    <row r="6933" spans="1:4" ht="16.149999999999999" customHeight="1" x14ac:dyDescent="0.25">
      <c r="A6933" s="561">
        <v>40493</v>
      </c>
      <c r="B6933" s="562">
        <v>1858.01</v>
      </c>
      <c r="C6933"/>
      <c r="D6933"/>
    </row>
    <row r="6934" spans="1:4" ht="16.149999999999999" customHeight="1" x14ac:dyDescent="0.25">
      <c r="A6934" s="561">
        <v>40494</v>
      </c>
      <c r="B6934" s="563">
        <v>1858.01</v>
      </c>
      <c r="C6934"/>
      <c r="D6934"/>
    </row>
    <row r="6935" spans="1:4" ht="16.149999999999999" customHeight="1" x14ac:dyDescent="0.25">
      <c r="A6935" s="561">
        <v>40495</v>
      </c>
      <c r="B6935" s="562">
        <v>1861.74</v>
      </c>
      <c r="C6935"/>
      <c r="D6935"/>
    </row>
    <row r="6936" spans="1:4" ht="16.149999999999999" customHeight="1" x14ac:dyDescent="0.25">
      <c r="A6936" s="561">
        <v>40496</v>
      </c>
      <c r="B6936" s="563">
        <v>1861.74</v>
      </c>
      <c r="C6936"/>
      <c r="D6936"/>
    </row>
    <row r="6937" spans="1:4" ht="16.149999999999999" customHeight="1" x14ac:dyDescent="0.25">
      <c r="A6937" s="561">
        <v>40497</v>
      </c>
      <c r="B6937" s="562">
        <v>1861.74</v>
      </c>
      <c r="C6937"/>
      <c r="D6937"/>
    </row>
    <row r="6938" spans="1:4" ht="16.149999999999999" customHeight="1" x14ac:dyDescent="0.25">
      <c r="A6938" s="561">
        <v>40498</v>
      </c>
      <c r="B6938" s="563">
        <v>1861.74</v>
      </c>
      <c r="C6938"/>
      <c r="D6938"/>
    </row>
    <row r="6939" spans="1:4" ht="16.149999999999999" customHeight="1" x14ac:dyDescent="0.25">
      <c r="A6939" s="561">
        <v>40499</v>
      </c>
      <c r="B6939" s="562">
        <v>1880.98</v>
      </c>
      <c r="C6939"/>
      <c r="D6939"/>
    </row>
    <row r="6940" spans="1:4" ht="16.149999999999999" customHeight="1" x14ac:dyDescent="0.25">
      <c r="A6940" s="561">
        <v>40500</v>
      </c>
      <c r="B6940" s="563">
        <v>1875.78</v>
      </c>
      <c r="C6940"/>
      <c r="D6940"/>
    </row>
    <row r="6941" spans="1:4" ht="16.149999999999999" customHeight="1" x14ac:dyDescent="0.25">
      <c r="A6941" s="561">
        <v>40501</v>
      </c>
      <c r="B6941" s="562">
        <v>1865.82</v>
      </c>
      <c r="C6941"/>
      <c r="D6941"/>
    </row>
    <row r="6942" spans="1:4" ht="16.149999999999999" customHeight="1" x14ac:dyDescent="0.25">
      <c r="A6942" s="561">
        <v>40502</v>
      </c>
      <c r="B6942" s="563">
        <v>1875.39</v>
      </c>
      <c r="C6942"/>
      <c r="D6942"/>
    </row>
    <row r="6943" spans="1:4" ht="16.149999999999999" customHeight="1" x14ac:dyDescent="0.25">
      <c r="A6943" s="561">
        <v>40503</v>
      </c>
      <c r="B6943" s="562">
        <v>1875.39</v>
      </c>
      <c r="C6943"/>
      <c r="D6943"/>
    </row>
    <row r="6944" spans="1:4" ht="16.149999999999999" customHeight="1" x14ac:dyDescent="0.25">
      <c r="A6944" s="561">
        <v>40504</v>
      </c>
      <c r="B6944" s="563">
        <v>1875.39</v>
      </c>
      <c r="C6944"/>
      <c r="D6944"/>
    </row>
    <row r="6945" spans="1:4" ht="16.149999999999999" customHeight="1" x14ac:dyDescent="0.25">
      <c r="A6945" s="561">
        <v>40505</v>
      </c>
      <c r="B6945" s="562">
        <v>1882</v>
      </c>
      <c r="C6945"/>
      <c r="D6945"/>
    </row>
    <row r="6946" spans="1:4" ht="16.149999999999999" customHeight="1" x14ac:dyDescent="0.25">
      <c r="A6946" s="561">
        <v>40506</v>
      </c>
      <c r="B6946" s="563">
        <v>1892.84</v>
      </c>
      <c r="C6946"/>
      <c r="D6946"/>
    </row>
    <row r="6947" spans="1:4" ht="16.149999999999999" customHeight="1" x14ac:dyDescent="0.25">
      <c r="A6947" s="561">
        <v>40507</v>
      </c>
      <c r="B6947" s="562">
        <v>1889.11</v>
      </c>
      <c r="C6947"/>
      <c r="D6947"/>
    </row>
    <row r="6948" spans="1:4" ht="16.149999999999999" customHeight="1" x14ac:dyDescent="0.25">
      <c r="A6948" s="561">
        <v>40508</v>
      </c>
      <c r="B6948" s="563">
        <v>1889.11</v>
      </c>
      <c r="C6948"/>
      <c r="D6948"/>
    </row>
    <row r="6949" spans="1:4" ht="16.149999999999999" customHeight="1" x14ac:dyDescent="0.25">
      <c r="A6949" s="561">
        <v>40509</v>
      </c>
      <c r="B6949" s="562">
        <v>1906.69</v>
      </c>
      <c r="C6949"/>
      <c r="D6949"/>
    </row>
    <row r="6950" spans="1:4" ht="16.149999999999999" customHeight="1" x14ac:dyDescent="0.25">
      <c r="A6950" s="561">
        <v>40510</v>
      </c>
      <c r="B6950" s="563">
        <v>1906.69</v>
      </c>
      <c r="C6950"/>
      <c r="D6950"/>
    </row>
    <row r="6951" spans="1:4" ht="16.149999999999999" customHeight="1" x14ac:dyDescent="0.25">
      <c r="A6951" s="561">
        <v>40511</v>
      </c>
      <c r="B6951" s="562">
        <v>1906.69</v>
      </c>
      <c r="C6951"/>
      <c r="D6951"/>
    </row>
    <row r="6952" spans="1:4" ht="16.149999999999999" customHeight="1" x14ac:dyDescent="0.25">
      <c r="A6952" s="561">
        <v>40512</v>
      </c>
      <c r="B6952" s="563">
        <v>1916.96</v>
      </c>
      <c r="C6952"/>
      <c r="D6952"/>
    </row>
    <row r="6953" spans="1:4" ht="16.149999999999999" customHeight="1" x14ac:dyDescent="0.25">
      <c r="A6953" s="561">
        <v>40513</v>
      </c>
      <c r="B6953" s="562">
        <v>1932.63</v>
      </c>
      <c r="C6953"/>
      <c r="D6953"/>
    </row>
    <row r="6954" spans="1:4" ht="16.149999999999999" customHeight="1" x14ac:dyDescent="0.25">
      <c r="A6954" s="561">
        <v>40514</v>
      </c>
      <c r="B6954" s="563">
        <v>1933.58</v>
      </c>
      <c r="C6954"/>
      <c r="D6954"/>
    </row>
    <row r="6955" spans="1:4" ht="16.149999999999999" customHeight="1" x14ac:dyDescent="0.25">
      <c r="A6955" s="561">
        <v>40515</v>
      </c>
      <c r="B6955" s="562">
        <v>1920</v>
      </c>
      <c r="C6955"/>
      <c r="D6955"/>
    </row>
    <row r="6956" spans="1:4" ht="16.149999999999999" customHeight="1" x14ac:dyDescent="0.25">
      <c r="A6956" s="561">
        <v>40516</v>
      </c>
      <c r="B6956" s="563">
        <v>1896.73</v>
      </c>
      <c r="C6956"/>
      <c r="D6956"/>
    </row>
    <row r="6957" spans="1:4" ht="16.149999999999999" customHeight="1" x14ac:dyDescent="0.25">
      <c r="A6957" s="561">
        <v>40517</v>
      </c>
      <c r="B6957" s="562">
        <v>1896.73</v>
      </c>
      <c r="C6957"/>
      <c r="D6957"/>
    </row>
    <row r="6958" spans="1:4" ht="16.149999999999999" customHeight="1" x14ac:dyDescent="0.25">
      <c r="A6958" s="561">
        <v>40518</v>
      </c>
      <c r="B6958" s="563">
        <v>1896.73</v>
      </c>
      <c r="C6958"/>
      <c r="D6958"/>
    </row>
    <row r="6959" spans="1:4" ht="16.149999999999999" customHeight="1" x14ac:dyDescent="0.25">
      <c r="A6959" s="561">
        <v>40519</v>
      </c>
      <c r="B6959" s="562">
        <v>1889.75</v>
      </c>
      <c r="C6959"/>
      <c r="D6959"/>
    </row>
    <row r="6960" spans="1:4" ht="16.149999999999999" customHeight="1" x14ac:dyDescent="0.25">
      <c r="A6960" s="561">
        <v>40520</v>
      </c>
      <c r="B6960" s="563">
        <v>1880.82</v>
      </c>
      <c r="C6960"/>
      <c r="D6960"/>
    </row>
    <row r="6961" spans="1:4" ht="16.149999999999999" customHeight="1" x14ac:dyDescent="0.25">
      <c r="A6961" s="561">
        <v>40521</v>
      </c>
      <c r="B6961" s="562">
        <v>1880.82</v>
      </c>
      <c r="C6961"/>
      <c r="D6961"/>
    </row>
    <row r="6962" spans="1:4" ht="16.149999999999999" customHeight="1" x14ac:dyDescent="0.25">
      <c r="A6962" s="561">
        <v>40522</v>
      </c>
      <c r="B6962" s="563">
        <v>1902.72</v>
      </c>
      <c r="C6962"/>
      <c r="D6962"/>
    </row>
    <row r="6963" spans="1:4" ht="16.149999999999999" customHeight="1" x14ac:dyDescent="0.25">
      <c r="A6963" s="561">
        <v>40523</v>
      </c>
      <c r="B6963" s="562">
        <v>1911.87</v>
      </c>
      <c r="C6963"/>
      <c r="D6963"/>
    </row>
    <row r="6964" spans="1:4" ht="16.149999999999999" customHeight="1" x14ac:dyDescent="0.25">
      <c r="A6964" s="561">
        <v>40524</v>
      </c>
      <c r="B6964" s="563">
        <v>1911.87</v>
      </c>
      <c r="C6964"/>
      <c r="D6964"/>
    </row>
    <row r="6965" spans="1:4" ht="16.149999999999999" customHeight="1" x14ac:dyDescent="0.25">
      <c r="A6965" s="561">
        <v>40525</v>
      </c>
      <c r="B6965" s="562">
        <v>1911.87</v>
      </c>
      <c r="C6965"/>
      <c r="D6965"/>
    </row>
    <row r="6966" spans="1:4" ht="16.149999999999999" customHeight="1" x14ac:dyDescent="0.25">
      <c r="A6966" s="561">
        <v>40526</v>
      </c>
      <c r="B6966" s="563">
        <v>1894.12</v>
      </c>
      <c r="C6966"/>
      <c r="D6966"/>
    </row>
    <row r="6967" spans="1:4" ht="16.149999999999999" customHeight="1" x14ac:dyDescent="0.25">
      <c r="A6967" s="561">
        <v>40527</v>
      </c>
      <c r="B6967" s="562">
        <v>1899.89</v>
      </c>
      <c r="C6967"/>
      <c r="D6967"/>
    </row>
    <row r="6968" spans="1:4" ht="16.149999999999999" customHeight="1" x14ac:dyDescent="0.25">
      <c r="A6968" s="561">
        <v>40528</v>
      </c>
      <c r="B6968" s="563">
        <v>1905.84</v>
      </c>
      <c r="C6968"/>
      <c r="D6968"/>
    </row>
    <row r="6969" spans="1:4" ht="16.149999999999999" customHeight="1" x14ac:dyDescent="0.25">
      <c r="A6969" s="561">
        <v>40529</v>
      </c>
      <c r="B6969" s="562">
        <v>1916.09</v>
      </c>
      <c r="C6969"/>
      <c r="D6969"/>
    </row>
    <row r="6970" spans="1:4" ht="16.149999999999999" customHeight="1" x14ac:dyDescent="0.25">
      <c r="A6970" s="561">
        <v>40530</v>
      </c>
      <c r="B6970" s="563">
        <v>1923.13</v>
      </c>
      <c r="C6970"/>
      <c r="D6970"/>
    </row>
    <row r="6971" spans="1:4" ht="16.149999999999999" customHeight="1" x14ac:dyDescent="0.25">
      <c r="A6971" s="561">
        <v>40531</v>
      </c>
      <c r="B6971" s="562">
        <v>1923.13</v>
      </c>
      <c r="C6971"/>
      <c r="D6971"/>
    </row>
    <row r="6972" spans="1:4" ht="16.149999999999999" customHeight="1" x14ac:dyDescent="0.25">
      <c r="A6972" s="561">
        <v>40532</v>
      </c>
      <c r="B6972" s="563">
        <v>1923.13</v>
      </c>
      <c r="C6972"/>
      <c r="D6972"/>
    </row>
    <row r="6973" spans="1:4" ht="16.149999999999999" customHeight="1" x14ac:dyDescent="0.25">
      <c r="A6973" s="561">
        <v>40533</v>
      </c>
      <c r="B6973" s="562">
        <v>1928.71</v>
      </c>
      <c r="C6973"/>
      <c r="D6973"/>
    </row>
    <row r="6974" spans="1:4" ht="16.149999999999999" customHeight="1" x14ac:dyDescent="0.25">
      <c r="A6974" s="561">
        <v>40534</v>
      </c>
      <c r="B6974" s="563">
        <v>1934.96</v>
      </c>
      <c r="C6974"/>
      <c r="D6974"/>
    </row>
    <row r="6975" spans="1:4" ht="16.149999999999999" customHeight="1" x14ac:dyDescent="0.25">
      <c r="A6975" s="561">
        <v>40535</v>
      </c>
      <c r="B6975" s="562">
        <v>1934.44</v>
      </c>
      <c r="C6975"/>
      <c r="D6975"/>
    </row>
    <row r="6976" spans="1:4" ht="16.149999999999999" customHeight="1" x14ac:dyDescent="0.25">
      <c r="A6976" s="561">
        <v>40536</v>
      </c>
      <c r="B6976" s="563">
        <v>1928.33</v>
      </c>
      <c r="C6976"/>
      <c r="D6976"/>
    </row>
    <row r="6977" spans="1:4" ht="16.149999999999999" customHeight="1" x14ac:dyDescent="0.25">
      <c r="A6977" s="561">
        <v>40537</v>
      </c>
      <c r="B6977" s="562">
        <v>1939.54</v>
      </c>
      <c r="C6977"/>
      <c r="D6977"/>
    </row>
    <row r="6978" spans="1:4" ht="16.149999999999999" customHeight="1" x14ac:dyDescent="0.25">
      <c r="A6978" s="561">
        <v>40538</v>
      </c>
      <c r="B6978" s="563">
        <v>1939.54</v>
      </c>
      <c r="C6978"/>
      <c r="D6978"/>
    </row>
    <row r="6979" spans="1:4" ht="16.149999999999999" customHeight="1" x14ac:dyDescent="0.25">
      <c r="A6979" s="561">
        <v>40539</v>
      </c>
      <c r="B6979" s="562">
        <v>1939.54</v>
      </c>
      <c r="C6979"/>
      <c r="D6979"/>
    </row>
    <row r="6980" spans="1:4" ht="16.149999999999999" customHeight="1" x14ac:dyDescent="0.25">
      <c r="A6980" s="561">
        <v>40540</v>
      </c>
      <c r="B6980" s="563">
        <v>1964.57</v>
      </c>
      <c r="C6980"/>
      <c r="D6980"/>
    </row>
    <row r="6981" spans="1:4" ht="16.149999999999999" customHeight="1" x14ac:dyDescent="0.25">
      <c r="A6981" s="561">
        <v>40541</v>
      </c>
      <c r="B6981" s="562">
        <v>2027.33</v>
      </c>
      <c r="C6981"/>
      <c r="D6981"/>
    </row>
    <row r="6982" spans="1:4" ht="16.149999999999999" customHeight="1" x14ac:dyDescent="0.25">
      <c r="A6982" s="561">
        <v>40542</v>
      </c>
      <c r="B6982" s="563">
        <v>1989.88</v>
      </c>
      <c r="C6982"/>
      <c r="D6982"/>
    </row>
    <row r="6983" spans="1:4" ht="16.149999999999999" customHeight="1" x14ac:dyDescent="0.25">
      <c r="A6983" s="561">
        <v>40543</v>
      </c>
      <c r="B6983" s="562">
        <v>1913.98</v>
      </c>
      <c r="C6983"/>
      <c r="D6983"/>
    </row>
    <row r="6984" spans="1:4" ht="16.149999999999999" customHeight="1" x14ac:dyDescent="0.25">
      <c r="A6984" s="561">
        <v>40544</v>
      </c>
      <c r="B6984" s="563">
        <v>1913.98</v>
      </c>
      <c r="C6984"/>
      <c r="D6984"/>
    </row>
    <row r="6985" spans="1:4" ht="16.149999999999999" customHeight="1" x14ac:dyDescent="0.25">
      <c r="A6985" s="561">
        <v>40545</v>
      </c>
      <c r="B6985" s="562">
        <v>1913.98</v>
      </c>
      <c r="C6985"/>
      <c r="D6985"/>
    </row>
    <row r="6986" spans="1:4" ht="16.149999999999999" customHeight="1" x14ac:dyDescent="0.25">
      <c r="A6986" s="561">
        <v>40546</v>
      </c>
      <c r="B6986" s="563">
        <v>1913.98</v>
      </c>
      <c r="C6986"/>
      <c r="D6986"/>
    </row>
    <row r="6987" spans="1:4" ht="16.149999999999999" customHeight="1" x14ac:dyDescent="0.25">
      <c r="A6987" s="561">
        <v>40547</v>
      </c>
      <c r="B6987" s="562">
        <v>1902.71</v>
      </c>
      <c r="C6987"/>
      <c r="D6987"/>
    </row>
    <row r="6988" spans="1:4" ht="16.149999999999999" customHeight="1" x14ac:dyDescent="0.25">
      <c r="A6988" s="561">
        <v>40548</v>
      </c>
      <c r="B6988" s="563">
        <v>1899.86</v>
      </c>
      <c r="C6988"/>
      <c r="D6988"/>
    </row>
    <row r="6989" spans="1:4" ht="16.149999999999999" customHeight="1" x14ac:dyDescent="0.25">
      <c r="A6989" s="561">
        <v>40549</v>
      </c>
      <c r="B6989" s="562">
        <v>1894.82</v>
      </c>
      <c r="C6989"/>
      <c r="D6989"/>
    </row>
    <row r="6990" spans="1:4" ht="16.149999999999999" customHeight="1" x14ac:dyDescent="0.25">
      <c r="A6990" s="561">
        <v>40550</v>
      </c>
      <c r="B6990" s="563">
        <v>1869.94</v>
      </c>
      <c r="C6990"/>
      <c r="D6990"/>
    </row>
    <row r="6991" spans="1:4" ht="16.149999999999999" customHeight="1" x14ac:dyDescent="0.25">
      <c r="A6991" s="561">
        <v>40551</v>
      </c>
      <c r="B6991" s="562">
        <v>1859.97</v>
      </c>
      <c r="C6991"/>
      <c r="D6991"/>
    </row>
    <row r="6992" spans="1:4" ht="16.149999999999999" customHeight="1" x14ac:dyDescent="0.25">
      <c r="A6992" s="561">
        <v>40552</v>
      </c>
      <c r="B6992" s="563">
        <v>1859.97</v>
      </c>
      <c r="C6992"/>
      <c r="D6992"/>
    </row>
    <row r="6993" spans="1:4" ht="16.149999999999999" customHeight="1" x14ac:dyDescent="0.25">
      <c r="A6993" s="561">
        <v>40553</v>
      </c>
      <c r="B6993" s="562">
        <v>1859.97</v>
      </c>
      <c r="C6993"/>
      <c r="D6993"/>
    </row>
    <row r="6994" spans="1:4" ht="16.149999999999999" customHeight="1" x14ac:dyDescent="0.25">
      <c r="A6994" s="561">
        <v>40554</v>
      </c>
      <c r="B6994" s="563">
        <v>1859.97</v>
      </c>
      <c r="C6994"/>
      <c r="D6994"/>
    </row>
    <row r="6995" spans="1:4" ht="16.149999999999999" customHeight="1" x14ac:dyDescent="0.25">
      <c r="A6995" s="561">
        <v>40555</v>
      </c>
      <c r="B6995" s="562">
        <v>1856.79</v>
      </c>
      <c r="C6995"/>
      <c r="D6995"/>
    </row>
    <row r="6996" spans="1:4" ht="16.149999999999999" customHeight="1" x14ac:dyDescent="0.25">
      <c r="A6996" s="561">
        <v>40556</v>
      </c>
      <c r="B6996" s="563">
        <v>1855.46</v>
      </c>
      <c r="C6996"/>
      <c r="D6996"/>
    </row>
    <row r="6997" spans="1:4" ht="16.149999999999999" customHeight="1" x14ac:dyDescent="0.25">
      <c r="A6997" s="561">
        <v>40557</v>
      </c>
      <c r="B6997" s="562">
        <v>1864.36</v>
      </c>
      <c r="C6997"/>
      <c r="D6997"/>
    </row>
    <row r="6998" spans="1:4" ht="16.149999999999999" customHeight="1" x14ac:dyDescent="0.25">
      <c r="A6998" s="561">
        <v>40558</v>
      </c>
      <c r="B6998" s="563">
        <v>1872.46</v>
      </c>
      <c r="C6998"/>
      <c r="D6998"/>
    </row>
    <row r="6999" spans="1:4" ht="16.149999999999999" customHeight="1" x14ac:dyDescent="0.25">
      <c r="A6999" s="561">
        <v>40559</v>
      </c>
      <c r="B6999" s="562">
        <v>1872.46</v>
      </c>
      <c r="C6999"/>
      <c r="D6999"/>
    </row>
    <row r="7000" spans="1:4" ht="16.149999999999999" customHeight="1" x14ac:dyDescent="0.25">
      <c r="A7000" s="561">
        <v>40560</v>
      </c>
      <c r="B7000" s="563">
        <v>1872.46</v>
      </c>
      <c r="C7000"/>
      <c r="D7000"/>
    </row>
    <row r="7001" spans="1:4" ht="16.149999999999999" customHeight="1" x14ac:dyDescent="0.25">
      <c r="A7001" s="561">
        <v>40561</v>
      </c>
      <c r="B7001" s="562">
        <v>1872.46</v>
      </c>
      <c r="C7001"/>
      <c r="D7001"/>
    </row>
    <row r="7002" spans="1:4" ht="16.149999999999999" customHeight="1" x14ac:dyDescent="0.25">
      <c r="A7002" s="561">
        <v>40562</v>
      </c>
      <c r="B7002" s="563">
        <v>1864.64</v>
      </c>
      <c r="C7002"/>
      <c r="D7002"/>
    </row>
    <row r="7003" spans="1:4" ht="16.149999999999999" customHeight="1" x14ac:dyDescent="0.25">
      <c r="A7003" s="561">
        <v>40563</v>
      </c>
      <c r="B7003" s="562">
        <v>1841.9</v>
      </c>
      <c r="C7003"/>
      <c r="D7003"/>
    </row>
    <row r="7004" spans="1:4" ht="16.149999999999999" customHeight="1" x14ac:dyDescent="0.25">
      <c r="A7004" s="561">
        <v>40564</v>
      </c>
      <c r="B7004" s="563">
        <v>1849.59</v>
      </c>
      <c r="C7004"/>
      <c r="D7004"/>
    </row>
    <row r="7005" spans="1:4" ht="16.149999999999999" customHeight="1" x14ac:dyDescent="0.25">
      <c r="A7005" s="561">
        <v>40565</v>
      </c>
      <c r="B7005" s="562">
        <v>1838.94</v>
      </c>
      <c r="C7005"/>
      <c r="D7005"/>
    </row>
    <row r="7006" spans="1:4" ht="16.149999999999999" customHeight="1" x14ac:dyDescent="0.25">
      <c r="A7006" s="561">
        <v>40566</v>
      </c>
      <c r="B7006" s="563">
        <v>1838.94</v>
      </c>
      <c r="C7006"/>
      <c r="D7006"/>
    </row>
    <row r="7007" spans="1:4" ht="16.149999999999999" customHeight="1" x14ac:dyDescent="0.25">
      <c r="A7007" s="561">
        <v>40567</v>
      </c>
      <c r="B7007" s="562">
        <v>1838.94</v>
      </c>
      <c r="C7007"/>
      <c r="D7007"/>
    </row>
    <row r="7008" spans="1:4" ht="16.149999999999999" customHeight="1" x14ac:dyDescent="0.25">
      <c r="A7008" s="561">
        <v>40568</v>
      </c>
      <c r="B7008" s="563">
        <v>1842.43</v>
      </c>
      <c r="C7008"/>
      <c r="D7008"/>
    </row>
    <row r="7009" spans="1:4" ht="16.149999999999999" customHeight="1" x14ac:dyDescent="0.25">
      <c r="A7009" s="561">
        <v>40569</v>
      </c>
      <c r="B7009" s="562">
        <v>1853.71</v>
      </c>
      <c r="C7009"/>
      <c r="D7009"/>
    </row>
    <row r="7010" spans="1:4" ht="16.149999999999999" customHeight="1" x14ac:dyDescent="0.25">
      <c r="A7010" s="561">
        <v>40570</v>
      </c>
      <c r="B7010" s="563">
        <v>1862.05</v>
      </c>
      <c r="C7010"/>
      <c r="D7010"/>
    </row>
    <row r="7011" spans="1:4" ht="16.149999999999999" customHeight="1" x14ac:dyDescent="0.25">
      <c r="A7011" s="561">
        <v>40571</v>
      </c>
      <c r="B7011" s="562">
        <v>1858.7</v>
      </c>
      <c r="C7011"/>
      <c r="D7011"/>
    </row>
    <row r="7012" spans="1:4" ht="16.149999999999999" customHeight="1" x14ac:dyDescent="0.25">
      <c r="A7012" s="561">
        <v>40572</v>
      </c>
      <c r="B7012" s="563">
        <v>1857.98</v>
      </c>
      <c r="C7012"/>
      <c r="D7012"/>
    </row>
    <row r="7013" spans="1:4" ht="16.149999999999999" customHeight="1" x14ac:dyDescent="0.25">
      <c r="A7013" s="561">
        <v>40573</v>
      </c>
      <c r="B7013" s="562">
        <v>1857.98</v>
      </c>
      <c r="C7013"/>
      <c r="D7013"/>
    </row>
    <row r="7014" spans="1:4" ht="16.149999999999999" customHeight="1" x14ac:dyDescent="0.25">
      <c r="A7014" s="561">
        <v>40574</v>
      </c>
      <c r="B7014" s="563">
        <v>1857.98</v>
      </c>
      <c r="C7014"/>
      <c r="D7014"/>
    </row>
    <row r="7015" spans="1:4" ht="16.149999999999999" customHeight="1" x14ac:dyDescent="0.25">
      <c r="A7015" s="561">
        <v>40575</v>
      </c>
      <c r="B7015" s="562">
        <v>1867.82</v>
      </c>
      <c r="C7015"/>
      <c r="D7015"/>
    </row>
    <row r="7016" spans="1:4" ht="16.149999999999999" customHeight="1" x14ac:dyDescent="0.25">
      <c r="A7016" s="561">
        <v>40576</v>
      </c>
      <c r="B7016" s="563">
        <v>1853.33</v>
      </c>
      <c r="C7016"/>
      <c r="D7016"/>
    </row>
    <row r="7017" spans="1:4" ht="16.149999999999999" customHeight="1" x14ac:dyDescent="0.25">
      <c r="A7017" s="561">
        <v>40577</v>
      </c>
      <c r="B7017" s="562">
        <v>1852.67</v>
      </c>
      <c r="C7017"/>
      <c r="D7017"/>
    </row>
    <row r="7018" spans="1:4" ht="16.149999999999999" customHeight="1" x14ac:dyDescent="0.25">
      <c r="A7018" s="561">
        <v>40578</v>
      </c>
      <c r="B7018" s="563">
        <v>1863.03</v>
      </c>
      <c r="C7018"/>
      <c r="D7018"/>
    </row>
    <row r="7019" spans="1:4" ht="16.149999999999999" customHeight="1" x14ac:dyDescent="0.25">
      <c r="A7019" s="561">
        <v>40579</v>
      </c>
      <c r="B7019" s="562">
        <v>1872.01</v>
      </c>
      <c r="C7019"/>
      <c r="D7019"/>
    </row>
    <row r="7020" spans="1:4" ht="16.149999999999999" customHeight="1" x14ac:dyDescent="0.25">
      <c r="A7020" s="561">
        <v>40580</v>
      </c>
      <c r="B7020" s="563">
        <v>1872.01</v>
      </c>
      <c r="C7020"/>
      <c r="D7020"/>
    </row>
    <row r="7021" spans="1:4" ht="16.149999999999999" customHeight="1" x14ac:dyDescent="0.25">
      <c r="A7021" s="561">
        <v>40581</v>
      </c>
      <c r="B7021" s="562">
        <v>1872.01</v>
      </c>
      <c r="C7021"/>
      <c r="D7021"/>
    </row>
    <row r="7022" spans="1:4" ht="16.149999999999999" customHeight="1" x14ac:dyDescent="0.25">
      <c r="A7022" s="561">
        <v>40582</v>
      </c>
      <c r="B7022" s="563">
        <v>1871.81</v>
      </c>
      <c r="C7022"/>
      <c r="D7022"/>
    </row>
    <row r="7023" spans="1:4" ht="16.149999999999999" customHeight="1" x14ac:dyDescent="0.25">
      <c r="A7023" s="561">
        <v>40583</v>
      </c>
      <c r="B7023" s="562">
        <v>1875.32</v>
      </c>
      <c r="C7023"/>
      <c r="D7023"/>
    </row>
    <row r="7024" spans="1:4" ht="16.149999999999999" customHeight="1" x14ac:dyDescent="0.25">
      <c r="A7024" s="561">
        <v>40584</v>
      </c>
      <c r="B7024" s="563">
        <v>1891.54</v>
      </c>
      <c r="C7024"/>
      <c r="D7024"/>
    </row>
    <row r="7025" spans="1:4" ht="16.149999999999999" customHeight="1" x14ac:dyDescent="0.25">
      <c r="A7025" s="561">
        <v>40585</v>
      </c>
      <c r="B7025" s="562">
        <v>1889.1</v>
      </c>
      <c r="C7025"/>
      <c r="D7025"/>
    </row>
    <row r="7026" spans="1:4" ht="16.149999999999999" customHeight="1" x14ac:dyDescent="0.25">
      <c r="A7026" s="561">
        <v>40586</v>
      </c>
      <c r="B7026" s="563">
        <v>1880.37</v>
      </c>
      <c r="C7026"/>
      <c r="D7026"/>
    </row>
    <row r="7027" spans="1:4" ht="16.149999999999999" customHeight="1" x14ac:dyDescent="0.25">
      <c r="A7027" s="561">
        <v>40587</v>
      </c>
      <c r="B7027" s="562">
        <v>1880.37</v>
      </c>
      <c r="C7027"/>
      <c r="D7027"/>
    </row>
    <row r="7028" spans="1:4" ht="16.149999999999999" customHeight="1" x14ac:dyDescent="0.25">
      <c r="A7028" s="561">
        <v>40588</v>
      </c>
      <c r="B7028" s="563">
        <v>1880.37</v>
      </c>
      <c r="C7028"/>
      <c r="D7028"/>
    </row>
    <row r="7029" spans="1:4" ht="16.149999999999999" customHeight="1" x14ac:dyDescent="0.25">
      <c r="A7029" s="561">
        <v>40589</v>
      </c>
      <c r="B7029" s="562">
        <v>1891.84</v>
      </c>
      <c r="C7029"/>
      <c r="D7029"/>
    </row>
    <row r="7030" spans="1:4" ht="16.149999999999999" customHeight="1" x14ac:dyDescent="0.25">
      <c r="A7030" s="561">
        <v>40590</v>
      </c>
      <c r="B7030" s="563">
        <v>1902.01</v>
      </c>
      <c r="C7030"/>
      <c r="D7030"/>
    </row>
    <row r="7031" spans="1:4" ht="16.149999999999999" customHeight="1" x14ac:dyDescent="0.25">
      <c r="A7031" s="561">
        <v>40591</v>
      </c>
      <c r="B7031" s="562">
        <v>1907.69</v>
      </c>
      <c r="C7031"/>
      <c r="D7031"/>
    </row>
    <row r="7032" spans="1:4" ht="16.149999999999999" customHeight="1" x14ac:dyDescent="0.25">
      <c r="A7032" s="561">
        <v>40592</v>
      </c>
      <c r="B7032" s="563">
        <v>1893.46</v>
      </c>
      <c r="C7032"/>
      <c r="D7032"/>
    </row>
    <row r="7033" spans="1:4" ht="16.149999999999999" customHeight="1" x14ac:dyDescent="0.25">
      <c r="A7033" s="561">
        <v>40593</v>
      </c>
      <c r="B7033" s="562">
        <v>1879.15</v>
      </c>
      <c r="C7033"/>
      <c r="D7033"/>
    </row>
    <row r="7034" spans="1:4" ht="16.149999999999999" customHeight="1" x14ac:dyDescent="0.25">
      <c r="A7034" s="561">
        <v>40594</v>
      </c>
      <c r="B7034" s="563">
        <v>1879.15</v>
      </c>
      <c r="C7034"/>
      <c r="D7034"/>
    </row>
    <row r="7035" spans="1:4" ht="16.149999999999999" customHeight="1" x14ac:dyDescent="0.25">
      <c r="A7035" s="561">
        <v>40595</v>
      </c>
      <c r="B7035" s="562">
        <v>1879.15</v>
      </c>
      <c r="C7035"/>
      <c r="D7035"/>
    </row>
    <row r="7036" spans="1:4" ht="16.149999999999999" customHeight="1" x14ac:dyDescent="0.25">
      <c r="A7036" s="561">
        <v>40596</v>
      </c>
      <c r="B7036" s="563">
        <v>1879.15</v>
      </c>
      <c r="C7036"/>
      <c r="D7036"/>
    </row>
    <row r="7037" spans="1:4" ht="16.149999999999999" customHeight="1" x14ac:dyDescent="0.25">
      <c r="A7037" s="561">
        <v>40597</v>
      </c>
      <c r="B7037" s="562">
        <v>1889.69</v>
      </c>
      <c r="C7037"/>
      <c r="D7037"/>
    </row>
    <row r="7038" spans="1:4" ht="16.149999999999999" customHeight="1" x14ac:dyDescent="0.25">
      <c r="A7038" s="561">
        <v>40598</v>
      </c>
      <c r="B7038" s="563">
        <v>1898.28</v>
      </c>
      <c r="C7038"/>
      <c r="D7038"/>
    </row>
    <row r="7039" spans="1:4" ht="16.149999999999999" customHeight="1" x14ac:dyDescent="0.25">
      <c r="A7039" s="561">
        <v>40599</v>
      </c>
      <c r="B7039" s="562">
        <v>1898.39</v>
      </c>
      <c r="C7039"/>
      <c r="D7039"/>
    </row>
    <row r="7040" spans="1:4" ht="16.149999999999999" customHeight="1" x14ac:dyDescent="0.25">
      <c r="A7040" s="561">
        <v>40600</v>
      </c>
      <c r="B7040" s="563">
        <v>1895.56</v>
      </c>
      <c r="C7040"/>
      <c r="D7040"/>
    </row>
    <row r="7041" spans="1:4" ht="16.149999999999999" customHeight="1" x14ac:dyDescent="0.25">
      <c r="A7041" s="561">
        <v>40601</v>
      </c>
      <c r="B7041" s="562">
        <v>1895.56</v>
      </c>
      <c r="C7041"/>
      <c r="D7041"/>
    </row>
    <row r="7042" spans="1:4" ht="16.149999999999999" customHeight="1" x14ac:dyDescent="0.25">
      <c r="A7042" s="561">
        <v>40602</v>
      </c>
      <c r="B7042" s="563">
        <v>1895.56</v>
      </c>
      <c r="C7042"/>
      <c r="D7042"/>
    </row>
    <row r="7043" spans="1:4" ht="16.149999999999999" customHeight="1" x14ac:dyDescent="0.25">
      <c r="A7043" s="561">
        <v>40603</v>
      </c>
      <c r="B7043" s="562">
        <v>1907.37</v>
      </c>
      <c r="C7043"/>
      <c r="D7043"/>
    </row>
    <row r="7044" spans="1:4" ht="16.149999999999999" customHeight="1" x14ac:dyDescent="0.25">
      <c r="A7044" s="561">
        <v>40604</v>
      </c>
      <c r="B7044" s="563">
        <v>1913.21</v>
      </c>
      <c r="C7044"/>
      <c r="D7044"/>
    </row>
    <row r="7045" spans="1:4" ht="16.149999999999999" customHeight="1" x14ac:dyDescent="0.25">
      <c r="A7045" s="561">
        <v>40605</v>
      </c>
      <c r="B7045" s="562">
        <v>1916.05</v>
      </c>
      <c r="C7045"/>
      <c r="D7045"/>
    </row>
    <row r="7046" spans="1:4" ht="16.149999999999999" customHeight="1" x14ac:dyDescent="0.25">
      <c r="A7046" s="561">
        <v>40606</v>
      </c>
      <c r="B7046" s="563">
        <v>1904.73</v>
      </c>
      <c r="C7046"/>
      <c r="D7046"/>
    </row>
    <row r="7047" spans="1:4" ht="16.149999999999999" customHeight="1" x14ac:dyDescent="0.25">
      <c r="A7047" s="561">
        <v>40607</v>
      </c>
      <c r="B7047" s="562">
        <v>1890.23</v>
      </c>
      <c r="C7047"/>
      <c r="D7047"/>
    </row>
    <row r="7048" spans="1:4" ht="16.149999999999999" customHeight="1" x14ac:dyDescent="0.25">
      <c r="A7048" s="561">
        <v>40608</v>
      </c>
      <c r="B7048" s="563">
        <v>1890.23</v>
      </c>
      <c r="C7048"/>
      <c r="D7048"/>
    </row>
    <row r="7049" spans="1:4" ht="16.149999999999999" customHeight="1" x14ac:dyDescent="0.25">
      <c r="A7049" s="561">
        <v>40609</v>
      </c>
      <c r="B7049" s="562">
        <v>1890.23</v>
      </c>
      <c r="C7049"/>
      <c r="D7049"/>
    </row>
    <row r="7050" spans="1:4" ht="16.149999999999999" customHeight="1" x14ac:dyDescent="0.25">
      <c r="A7050" s="561">
        <v>40610</v>
      </c>
      <c r="B7050" s="563">
        <v>1893.17</v>
      </c>
      <c r="C7050"/>
      <c r="D7050"/>
    </row>
    <row r="7051" spans="1:4" ht="16.149999999999999" customHeight="1" x14ac:dyDescent="0.25">
      <c r="A7051" s="561">
        <v>40611</v>
      </c>
      <c r="B7051" s="562">
        <v>1889.85</v>
      </c>
      <c r="C7051"/>
      <c r="D7051"/>
    </row>
    <row r="7052" spans="1:4" ht="16.149999999999999" customHeight="1" x14ac:dyDescent="0.25">
      <c r="A7052" s="561">
        <v>40612</v>
      </c>
      <c r="B7052" s="563">
        <v>1879.49</v>
      </c>
      <c r="C7052"/>
      <c r="D7052"/>
    </row>
    <row r="7053" spans="1:4" ht="16.149999999999999" customHeight="1" x14ac:dyDescent="0.25">
      <c r="A7053" s="561">
        <v>40613</v>
      </c>
      <c r="B7053" s="562">
        <v>1871.97</v>
      </c>
      <c r="C7053"/>
      <c r="D7053"/>
    </row>
    <row r="7054" spans="1:4" ht="16.149999999999999" customHeight="1" x14ac:dyDescent="0.25">
      <c r="A7054" s="561">
        <v>40614</v>
      </c>
      <c r="B7054" s="563">
        <v>1866.2</v>
      </c>
      <c r="C7054"/>
      <c r="D7054"/>
    </row>
    <row r="7055" spans="1:4" ht="16.149999999999999" customHeight="1" x14ac:dyDescent="0.25">
      <c r="A7055" s="561">
        <v>40615</v>
      </c>
      <c r="B7055" s="562">
        <v>1866.2</v>
      </c>
      <c r="C7055"/>
      <c r="D7055"/>
    </row>
    <row r="7056" spans="1:4" ht="16.149999999999999" customHeight="1" x14ac:dyDescent="0.25">
      <c r="A7056" s="561">
        <v>40616</v>
      </c>
      <c r="B7056" s="563">
        <v>1866.2</v>
      </c>
      <c r="C7056"/>
      <c r="D7056"/>
    </row>
    <row r="7057" spans="1:4" ht="16.149999999999999" customHeight="1" x14ac:dyDescent="0.25">
      <c r="A7057" s="561">
        <v>40617</v>
      </c>
      <c r="B7057" s="562">
        <v>1876.29</v>
      </c>
      <c r="C7057"/>
      <c r="D7057"/>
    </row>
    <row r="7058" spans="1:4" ht="16.149999999999999" customHeight="1" x14ac:dyDescent="0.25">
      <c r="A7058" s="561">
        <v>40618</v>
      </c>
      <c r="B7058" s="563">
        <v>1887.67</v>
      </c>
      <c r="C7058"/>
      <c r="D7058"/>
    </row>
    <row r="7059" spans="1:4" ht="16.149999999999999" customHeight="1" x14ac:dyDescent="0.25">
      <c r="A7059" s="561">
        <v>40619</v>
      </c>
      <c r="B7059" s="562">
        <v>1892.62</v>
      </c>
      <c r="C7059"/>
      <c r="D7059"/>
    </row>
    <row r="7060" spans="1:4" ht="16.149999999999999" customHeight="1" x14ac:dyDescent="0.25">
      <c r="A7060" s="561">
        <v>40620</v>
      </c>
      <c r="B7060" s="563">
        <v>1876.78</v>
      </c>
      <c r="C7060"/>
      <c r="D7060"/>
    </row>
    <row r="7061" spans="1:4" ht="16.149999999999999" customHeight="1" x14ac:dyDescent="0.25">
      <c r="A7061" s="561">
        <v>40621</v>
      </c>
      <c r="B7061" s="562">
        <v>1874.79</v>
      </c>
      <c r="C7061"/>
      <c r="D7061"/>
    </row>
    <row r="7062" spans="1:4" ht="16.149999999999999" customHeight="1" x14ac:dyDescent="0.25">
      <c r="A7062" s="561">
        <v>40622</v>
      </c>
      <c r="B7062" s="563">
        <v>1874.79</v>
      </c>
      <c r="C7062"/>
      <c r="D7062"/>
    </row>
    <row r="7063" spans="1:4" ht="16.149999999999999" customHeight="1" x14ac:dyDescent="0.25">
      <c r="A7063" s="561">
        <v>40623</v>
      </c>
      <c r="B7063" s="562">
        <v>1874.79</v>
      </c>
      <c r="C7063"/>
      <c r="D7063"/>
    </row>
    <row r="7064" spans="1:4" ht="16.149999999999999" customHeight="1" x14ac:dyDescent="0.25">
      <c r="A7064" s="561">
        <v>40624</v>
      </c>
      <c r="B7064" s="563">
        <v>1874.79</v>
      </c>
      <c r="C7064"/>
      <c r="D7064"/>
    </row>
    <row r="7065" spans="1:4" ht="16.149999999999999" customHeight="1" x14ac:dyDescent="0.25">
      <c r="A7065" s="561">
        <v>40625</v>
      </c>
      <c r="B7065" s="562">
        <v>1866.34</v>
      </c>
      <c r="C7065"/>
      <c r="D7065"/>
    </row>
    <row r="7066" spans="1:4" ht="16.149999999999999" customHeight="1" x14ac:dyDescent="0.25">
      <c r="A7066" s="561">
        <v>40626</v>
      </c>
      <c r="B7066" s="563">
        <v>1867.74</v>
      </c>
      <c r="C7066"/>
      <c r="D7066"/>
    </row>
    <row r="7067" spans="1:4" ht="16.149999999999999" customHeight="1" x14ac:dyDescent="0.25">
      <c r="A7067" s="561">
        <v>40627</v>
      </c>
      <c r="B7067" s="562">
        <v>1865.11</v>
      </c>
      <c r="C7067"/>
      <c r="D7067"/>
    </row>
    <row r="7068" spans="1:4" ht="16.149999999999999" customHeight="1" x14ac:dyDescent="0.25">
      <c r="A7068" s="561">
        <v>40628</v>
      </c>
      <c r="B7068" s="563">
        <v>1871.37</v>
      </c>
      <c r="C7068"/>
      <c r="D7068"/>
    </row>
    <row r="7069" spans="1:4" ht="16.149999999999999" customHeight="1" x14ac:dyDescent="0.25">
      <c r="A7069" s="561">
        <v>40629</v>
      </c>
      <c r="B7069" s="562">
        <v>1871.37</v>
      </c>
      <c r="C7069"/>
      <c r="D7069"/>
    </row>
    <row r="7070" spans="1:4" ht="16.149999999999999" customHeight="1" x14ac:dyDescent="0.25">
      <c r="A7070" s="561">
        <v>40630</v>
      </c>
      <c r="B7070" s="563">
        <v>1871.37</v>
      </c>
      <c r="C7070"/>
      <c r="D7070"/>
    </row>
    <row r="7071" spans="1:4" ht="16.149999999999999" customHeight="1" x14ac:dyDescent="0.25">
      <c r="A7071" s="561">
        <v>40631</v>
      </c>
      <c r="B7071" s="562">
        <v>1877.84</v>
      </c>
      <c r="C7071"/>
      <c r="D7071"/>
    </row>
    <row r="7072" spans="1:4" ht="16.149999999999999" customHeight="1" x14ac:dyDescent="0.25">
      <c r="A7072" s="561">
        <v>40632</v>
      </c>
      <c r="B7072" s="563">
        <v>1888</v>
      </c>
      <c r="C7072"/>
      <c r="D7072"/>
    </row>
    <row r="7073" spans="1:4" ht="16.149999999999999" customHeight="1" x14ac:dyDescent="0.25">
      <c r="A7073" s="561">
        <v>40633</v>
      </c>
      <c r="B7073" s="562">
        <v>1879.47</v>
      </c>
      <c r="C7073"/>
      <c r="D7073"/>
    </row>
    <row r="7074" spans="1:4" ht="16.149999999999999" customHeight="1" x14ac:dyDescent="0.25">
      <c r="A7074" s="561">
        <v>40634</v>
      </c>
      <c r="B7074" s="563">
        <v>1870.6</v>
      </c>
      <c r="C7074"/>
      <c r="D7074"/>
    </row>
    <row r="7075" spans="1:4" ht="16.149999999999999" customHeight="1" x14ac:dyDescent="0.25">
      <c r="A7075" s="561">
        <v>40635</v>
      </c>
      <c r="B7075" s="562">
        <v>1858.95</v>
      </c>
      <c r="C7075"/>
      <c r="D7075"/>
    </row>
    <row r="7076" spans="1:4" ht="16.149999999999999" customHeight="1" x14ac:dyDescent="0.25">
      <c r="A7076" s="561">
        <v>40636</v>
      </c>
      <c r="B7076" s="563">
        <v>1858.95</v>
      </c>
      <c r="C7076"/>
      <c r="D7076"/>
    </row>
    <row r="7077" spans="1:4" ht="16.149999999999999" customHeight="1" x14ac:dyDescent="0.25">
      <c r="A7077" s="561">
        <v>40637</v>
      </c>
      <c r="B7077" s="562">
        <v>1858.95</v>
      </c>
      <c r="C7077"/>
      <c r="D7077"/>
    </row>
    <row r="7078" spans="1:4" ht="16.149999999999999" customHeight="1" x14ac:dyDescent="0.25">
      <c r="A7078" s="561">
        <v>40638</v>
      </c>
      <c r="B7078" s="563">
        <v>1846.78</v>
      </c>
      <c r="C7078"/>
      <c r="D7078"/>
    </row>
    <row r="7079" spans="1:4" ht="16.149999999999999" customHeight="1" x14ac:dyDescent="0.25">
      <c r="A7079" s="561">
        <v>40639</v>
      </c>
      <c r="B7079" s="562">
        <v>1838.29</v>
      </c>
      <c r="C7079"/>
      <c r="D7079"/>
    </row>
    <row r="7080" spans="1:4" ht="16.149999999999999" customHeight="1" x14ac:dyDescent="0.25">
      <c r="A7080" s="561">
        <v>40640</v>
      </c>
      <c r="B7080" s="563">
        <v>1826.97</v>
      </c>
      <c r="C7080"/>
      <c r="D7080"/>
    </row>
    <row r="7081" spans="1:4" ht="16.149999999999999" customHeight="1" x14ac:dyDescent="0.25">
      <c r="A7081" s="561">
        <v>40641</v>
      </c>
      <c r="B7081" s="562">
        <v>1825.09</v>
      </c>
      <c r="C7081"/>
      <c r="D7081"/>
    </row>
    <row r="7082" spans="1:4" ht="16.149999999999999" customHeight="1" x14ac:dyDescent="0.25">
      <c r="A7082" s="561">
        <v>40642</v>
      </c>
      <c r="B7082" s="563">
        <v>1817.35</v>
      </c>
      <c r="C7082"/>
      <c r="D7082"/>
    </row>
    <row r="7083" spans="1:4" ht="16.149999999999999" customHeight="1" x14ac:dyDescent="0.25">
      <c r="A7083" s="561">
        <v>40643</v>
      </c>
      <c r="B7083" s="562">
        <v>1817.35</v>
      </c>
      <c r="C7083"/>
      <c r="D7083"/>
    </row>
    <row r="7084" spans="1:4" ht="16.149999999999999" customHeight="1" x14ac:dyDescent="0.25">
      <c r="A7084" s="561">
        <v>40644</v>
      </c>
      <c r="B7084" s="563">
        <v>1817.35</v>
      </c>
      <c r="C7084"/>
      <c r="D7084"/>
    </row>
    <row r="7085" spans="1:4" ht="16.149999999999999" customHeight="1" x14ac:dyDescent="0.25">
      <c r="A7085" s="561">
        <v>40645</v>
      </c>
      <c r="B7085" s="562">
        <v>1815.79</v>
      </c>
      <c r="C7085"/>
      <c r="D7085"/>
    </row>
    <row r="7086" spans="1:4" ht="16.149999999999999" customHeight="1" x14ac:dyDescent="0.25">
      <c r="A7086" s="561">
        <v>40646</v>
      </c>
      <c r="B7086" s="563">
        <v>1818.14</v>
      </c>
      <c r="C7086"/>
      <c r="D7086"/>
    </row>
    <row r="7087" spans="1:4" ht="16.149999999999999" customHeight="1" x14ac:dyDescent="0.25">
      <c r="A7087" s="561">
        <v>40647</v>
      </c>
      <c r="B7087" s="562">
        <v>1818.91</v>
      </c>
      <c r="C7087"/>
      <c r="D7087"/>
    </row>
    <row r="7088" spans="1:4" ht="16.149999999999999" customHeight="1" x14ac:dyDescent="0.25">
      <c r="A7088" s="561">
        <v>40648</v>
      </c>
      <c r="B7088" s="563">
        <v>1811.1</v>
      </c>
      <c r="C7088"/>
      <c r="D7088"/>
    </row>
    <row r="7089" spans="1:4" ht="16.149999999999999" customHeight="1" x14ac:dyDescent="0.25">
      <c r="A7089" s="561">
        <v>40649</v>
      </c>
      <c r="B7089" s="562">
        <v>1800.63</v>
      </c>
      <c r="C7089"/>
      <c r="D7089"/>
    </row>
    <row r="7090" spans="1:4" ht="16.149999999999999" customHeight="1" x14ac:dyDescent="0.25">
      <c r="A7090" s="561">
        <v>40650</v>
      </c>
      <c r="B7090" s="563">
        <v>1800.63</v>
      </c>
      <c r="C7090"/>
      <c r="D7090"/>
    </row>
    <row r="7091" spans="1:4" ht="16.149999999999999" customHeight="1" x14ac:dyDescent="0.25">
      <c r="A7091" s="561">
        <v>40651</v>
      </c>
      <c r="B7091" s="562">
        <v>1800.63</v>
      </c>
      <c r="C7091"/>
      <c r="D7091"/>
    </row>
    <row r="7092" spans="1:4" ht="16.149999999999999" customHeight="1" x14ac:dyDescent="0.25">
      <c r="A7092" s="561">
        <v>40652</v>
      </c>
      <c r="B7092" s="563">
        <v>1799.79</v>
      </c>
      <c r="C7092"/>
      <c r="D7092"/>
    </row>
    <row r="7093" spans="1:4" ht="16.149999999999999" customHeight="1" x14ac:dyDescent="0.25">
      <c r="A7093" s="561">
        <v>40653</v>
      </c>
      <c r="B7093" s="562">
        <v>1790.54</v>
      </c>
      <c r="C7093"/>
      <c r="D7093"/>
    </row>
    <row r="7094" spans="1:4" ht="16.149999999999999" customHeight="1" x14ac:dyDescent="0.25">
      <c r="A7094" s="561">
        <v>40654</v>
      </c>
      <c r="B7094" s="563">
        <v>1782.59</v>
      </c>
      <c r="C7094"/>
      <c r="D7094"/>
    </row>
    <row r="7095" spans="1:4" ht="16.149999999999999" customHeight="1" x14ac:dyDescent="0.25">
      <c r="A7095" s="561">
        <v>40655</v>
      </c>
      <c r="B7095" s="562">
        <v>1782.59</v>
      </c>
      <c r="C7095"/>
      <c r="D7095"/>
    </row>
    <row r="7096" spans="1:4" ht="16.149999999999999" customHeight="1" x14ac:dyDescent="0.25">
      <c r="A7096" s="561">
        <v>40656</v>
      </c>
      <c r="B7096" s="563">
        <v>1782.59</v>
      </c>
      <c r="C7096"/>
      <c r="D7096"/>
    </row>
    <row r="7097" spans="1:4" ht="16.149999999999999" customHeight="1" x14ac:dyDescent="0.25">
      <c r="A7097" s="561">
        <v>40657</v>
      </c>
      <c r="B7097" s="562">
        <v>1782.59</v>
      </c>
      <c r="C7097"/>
      <c r="D7097"/>
    </row>
    <row r="7098" spans="1:4" ht="16.149999999999999" customHeight="1" x14ac:dyDescent="0.25">
      <c r="A7098" s="561">
        <v>40658</v>
      </c>
      <c r="B7098" s="563">
        <v>1782.59</v>
      </c>
      <c r="C7098"/>
      <c r="D7098"/>
    </row>
    <row r="7099" spans="1:4" ht="16.149999999999999" customHeight="1" x14ac:dyDescent="0.25">
      <c r="A7099" s="561">
        <v>40659</v>
      </c>
      <c r="B7099" s="562">
        <v>1781.56</v>
      </c>
      <c r="C7099"/>
      <c r="D7099"/>
    </row>
    <row r="7100" spans="1:4" ht="16.149999999999999" customHeight="1" x14ac:dyDescent="0.25">
      <c r="A7100" s="561">
        <v>40660</v>
      </c>
      <c r="B7100" s="563">
        <v>1787.88</v>
      </c>
      <c r="C7100"/>
      <c r="D7100"/>
    </row>
    <row r="7101" spans="1:4" ht="16.149999999999999" customHeight="1" x14ac:dyDescent="0.25">
      <c r="A7101" s="561">
        <v>40661</v>
      </c>
      <c r="B7101" s="562">
        <v>1784.11</v>
      </c>
      <c r="C7101"/>
      <c r="D7101"/>
    </row>
    <row r="7102" spans="1:4" ht="16.149999999999999" customHeight="1" x14ac:dyDescent="0.25">
      <c r="A7102" s="561">
        <v>40662</v>
      </c>
      <c r="B7102" s="563">
        <v>1767.54</v>
      </c>
      <c r="C7102"/>
      <c r="D7102"/>
    </row>
    <row r="7103" spans="1:4" ht="16.149999999999999" customHeight="1" x14ac:dyDescent="0.25">
      <c r="A7103" s="561">
        <v>40663</v>
      </c>
      <c r="B7103" s="562">
        <v>1768.19</v>
      </c>
      <c r="C7103"/>
      <c r="D7103"/>
    </row>
    <row r="7104" spans="1:4" ht="16.149999999999999" customHeight="1" x14ac:dyDescent="0.25">
      <c r="A7104" s="561">
        <v>40664</v>
      </c>
      <c r="B7104" s="563">
        <v>1768.19</v>
      </c>
      <c r="C7104"/>
      <c r="D7104"/>
    </row>
    <row r="7105" spans="1:4" ht="16.149999999999999" customHeight="1" x14ac:dyDescent="0.25">
      <c r="A7105" s="561">
        <v>40665</v>
      </c>
      <c r="B7105" s="562">
        <v>1768.19</v>
      </c>
      <c r="C7105"/>
      <c r="D7105"/>
    </row>
    <row r="7106" spans="1:4" ht="16.149999999999999" customHeight="1" x14ac:dyDescent="0.25">
      <c r="A7106" s="561">
        <v>40666</v>
      </c>
      <c r="B7106" s="563">
        <v>1768.37</v>
      </c>
      <c r="C7106"/>
      <c r="D7106"/>
    </row>
    <row r="7107" spans="1:4" ht="16.149999999999999" customHeight="1" x14ac:dyDescent="0.25">
      <c r="A7107" s="561">
        <v>40667</v>
      </c>
      <c r="B7107" s="562">
        <v>1767.05</v>
      </c>
      <c r="C7107"/>
      <c r="D7107"/>
    </row>
    <row r="7108" spans="1:4" ht="16.149999999999999" customHeight="1" x14ac:dyDescent="0.25">
      <c r="A7108" s="561">
        <v>40668</v>
      </c>
      <c r="B7108" s="563">
        <v>1763.45</v>
      </c>
      <c r="C7108"/>
      <c r="D7108"/>
    </row>
    <row r="7109" spans="1:4" ht="16.149999999999999" customHeight="1" x14ac:dyDescent="0.25">
      <c r="A7109" s="561">
        <v>40669</v>
      </c>
      <c r="B7109" s="562">
        <v>1769.46</v>
      </c>
      <c r="C7109"/>
      <c r="D7109"/>
    </row>
    <row r="7110" spans="1:4" ht="16.149999999999999" customHeight="1" x14ac:dyDescent="0.25">
      <c r="A7110" s="561">
        <v>40670</v>
      </c>
      <c r="B7110" s="563">
        <v>1763.12</v>
      </c>
      <c r="C7110"/>
      <c r="D7110"/>
    </row>
    <row r="7111" spans="1:4" ht="16.149999999999999" customHeight="1" x14ac:dyDescent="0.25">
      <c r="A7111" s="561">
        <v>40671</v>
      </c>
      <c r="B7111" s="562">
        <v>1763.12</v>
      </c>
      <c r="C7111"/>
      <c r="D7111"/>
    </row>
    <row r="7112" spans="1:4" ht="16.149999999999999" customHeight="1" x14ac:dyDescent="0.25">
      <c r="A7112" s="561">
        <v>40672</v>
      </c>
      <c r="B7112" s="563">
        <v>1763.12</v>
      </c>
      <c r="C7112"/>
      <c r="D7112"/>
    </row>
    <row r="7113" spans="1:4" ht="16.149999999999999" customHeight="1" x14ac:dyDescent="0.25">
      <c r="A7113" s="561">
        <v>40673</v>
      </c>
      <c r="B7113" s="562">
        <v>1779.7</v>
      </c>
      <c r="C7113"/>
      <c r="D7113"/>
    </row>
    <row r="7114" spans="1:4" ht="16.149999999999999" customHeight="1" x14ac:dyDescent="0.25">
      <c r="A7114" s="561">
        <v>40674</v>
      </c>
      <c r="B7114" s="563">
        <v>1791.72</v>
      </c>
      <c r="C7114"/>
      <c r="D7114"/>
    </row>
    <row r="7115" spans="1:4" ht="16.149999999999999" customHeight="1" x14ac:dyDescent="0.25">
      <c r="A7115" s="561">
        <v>40675</v>
      </c>
      <c r="B7115" s="562">
        <v>1798.66</v>
      </c>
      <c r="C7115"/>
      <c r="D7115"/>
    </row>
    <row r="7116" spans="1:4" ht="16.149999999999999" customHeight="1" x14ac:dyDescent="0.25">
      <c r="A7116" s="561">
        <v>40676</v>
      </c>
      <c r="B7116" s="563">
        <v>1807.86</v>
      </c>
      <c r="C7116"/>
      <c r="D7116"/>
    </row>
    <row r="7117" spans="1:4" ht="16.149999999999999" customHeight="1" x14ac:dyDescent="0.25">
      <c r="A7117" s="561">
        <v>40677</v>
      </c>
      <c r="B7117" s="562">
        <v>1805.37</v>
      </c>
      <c r="C7117"/>
      <c r="D7117"/>
    </row>
    <row r="7118" spans="1:4" ht="16.149999999999999" customHeight="1" x14ac:dyDescent="0.25">
      <c r="A7118" s="561">
        <v>40678</v>
      </c>
      <c r="B7118" s="563">
        <v>1805.37</v>
      </c>
      <c r="C7118"/>
      <c r="D7118"/>
    </row>
    <row r="7119" spans="1:4" ht="16.149999999999999" customHeight="1" x14ac:dyDescent="0.25">
      <c r="A7119" s="561">
        <v>40679</v>
      </c>
      <c r="B7119" s="562">
        <v>1805.37</v>
      </c>
      <c r="C7119"/>
      <c r="D7119"/>
    </row>
    <row r="7120" spans="1:4" ht="16.149999999999999" customHeight="1" x14ac:dyDescent="0.25">
      <c r="A7120" s="561">
        <v>40680</v>
      </c>
      <c r="B7120" s="563">
        <v>1814.98</v>
      </c>
      <c r="C7120"/>
      <c r="D7120"/>
    </row>
    <row r="7121" spans="1:4" ht="16.149999999999999" customHeight="1" x14ac:dyDescent="0.25">
      <c r="A7121" s="561">
        <v>40681</v>
      </c>
      <c r="B7121" s="562">
        <v>1826.03</v>
      </c>
      <c r="C7121"/>
      <c r="D7121"/>
    </row>
    <row r="7122" spans="1:4" ht="16.149999999999999" customHeight="1" x14ac:dyDescent="0.25">
      <c r="A7122" s="561">
        <v>40682</v>
      </c>
      <c r="B7122" s="563">
        <v>1824.62</v>
      </c>
      <c r="C7122"/>
      <c r="D7122"/>
    </row>
    <row r="7123" spans="1:4" ht="16.149999999999999" customHeight="1" x14ac:dyDescent="0.25">
      <c r="A7123" s="561">
        <v>40683</v>
      </c>
      <c r="B7123" s="562">
        <v>1814.99</v>
      </c>
      <c r="C7123"/>
      <c r="D7123"/>
    </row>
    <row r="7124" spans="1:4" ht="16.149999999999999" customHeight="1" x14ac:dyDescent="0.25">
      <c r="A7124" s="561">
        <v>40684</v>
      </c>
      <c r="B7124" s="563">
        <v>1819.86</v>
      </c>
      <c r="C7124"/>
      <c r="D7124"/>
    </row>
    <row r="7125" spans="1:4" ht="16.149999999999999" customHeight="1" x14ac:dyDescent="0.25">
      <c r="A7125" s="561">
        <v>40685</v>
      </c>
      <c r="B7125" s="562">
        <v>1819.86</v>
      </c>
      <c r="C7125"/>
      <c r="D7125"/>
    </row>
    <row r="7126" spans="1:4" ht="16.149999999999999" customHeight="1" x14ac:dyDescent="0.25">
      <c r="A7126" s="561">
        <v>40686</v>
      </c>
      <c r="B7126" s="563">
        <v>1819.86</v>
      </c>
      <c r="C7126"/>
      <c r="D7126"/>
    </row>
    <row r="7127" spans="1:4" ht="16.149999999999999" customHeight="1" x14ac:dyDescent="0.25">
      <c r="A7127" s="561">
        <v>40687</v>
      </c>
      <c r="B7127" s="562">
        <v>1828.12</v>
      </c>
      <c r="C7127"/>
      <c r="D7127"/>
    </row>
    <row r="7128" spans="1:4" ht="16.149999999999999" customHeight="1" x14ac:dyDescent="0.25">
      <c r="A7128" s="561">
        <v>40688</v>
      </c>
      <c r="B7128" s="563">
        <v>1828.64</v>
      </c>
      <c r="C7128"/>
      <c r="D7128"/>
    </row>
    <row r="7129" spans="1:4" ht="16.149999999999999" customHeight="1" x14ac:dyDescent="0.25">
      <c r="A7129" s="561">
        <v>40689</v>
      </c>
      <c r="B7129" s="562">
        <v>1831.58</v>
      </c>
      <c r="C7129"/>
      <c r="D7129"/>
    </row>
    <row r="7130" spans="1:4" ht="16.149999999999999" customHeight="1" x14ac:dyDescent="0.25">
      <c r="A7130" s="561">
        <v>40690</v>
      </c>
      <c r="B7130" s="563">
        <v>1829.75</v>
      </c>
      <c r="C7130"/>
      <c r="D7130"/>
    </row>
    <row r="7131" spans="1:4" ht="16.149999999999999" customHeight="1" x14ac:dyDescent="0.25">
      <c r="A7131" s="561">
        <v>40691</v>
      </c>
      <c r="B7131" s="562">
        <v>1817.34</v>
      </c>
      <c r="C7131"/>
      <c r="D7131"/>
    </row>
    <row r="7132" spans="1:4" ht="16.149999999999999" customHeight="1" x14ac:dyDescent="0.25">
      <c r="A7132" s="561">
        <v>40692</v>
      </c>
      <c r="B7132" s="563">
        <v>1817.34</v>
      </c>
      <c r="C7132"/>
      <c r="D7132"/>
    </row>
    <row r="7133" spans="1:4" ht="16.149999999999999" customHeight="1" x14ac:dyDescent="0.25">
      <c r="A7133" s="561">
        <v>40693</v>
      </c>
      <c r="B7133" s="562">
        <v>1817.34</v>
      </c>
      <c r="C7133"/>
      <c r="D7133"/>
    </row>
    <row r="7134" spans="1:4" ht="16.149999999999999" customHeight="1" x14ac:dyDescent="0.25">
      <c r="A7134" s="561">
        <v>40694</v>
      </c>
      <c r="B7134" s="563">
        <v>1817.34</v>
      </c>
      <c r="C7134"/>
      <c r="D7134"/>
    </row>
    <row r="7135" spans="1:4" ht="16.149999999999999" customHeight="1" x14ac:dyDescent="0.25">
      <c r="A7135" s="561">
        <v>40695</v>
      </c>
      <c r="B7135" s="562">
        <v>1797.83</v>
      </c>
      <c r="C7135"/>
      <c r="D7135"/>
    </row>
    <row r="7136" spans="1:4" ht="16.149999999999999" customHeight="1" x14ac:dyDescent="0.25">
      <c r="A7136" s="561">
        <v>40696</v>
      </c>
      <c r="B7136" s="563">
        <v>1789.41</v>
      </c>
      <c r="C7136"/>
      <c r="D7136"/>
    </row>
    <row r="7137" spans="1:4" ht="16.149999999999999" customHeight="1" x14ac:dyDescent="0.25">
      <c r="A7137" s="561">
        <v>40697</v>
      </c>
      <c r="B7137" s="562">
        <v>1784.12</v>
      </c>
      <c r="C7137"/>
      <c r="D7137"/>
    </row>
    <row r="7138" spans="1:4" ht="16.149999999999999" customHeight="1" x14ac:dyDescent="0.25">
      <c r="A7138" s="561">
        <v>40698</v>
      </c>
      <c r="B7138" s="563">
        <v>1785.05</v>
      </c>
      <c r="C7138"/>
      <c r="D7138"/>
    </row>
    <row r="7139" spans="1:4" ht="16.149999999999999" customHeight="1" x14ac:dyDescent="0.25">
      <c r="A7139" s="561">
        <v>40699</v>
      </c>
      <c r="B7139" s="562">
        <v>1785.05</v>
      </c>
      <c r="C7139"/>
      <c r="D7139"/>
    </row>
    <row r="7140" spans="1:4" ht="16.149999999999999" customHeight="1" x14ac:dyDescent="0.25">
      <c r="A7140" s="561">
        <v>40700</v>
      </c>
      <c r="B7140" s="563">
        <v>1785.05</v>
      </c>
      <c r="C7140"/>
      <c r="D7140"/>
    </row>
    <row r="7141" spans="1:4" ht="16.149999999999999" customHeight="1" x14ac:dyDescent="0.25">
      <c r="A7141" s="561">
        <v>40701</v>
      </c>
      <c r="B7141" s="562">
        <v>1785.05</v>
      </c>
      <c r="C7141"/>
      <c r="D7141"/>
    </row>
    <row r="7142" spans="1:4" ht="16.149999999999999" customHeight="1" x14ac:dyDescent="0.25">
      <c r="A7142" s="561">
        <v>40702</v>
      </c>
      <c r="B7142" s="563">
        <v>1770.13</v>
      </c>
      <c r="C7142"/>
      <c r="D7142"/>
    </row>
    <row r="7143" spans="1:4" ht="16.149999999999999" customHeight="1" x14ac:dyDescent="0.25">
      <c r="A7143" s="561">
        <v>40703</v>
      </c>
      <c r="B7143" s="562">
        <v>1769.83</v>
      </c>
      <c r="C7143"/>
      <c r="D7143"/>
    </row>
    <row r="7144" spans="1:4" ht="16.149999999999999" customHeight="1" x14ac:dyDescent="0.25">
      <c r="A7144" s="561">
        <v>40704</v>
      </c>
      <c r="B7144" s="563">
        <v>1772.59</v>
      </c>
      <c r="C7144"/>
      <c r="D7144"/>
    </row>
    <row r="7145" spans="1:4" ht="16.149999999999999" customHeight="1" x14ac:dyDescent="0.25">
      <c r="A7145" s="561">
        <v>40705</v>
      </c>
      <c r="B7145" s="562">
        <v>1774.94</v>
      </c>
      <c r="C7145"/>
      <c r="D7145"/>
    </row>
    <row r="7146" spans="1:4" ht="16.149999999999999" customHeight="1" x14ac:dyDescent="0.25">
      <c r="A7146" s="561">
        <v>40706</v>
      </c>
      <c r="B7146" s="563">
        <v>1774.94</v>
      </c>
      <c r="C7146"/>
      <c r="D7146"/>
    </row>
    <row r="7147" spans="1:4" ht="16.149999999999999" customHeight="1" x14ac:dyDescent="0.25">
      <c r="A7147" s="561">
        <v>40707</v>
      </c>
      <c r="B7147" s="562">
        <v>1774.94</v>
      </c>
      <c r="C7147"/>
      <c r="D7147"/>
    </row>
    <row r="7148" spans="1:4" ht="16.149999999999999" customHeight="1" x14ac:dyDescent="0.25">
      <c r="A7148" s="561">
        <v>40708</v>
      </c>
      <c r="B7148" s="563">
        <v>1777.64</v>
      </c>
      <c r="C7148"/>
      <c r="D7148"/>
    </row>
    <row r="7149" spans="1:4" ht="16.149999999999999" customHeight="1" x14ac:dyDescent="0.25">
      <c r="A7149" s="561">
        <v>40709</v>
      </c>
      <c r="B7149" s="562">
        <v>1774.24</v>
      </c>
      <c r="C7149"/>
      <c r="D7149"/>
    </row>
    <row r="7150" spans="1:4" ht="16.149999999999999" customHeight="1" x14ac:dyDescent="0.25">
      <c r="A7150" s="561">
        <v>40710</v>
      </c>
      <c r="B7150" s="563">
        <v>1781.4</v>
      </c>
      <c r="C7150"/>
      <c r="D7150"/>
    </row>
    <row r="7151" spans="1:4" ht="16.149999999999999" customHeight="1" x14ac:dyDescent="0.25">
      <c r="A7151" s="561">
        <v>40711</v>
      </c>
      <c r="B7151" s="562">
        <v>1793.92</v>
      </c>
      <c r="C7151"/>
      <c r="D7151"/>
    </row>
    <row r="7152" spans="1:4" ht="16.149999999999999" customHeight="1" x14ac:dyDescent="0.25">
      <c r="A7152" s="561">
        <v>40712</v>
      </c>
      <c r="B7152" s="563">
        <v>1787.8</v>
      </c>
      <c r="C7152"/>
      <c r="D7152"/>
    </row>
    <row r="7153" spans="1:4" ht="16.149999999999999" customHeight="1" x14ac:dyDescent="0.25">
      <c r="A7153" s="561">
        <v>40713</v>
      </c>
      <c r="B7153" s="562">
        <v>1787.8</v>
      </c>
      <c r="C7153"/>
      <c r="D7153"/>
    </row>
    <row r="7154" spans="1:4" ht="16.149999999999999" customHeight="1" x14ac:dyDescent="0.25">
      <c r="A7154" s="561">
        <v>40714</v>
      </c>
      <c r="B7154" s="563">
        <v>1787.8</v>
      </c>
      <c r="C7154"/>
      <c r="D7154"/>
    </row>
    <row r="7155" spans="1:4" ht="16.149999999999999" customHeight="1" x14ac:dyDescent="0.25">
      <c r="A7155" s="561">
        <v>40715</v>
      </c>
      <c r="B7155" s="562">
        <v>1789.47</v>
      </c>
      <c r="C7155"/>
      <c r="D7155"/>
    </row>
    <row r="7156" spans="1:4" ht="16.149999999999999" customHeight="1" x14ac:dyDescent="0.25">
      <c r="A7156" s="561">
        <v>40716</v>
      </c>
      <c r="B7156" s="563">
        <v>1780.48</v>
      </c>
      <c r="C7156"/>
      <c r="D7156"/>
    </row>
    <row r="7157" spans="1:4" ht="16.149999999999999" customHeight="1" x14ac:dyDescent="0.25">
      <c r="A7157" s="561">
        <v>40717</v>
      </c>
      <c r="B7157" s="562">
        <v>1779.1</v>
      </c>
      <c r="C7157"/>
      <c r="D7157"/>
    </row>
    <row r="7158" spans="1:4" ht="16.149999999999999" customHeight="1" x14ac:dyDescent="0.25">
      <c r="A7158" s="561">
        <v>40718</v>
      </c>
      <c r="B7158" s="563">
        <v>1788.11</v>
      </c>
      <c r="C7158"/>
      <c r="D7158"/>
    </row>
    <row r="7159" spans="1:4" ht="16.149999999999999" customHeight="1" x14ac:dyDescent="0.25">
      <c r="A7159" s="561">
        <v>40719</v>
      </c>
      <c r="B7159" s="562">
        <v>1787.8</v>
      </c>
      <c r="C7159"/>
      <c r="D7159"/>
    </row>
    <row r="7160" spans="1:4" ht="16.149999999999999" customHeight="1" x14ac:dyDescent="0.25">
      <c r="A7160" s="561">
        <v>40720</v>
      </c>
      <c r="B7160" s="563">
        <v>1787.8</v>
      </c>
      <c r="C7160"/>
      <c r="D7160"/>
    </row>
    <row r="7161" spans="1:4" ht="16.149999999999999" customHeight="1" x14ac:dyDescent="0.25">
      <c r="A7161" s="561">
        <v>40721</v>
      </c>
      <c r="B7161" s="562">
        <v>1787.8</v>
      </c>
      <c r="C7161"/>
      <c r="D7161"/>
    </row>
    <row r="7162" spans="1:4" ht="16.149999999999999" customHeight="1" x14ac:dyDescent="0.25">
      <c r="A7162" s="561">
        <v>40722</v>
      </c>
      <c r="B7162" s="563">
        <v>1787.8</v>
      </c>
      <c r="C7162"/>
      <c r="D7162"/>
    </row>
    <row r="7163" spans="1:4" ht="16.149999999999999" customHeight="1" x14ac:dyDescent="0.25">
      <c r="A7163" s="561">
        <v>40723</v>
      </c>
      <c r="B7163" s="562">
        <v>1786.73</v>
      </c>
      <c r="C7163"/>
      <c r="D7163"/>
    </row>
    <row r="7164" spans="1:4" ht="16.149999999999999" customHeight="1" x14ac:dyDescent="0.25">
      <c r="A7164" s="561">
        <v>40724</v>
      </c>
      <c r="B7164" s="563">
        <v>1780.16</v>
      </c>
      <c r="C7164"/>
      <c r="D7164"/>
    </row>
    <row r="7165" spans="1:4" ht="16.149999999999999" customHeight="1" x14ac:dyDescent="0.25">
      <c r="A7165" s="561">
        <v>40725</v>
      </c>
      <c r="B7165" s="562">
        <v>1772.32</v>
      </c>
      <c r="C7165"/>
      <c r="D7165"/>
    </row>
    <row r="7166" spans="1:4" ht="16.149999999999999" customHeight="1" x14ac:dyDescent="0.25">
      <c r="A7166" s="561">
        <v>40726</v>
      </c>
      <c r="B7166" s="563">
        <v>1762.59</v>
      </c>
      <c r="C7166"/>
      <c r="D7166"/>
    </row>
    <row r="7167" spans="1:4" ht="16.149999999999999" customHeight="1" x14ac:dyDescent="0.25">
      <c r="A7167" s="561">
        <v>40727</v>
      </c>
      <c r="B7167" s="562">
        <v>1762.59</v>
      </c>
      <c r="C7167"/>
      <c r="D7167"/>
    </row>
    <row r="7168" spans="1:4" ht="16.149999999999999" customHeight="1" x14ac:dyDescent="0.25">
      <c r="A7168" s="561">
        <v>40728</v>
      </c>
      <c r="B7168" s="563">
        <v>1762.59</v>
      </c>
      <c r="C7168"/>
      <c r="D7168"/>
    </row>
    <row r="7169" spans="1:4" ht="16.149999999999999" customHeight="1" x14ac:dyDescent="0.25">
      <c r="A7169" s="561">
        <v>40729</v>
      </c>
      <c r="B7169" s="562">
        <v>1762.59</v>
      </c>
      <c r="C7169"/>
      <c r="D7169"/>
    </row>
    <row r="7170" spans="1:4" ht="16.149999999999999" customHeight="1" x14ac:dyDescent="0.25">
      <c r="A7170" s="561">
        <v>40730</v>
      </c>
      <c r="B7170" s="563">
        <v>1766.57</v>
      </c>
      <c r="C7170"/>
      <c r="D7170"/>
    </row>
    <row r="7171" spans="1:4" ht="16.149999999999999" customHeight="1" x14ac:dyDescent="0.25">
      <c r="A7171" s="561">
        <v>40731</v>
      </c>
      <c r="B7171" s="562">
        <v>1767.47</v>
      </c>
      <c r="C7171"/>
      <c r="D7171"/>
    </row>
    <row r="7172" spans="1:4" ht="16.149999999999999" customHeight="1" x14ac:dyDescent="0.25">
      <c r="A7172" s="561">
        <v>40732</v>
      </c>
      <c r="B7172" s="563">
        <v>1759.38</v>
      </c>
      <c r="C7172"/>
      <c r="D7172"/>
    </row>
    <row r="7173" spans="1:4" ht="16.149999999999999" customHeight="1" x14ac:dyDescent="0.25">
      <c r="A7173" s="561">
        <v>40733</v>
      </c>
      <c r="B7173" s="562">
        <v>1759.41</v>
      </c>
      <c r="C7173"/>
      <c r="D7173"/>
    </row>
    <row r="7174" spans="1:4" ht="16.149999999999999" customHeight="1" x14ac:dyDescent="0.25">
      <c r="A7174" s="561">
        <v>40734</v>
      </c>
      <c r="B7174" s="563">
        <v>1759.41</v>
      </c>
      <c r="C7174"/>
      <c r="D7174"/>
    </row>
    <row r="7175" spans="1:4" ht="16.149999999999999" customHeight="1" x14ac:dyDescent="0.25">
      <c r="A7175" s="561">
        <v>40735</v>
      </c>
      <c r="B7175" s="562">
        <v>1759.41</v>
      </c>
      <c r="C7175"/>
      <c r="D7175"/>
    </row>
    <row r="7176" spans="1:4" ht="16.149999999999999" customHeight="1" x14ac:dyDescent="0.25">
      <c r="A7176" s="561">
        <v>40736</v>
      </c>
      <c r="B7176" s="563">
        <v>1768.42</v>
      </c>
      <c r="C7176"/>
      <c r="D7176"/>
    </row>
    <row r="7177" spans="1:4" ht="16.149999999999999" customHeight="1" x14ac:dyDescent="0.25">
      <c r="A7177" s="561">
        <v>40737</v>
      </c>
      <c r="B7177" s="562">
        <v>1765.32</v>
      </c>
      <c r="C7177"/>
      <c r="D7177"/>
    </row>
    <row r="7178" spans="1:4" ht="16.149999999999999" customHeight="1" x14ac:dyDescent="0.25">
      <c r="A7178" s="561">
        <v>40738</v>
      </c>
      <c r="B7178" s="563">
        <v>1758.25</v>
      </c>
      <c r="C7178"/>
      <c r="D7178"/>
    </row>
    <row r="7179" spans="1:4" ht="16.149999999999999" customHeight="1" x14ac:dyDescent="0.25">
      <c r="A7179" s="561">
        <v>40739</v>
      </c>
      <c r="B7179" s="562">
        <v>1748.41</v>
      </c>
      <c r="C7179"/>
      <c r="D7179"/>
    </row>
    <row r="7180" spans="1:4" ht="16.149999999999999" customHeight="1" x14ac:dyDescent="0.25">
      <c r="A7180" s="561">
        <v>40740</v>
      </c>
      <c r="B7180" s="563">
        <v>1750.9</v>
      </c>
      <c r="C7180"/>
      <c r="D7180"/>
    </row>
    <row r="7181" spans="1:4" ht="16.149999999999999" customHeight="1" x14ac:dyDescent="0.25">
      <c r="A7181" s="561">
        <v>40741</v>
      </c>
      <c r="B7181" s="562">
        <v>1750.9</v>
      </c>
      <c r="C7181"/>
      <c r="D7181"/>
    </row>
    <row r="7182" spans="1:4" ht="16.149999999999999" customHeight="1" x14ac:dyDescent="0.25">
      <c r="A7182" s="561">
        <v>40742</v>
      </c>
      <c r="B7182" s="563">
        <v>1750.9</v>
      </c>
      <c r="C7182"/>
      <c r="D7182"/>
    </row>
    <row r="7183" spans="1:4" ht="16.149999999999999" customHeight="1" x14ac:dyDescent="0.25">
      <c r="A7183" s="561">
        <v>40743</v>
      </c>
      <c r="B7183" s="562">
        <v>1758.99</v>
      </c>
      <c r="C7183"/>
      <c r="D7183"/>
    </row>
    <row r="7184" spans="1:4" ht="16.149999999999999" customHeight="1" x14ac:dyDescent="0.25">
      <c r="A7184" s="561">
        <v>40744</v>
      </c>
      <c r="B7184" s="563">
        <v>1757.49</v>
      </c>
      <c r="C7184"/>
      <c r="D7184"/>
    </row>
    <row r="7185" spans="1:4" ht="16.149999999999999" customHeight="1" x14ac:dyDescent="0.25">
      <c r="A7185" s="561">
        <v>40745</v>
      </c>
      <c r="B7185" s="562">
        <v>1757.49</v>
      </c>
      <c r="C7185"/>
      <c r="D7185"/>
    </row>
    <row r="7186" spans="1:4" ht="16.149999999999999" customHeight="1" x14ac:dyDescent="0.25">
      <c r="A7186" s="561">
        <v>40746</v>
      </c>
      <c r="B7186" s="563">
        <v>1756.38</v>
      </c>
      <c r="C7186"/>
      <c r="D7186"/>
    </row>
    <row r="7187" spans="1:4" ht="16.149999999999999" customHeight="1" x14ac:dyDescent="0.25">
      <c r="A7187" s="561">
        <v>40747</v>
      </c>
      <c r="B7187" s="562">
        <v>1757.35</v>
      </c>
      <c r="C7187"/>
      <c r="D7187"/>
    </row>
    <row r="7188" spans="1:4" ht="16.149999999999999" customHeight="1" x14ac:dyDescent="0.25">
      <c r="A7188" s="561">
        <v>40748</v>
      </c>
      <c r="B7188" s="563">
        <v>1757.35</v>
      </c>
      <c r="C7188"/>
      <c r="D7188"/>
    </row>
    <row r="7189" spans="1:4" ht="16.149999999999999" customHeight="1" x14ac:dyDescent="0.25">
      <c r="A7189" s="561">
        <v>40749</v>
      </c>
      <c r="B7189" s="562">
        <v>1757.35</v>
      </c>
      <c r="C7189"/>
      <c r="D7189"/>
    </row>
    <row r="7190" spans="1:4" ht="16.149999999999999" customHeight="1" x14ac:dyDescent="0.25">
      <c r="A7190" s="561">
        <v>40750</v>
      </c>
      <c r="B7190" s="563">
        <v>1768.02</v>
      </c>
      <c r="C7190"/>
      <c r="D7190"/>
    </row>
    <row r="7191" spans="1:4" ht="16.149999999999999" customHeight="1" x14ac:dyDescent="0.25">
      <c r="A7191" s="561">
        <v>40751</v>
      </c>
      <c r="B7191" s="562">
        <v>1759.88</v>
      </c>
      <c r="C7191"/>
      <c r="D7191"/>
    </row>
    <row r="7192" spans="1:4" ht="16.149999999999999" customHeight="1" x14ac:dyDescent="0.25">
      <c r="A7192" s="561">
        <v>40752</v>
      </c>
      <c r="B7192" s="563">
        <v>1764.89</v>
      </c>
      <c r="C7192"/>
      <c r="D7192"/>
    </row>
    <row r="7193" spans="1:4" ht="16.149999999999999" customHeight="1" x14ac:dyDescent="0.25">
      <c r="A7193" s="561">
        <v>40753</v>
      </c>
      <c r="B7193" s="562">
        <v>1771.15</v>
      </c>
      <c r="C7193"/>
      <c r="D7193"/>
    </row>
    <row r="7194" spans="1:4" ht="16.149999999999999" customHeight="1" x14ac:dyDescent="0.25">
      <c r="A7194" s="561">
        <v>40754</v>
      </c>
      <c r="B7194" s="563">
        <v>1777.82</v>
      </c>
      <c r="C7194"/>
      <c r="D7194"/>
    </row>
    <row r="7195" spans="1:4" ht="16.149999999999999" customHeight="1" x14ac:dyDescent="0.25">
      <c r="A7195" s="561">
        <v>40755</v>
      </c>
      <c r="B7195" s="562">
        <v>1777.82</v>
      </c>
      <c r="C7195"/>
      <c r="D7195"/>
    </row>
    <row r="7196" spans="1:4" ht="16.149999999999999" customHeight="1" x14ac:dyDescent="0.25">
      <c r="A7196" s="561">
        <v>40756</v>
      </c>
      <c r="B7196" s="563">
        <v>1777.82</v>
      </c>
      <c r="C7196"/>
      <c r="D7196"/>
    </row>
    <row r="7197" spans="1:4" ht="16.149999999999999" customHeight="1" x14ac:dyDescent="0.25">
      <c r="A7197" s="561">
        <v>40757</v>
      </c>
      <c r="B7197" s="562">
        <v>1771.81</v>
      </c>
      <c r="C7197"/>
      <c r="D7197"/>
    </row>
    <row r="7198" spans="1:4" ht="16.149999999999999" customHeight="1" x14ac:dyDescent="0.25">
      <c r="A7198" s="561">
        <v>40758</v>
      </c>
      <c r="B7198" s="563">
        <v>1765.53</v>
      </c>
      <c r="C7198"/>
      <c r="D7198"/>
    </row>
    <row r="7199" spans="1:4" ht="16.149999999999999" customHeight="1" x14ac:dyDescent="0.25">
      <c r="A7199" s="561">
        <v>40759</v>
      </c>
      <c r="B7199" s="562">
        <v>1772.52</v>
      </c>
      <c r="C7199"/>
      <c r="D7199"/>
    </row>
    <row r="7200" spans="1:4" ht="16.149999999999999" customHeight="1" x14ac:dyDescent="0.25">
      <c r="A7200" s="561">
        <v>40760</v>
      </c>
      <c r="B7200" s="563">
        <v>1781.33</v>
      </c>
      <c r="C7200"/>
      <c r="D7200"/>
    </row>
    <row r="7201" spans="1:4" ht="16.149999999999999" customHeight="1" x14ac:dyDescent="0.25">
      <c r="A7201" s="561">
        <v>40761</v>
      </c>
      <c r="B7201" s="562">
        <v>1792.68</v>
      </c>
      <c r="C7201"/>
      <c r="D7201"/>
    </row>
    <row r="7202" spans="1:4" ht="16.149999999999999" customHeight="1" x14ac:dyDescent="0.25">
      <c r="A7202" s="561">
        <v>40762</v>
      </c>
      <c r="B7202" s="563">
        <v>1792.68</v>
      </c>
      <c r="C7202"/>
      <c r="D7202"/>
    </row>
    <row r="7203" spans="1:4" ht="16.149999999999999" customHeight="1" x14ac:dyDescent="0.25">
      <c r="A7203" s="561">
        <v>40763</v>
      </c>
      <c r="B7203" s="562">
        <v>1792.68</v>
      </c>
      <c r="C7203"/>
      <c r="D7203"/>
    </row>
    <row r="7204" spans="1:4" ht="16.149999999999999" customHeight="1" x14ac:dyDescent="0.25">
      <c r="A7204" s="561">
        <v>40764</v>
      </c>
      <c r="B7204" s="563">
        <v>1811.18</v>
      </c>
      <c r="C7204"/>
      <c r="D7204"/>
    </row>
    <row r="7205" spans="1:4" ht="16.149999999999999" customHeight="1" x14ac:dyDescent="0.25">
      <c r="A7205" s="561">
        <v>40765</v>
      </c>
      <c r="B7205" s="562">
        <v>1811.68</v>
      </c>
      <c r="C7205"/>
      <c r="D7205"/>
    </row>
    <row r="7206" spans="1:4" ht="16.149999999999999" customHeight="1" x14ac:dyDescent="0.25">
      <c r="A7206" s="561">
        <v>40766</v>
      </c>
      <c r="B7206" s="563">
        <v>1800.97</v>
      </c>
      <c r="C7206"/>
      <c r="D7206"/>
    </row>
    <row r="7207" spans="1:4" ht="16.149999999999999" customHeight="1" x14ac:dyDescent="0.25">
      <c r="A7207" s="561">
        <v>40767</v>
      </c>
      <c r="B7207" s="562">
        <v>1793.47</v>
      </c>
      <c r="C7207"/>
      <c r="D7207"/>
    </row>
    <row r="7208" spans="1:4" ht="16.149999999999999" customHeight="1" x14ac:dyDescent="0.25">
      <c r="A7208" s="561">
        <v>40768</v>
      </c>
      <c r="B7208" s="563">
        <v>1783.35</v>
      </c>
      <c r="C7208"/>
      <c r="D7208"/>
    </row>
    <row r="7209" spans="1:4" ht="16.149999999999999" customHeight="1" x14ac:dyDescent="0.25">
      <c r="A7209" s="561">
        <v>40769</v>
      </c>
      <c r="B7209" s="562">
        <v>1783.35</v>
      </c>
      <c r="C7209"/>
      <c r="D7209"/>
    </row>
    <row r="7210" spans="1:4" ht="16.149999999999999" customHeight="1" x14ac:dyDescent="0.25">
      <c r="A7210" s="561">
        <v>40770</v>
      </c>
      <c r="B7210" s="563">
        <v>1783.35</v>
      </c>
      <c r="C7210"/>
      <c r="D7210"/>
    </row>
    <row r="7211" spans="1:4" ht="16.149999999999999" customHeight="1" x14ac:dyDescent="0.25">
      <c r="A7211" s="561">
        <v>40771</v>
      </c>
      <c r="B7211" s="562">
        <v>1783.35</v>
      </c>
      <c r="C7211"/>
      <c r="D7211"/>
    </row>
    <row r="7212" spans="1:4" ht="16.149999999999999" customHeight="1" x14ac:dyDescent="0.25">
      <c r="A7212" s="561">
        <v>40772</v>
      </c>
      <c r="B7212" s="563">
        <v>1776.66</v>
      </c>
      <c r="C7212"/>
      <c r="D7212"/>
    </row>
    <row r="7213" spans="1:4" ht="16.149999999999999" customHeight="1" x14ac:dyDescent="0.25">
      <c r="A7213" s="561">
        <v>40773</v>
      </c>
      <c r="B7213" s="562">
        <v>1767.29</v>
      </c>
      <c r="C7213"/>
      <c r="D7213"/>
    </row>
    <row r="7214" spans="1:4" ht="16.149999999999999" customHeight="1" x14ac:dyDescent="0.25">
      <c r="A7214" s="561">
        <v>40774</v>
      </c>
      <c r="B7214" s="563">
        <v>1775.84</v>
      </c>
      <c r="C7214"/>
      <c r="D7214"/>
    </row>
    <row r="7215" spans="1:4" ht="16.149999999999999" customHeight="1" x14ac:dyDescent="0.25">
      <c r="A7215" s="561">
        <v>40775</v>
      </c>
      <c r="B7215" s="562">
        <v>1779.05</v>
      </c>
      <c r="C7215"/>
      <c r="D7215"/>
    </row>
    <row r="7216" spans="1:4" ht="16.149999999999999" customHeight="1" x14ac:dyDescent="0.25">
      <c r="A7216" s="561">
        <v>40776</v>
      </c>
      <c r="B7216" s="563">
        <v>1779.05</v>
      </c>
      <c r="C7216"/>
      <c r="D7216"/>
    </row>
    <row r="7217" spans="1:4" ht="16.149999999999999" customHeight="1" x14ac:dyDescent="0.25">
      <c r="A7217" s="561">
        <v>40777</v>
      </c>
      <c r="B7217" s="562">
        <v>1779.05</v>
      </c>
      <c r="C7217"/>
      <c r="D7217"/>
    </row>
    <row r="7218" spans="1:4" ht="16.149999999999999" customHeight="1" x14ac:dyDescent="0.25">
      <c r="A7218" s="561">
        <v>40778</v>
      </c>
      <c r="B7218" s="563">
        <v>1779.86</v>
      </c>
      <c r="C7218"/>
      <c r="D7218"/>
    </row>
    <row r="7219" spans="1:4" ht="16.149999999999999" customHeight="1" x14ac:dyDescent="0.25">
      <c r="A7219" s="561">
        <v>40779</v>
      </c>
      <c r="B7219" s="562">
        <v>1781.91</v>
      </c>
      <c r="C7219"/>
      <c r="D7219"/>
    </row>
    <row r="7220" spans="1:4" ht="16.149999999999999" customHeight="1" x14ac:dyDescent="0.25">
      <c r="A7220" s="561">
        <v>40780</v>
      </c>
      <c r="B7220" s="563">
        <v>1791.61</v>
      </c>
      <c r="C7220"/>
      <c r="D7220"/>
    </row>
    <row r="7221" spans="1:4" ht="16.149999999999999" customHeight="1" x14ac:dyDescent="0.25">
      <c r="A7221" s="561">
        <v>40781</v>
      </c>
      <c r="B7221" s="562">
        <v>1791.05</v>
      </c>
      <c r="C7221"/>
      <c r="D7221"/>
    </row>
    <row r="7222" spans="1:4" ht="16.149999999999999" customHeight="1" x14ac:dyDescent="0.25">
      <c r="A7222" s="561">
        <v>40782</v>
      </c>
      <c r="B7222" s="563">
        <v>1794.02</v>
      </c>
      <c r="C7222"/>
      <c r="D7222"/>
    </row>
    <row r="7223" spans="1:4" ht="16.149999999999999" customHeight="1" x14ac:dyDescent="0.25">
      <c r="A7223" s="561">
        <v>40783</v>
      </c>
      <c r="B7223" s="562">
        <v>1794.02</v>
      </c>
      <c r="C7223"/>
      <c r="D7223"/>
    </row>
    <row r="7224" spans="1:4" ht="16.149999999999999" customHeight="1" x14ac:dyDescent="0.25">
      <c r="A7224" s="561">
        <v>40784</v>
      </c>
      <c r="B7224" s="563">
        <v>1794.02</v>
      </c>
      <c r="C7224"/>
      <c r="D7224"/>
    </row>
    <row r="7225" spans="1:4" ht="16.149999999999999" customHeight="1" x14ac:dyDescent="0.25">
      <c r="A7225" s="561">
        <v>40785</v>
      </c>
      <c r="B7225" s="562">
        <v>1787.52</v>
      </c>
      <c r="C7225"/>
      <c r="D7225"/>
    </row>
    <row r="7226" spans="1:4" ht="16.149999999999999" customHeight="1" x14ac:dyDescent="0.25">
      <c r="A7226" s="561">
        <v>40786</v>
      </c>
      <c r="B7226" s="563">
        <v>1783.66</v>
      </c>
      <c r="C7226"/>
      <c r="D7226"/>
    </row>
    <row r="7227" spans="1:4" ht="16.149999999999999" customHeight="1" x14ac:dyDescent="0.25">
      <c r="A7227" s="561">
        <v>40787</v>
      </c>
      <c r="B7227" s="562">
        <v>1780.26</v>
      </c>
      <c r="C7227"/>
      <c r="D7227"/>
    </row>
    <row r="7228" spans="1:4" ht="16.149999999999999" customHeight="1" x14ac:dyDescent="0.25">
      <c r="A7228" s="561">
        <v>40788</v>
      </c>
      <c r="B7228" s="563">
        <v>1778.51</v>
      </c>
      <c r="C7228"/>
      <c r="D7228"/>
    </row>
    <row r="7229" spans="1:4" ht="16.149999999999999" customHeight="1" x14ac:dyDescent="0.25">
      <c r="A7229" s="561">
        <v>40789</v>
      </c>
      <c r="B7229" s="562">
        <v>1782.8</v>
      </c>
      <c r="C7229"/>
      <c r="D7229"/>
    </row>
    <row r="7230" spans="1:4" ht="16.149999999999999" customHeight="1" x14ac:dyDescent="0.25">
      <c r="A7230" s="561">
        <v>40790</v>
      </c>
      <c r="B7230" s="563">
        <v>1782.8</v>
      </c>
      <c r="C7230"/>
      <c r="D7230"/>
    </row>
    <row r="7231" spans="1:4" ht="16.149999999999999" customHeight="1" x14ac:dyDescent="0.25">
      <c r="A7231" s="561">
        <v>40791</v>
      </c>
      <c r="B7231" s="562">
        <v>1782.8</v>
      </c>
      <c r="C7231"/>
      <c r="D7231"/>
    </row>
    <row r="7232" spans="1:4" ht="16.149999999999999" customHeight="1" x14ac:dyDescent="0.25">
      <c r="A7232" s="561">
        <v>40792</v>
      </c>
      <c r="B7232" s="563">
        <v>1782.8</v>
      </c>
      <c r="C7232"/>
      <c r="D7232"/>
    </row>
    <row r="7233" spans="1:4" ht="16.149999999999999" customHeight="1" x14ac:dyDescent="0.25">
      <c r="A7233" s="561">
        <v>40793</v>
      </c>
      <c r="B7233" s="562">
        <v>1791.89</v>
      </c>
      <c r="C7233"/>
      <c r="D7233"/>
    </row>
    <row r="7234" spans="1:4" ht="16.149999999999999" customHeight="1" x14ac:dyDescent="0.25">
      <c r="A7234" s="561">
        <v>40794</v>
      </c>
      <c r="B7234" s="563">
        <v>1789.3</v>
      </c>
      <c r="C7234"/>
      <c r="D7234"/>
    </row>
    <row r="7235" spans="1:4" ht="16.149999999999999" customHeight="1" x14ac:dyDescent="0.25">
      <c r="A7235" s="561">
        <v>40795</v>
      </c>
      <c r="B7235" s="562">
        <v>1789.9</v>
      </c>
      <c r="C7235"/>
      <c r="D7235"/>
    </row>
    <row r="7236" spans="1:4" ht="16.149999999999999" customHeight="1" x14ac:dyDescent="0.25">
      <c r="A7236" s="561">
        <v>40796</v>
      </c>
      <c r="B7236" s="563">
        <v>1796.58</v>
      </c>
      <c r="C7236"/>
      <c r="D7236"/>
    </row>
    <row r="7237" spans="1:4" ht="16.149999999999999" customHeight="1" x14ac:dyDescent="0.25">
      <c r="A7237" s="561">
        <v>40797</v>
      </c>
      <c r="B7237" s="562">
        <v>1796.58</v>
      </c>
      <c r="C7237"/>
      <c r="D7237"/>
    </row>
    <row r="7238" spans="1:4" ht="16.149999999999999" customHeight="1" x14ac:dyDescent="0.25">
      <c r="A7238" s="561">
        <v>40798</v>
      </c>
      <c r="B7238" s="563">
        <v>1796.58</v>
      </c>
      <c r="C7238"/>
      <c r="D7238"/>
    </row>
    <row r="7239" spans="1:4" ht="16.149999999999999" customHeight="1" x14ac:dyDescent="0.25">
      <c r="A7239" s="561">
        <v>40799</v>
      </c>
      <c r="B7239" s="562">
        <v>1811.34</v>
      </c>
      <c r="C7239"/>
      <c r="D7239"/>
    </row>
    <row r="7240" spans="1:4" ht="16.149999999999999" customHeight="1" x14ac:dyDescent="0.25">
      <c r="A7240" s="561">
        <v>40800</v>
      </c>
      <c r="B7240" s="563">
        <v>1813.42</v>
      </c>
      <c r="C7240"/>
      <c r="D7240"/>
    </row>
    <row r="7241" spans="1:4" ht="16.149999999999999" customHeight="1" x14ac:dyDescent="0.25">
      <c r="A7241" s="561">
        <v>40801</v>
      </c>
      <c r="B7241" s="562">
        <v>1824.15</v>
      </c>
      <c r="C7241"/>
      <c r="D7241"/>
    </row>
    <row r="7242" spans="1:4" ht="16.149999999999999" customHeight="1" x14ac:dyDescent="0.25">
      <c r="A7242" s="561">
        <v>40802</v>
      </c>
      <c r="B7242" s="563">
        <v>1822.04</v>
      </c>
      <c r="C7242"/>
      <c r="D7242"/>
    </row>
    <row r="7243" spans="1:4" ht="16.149999999999999" customHeight="1" x14ac:dyDescent="0.25">
      <c r="A7243" s="561">
        <v>40803</v>
      </c>
      <c r="B7243" s="562">
        <v>1820.29</v>
      </c>
      <c r="C7243"/>
      <c r="D7243"/>
    </row>
    <row r="7244" spans="1:4" ht="16.149999999999999" customHeight="1" x14ac:dyDescent="0.25">
      <c r="A7244" s="561">
        <v>40804</v>
      </c>
      <c r="B7244" s="563">
        <v>1820.29</v>
      </c>
      <c r="C7244"/>
      <c r="D7244"/>
    </row>
    <row r="7245" spans="1:4" ht="16.149999999999999" customHeight="1" x14ac:dyDescent="0.25">
      <c r="A7245" s="561">
        <v>40805</v>
      </c>
      <c r="B7245" s="562">
        <v>1820.29</v>
      </c>
      <c r="C7245"/>
      <c r="D7245"/>
    </row>
    <row r="7246" spans="1:4" ht="16.149999999999999" customHeight="1" x14ac:dyDescent="0.25">
      <c r="A7246" s="561">
        <v>40806</v>
      </c>
      <c r="B7246" s="563">
        <v>1843.26</v>
      </c>
      <c r="C7246"/>
      <c r="D7246"/>
    </row>
    <row r="7247" spans="1:4" ht="16.149999999999999" customHeight="1" x14ac:dyDescent="0.25">
      <c r="A7247" s="561">
        <v>40807</v>
      </c>
      <c r="B7247" s="562">
        <v>1854.96</v>
      </c>
      <c r="C7247"/>
      <c r="D7247"/>
    </row>
    <row r="7248" spans="1:4" ht="16.149999999999999" customHeight="1" x14ac:dyDescent="0.25">
      <c r="A7248" s="561">
        <v>40808</v>
      </c>
      <c r="B7248" s="563">
        <v>1882.23</v>
      </c>
      <c r="C7248"/>
      <c r="D7248"/>
    </row>
    <row r="7249" spans="1:4" ht="16.149999999999999" customHeight="1" x14ac:dyDescent="0.25">
      <c r="A7249" s="561">
        <v>40809</v>
      </c>
      <c r="B7249" s="562">
        <v>1915.63</v>
      </c>
      <c r="C7249"/>
      <c r="D7249"/>
    </row>
    <row r="7250" spans="1:4" ht="16.149999999999999" customHeight="1" x14ac:dyDescent="0.25">
      <c r="A7250" s="561">
        <v>40810</v>
      </c>
      <c r="B7250" s="563">
        <v>1902.45</v>
      </c>
      <c r="C7250"/>
      <c r="D7250"/>
    </row>
    <row r="7251" spans="1:4" ht="16.149999999999999" customHeight="1" x14ac:dyDescent="0.25">
      <c r="A7251" s="561">
        <v>40811</v>
      </c>
      <c r="B7251" s="562">
        <v>1902.45</v>
      </c>
      <c r="C7251"/>
      <c r="D7251"/>
    </row>
    <row r="7252" spans="1:4" ht="16.149999999999999" customHeight="1" x14ac:dyDescent="0.25">
      <c r="A7252" s="561">
        <v>40812</v>
      </c>
      <c r="B7252" s="563">
        <v>1902.45</v>
      </c>
      <c r="C7252"/>
      <c r="D7252"/>
    </row>
    <row r="7253" spans="1:4" ht="16.149999999999999" customHeight="1" x14ac:dyDescent="0.25">
      <c r="A7253" s="561">
        <v>40813</v>
      </c>
      <c r="B7253" s="562">
        <v>1903.31</v>
      </c>
      <c r="C7253"/>
      <c r="D7253"/>
    </row>
    <row r="7254" spans="1:4" ht="16.149999999999999" customHeight="1" x14ac:dyDescent="0.25">
      <c r="A7254" s="561">
        <v>40814</v>
      </c>
      <c r="B7254" s="563">
        <v>1887.38</v>
      </c>
      <c r="C7254"/>
      <c r="D7254"/>
    </row>
    <row r="7255" spans="1:4" ht="16.149999999999999" customHeight="1" x14ac:dyDescent="0.25">
      <c r="A7255" s="561">
        <v>40815</v>
      </c>
      <c r="B7255" s="562">
        <v>1907.75</v>
      </c>
      <c r="C7255"/>
      <c r="D7255"/>
    </row>
    <row r="7256" spans="1:4" ht="16.149999999999999" customHeight="1" x14ac:dyDescent="0.25">
      <c r="A7256" s="561">
        <v>40816</v>
      </c>
      <c r="B7256" s="563">
        <v>1915.1</v>
      </c>
      <c r="C7256"/>
      <c r="D7256"/>
    </row>
    <row r="7257" spans="1:4" ht="16.149999999999999" customHeight="1" x14ac:dyDescent="0.25">
      <c r="A7257" s="561">
        <v>40817</v>
      </c>
      <c r="B7257" s="562">
        <v>1929.01</v>
      </c>
      <c r="C7257"/>
      <c r="D7257"/>
    </row>
    <row r="7258" spans="1:4" ht="16.149999999999999" customHeight="1" x14ac:dyDescent="0.25">
      <c r="A7258" s="561">
        <v>40818</v>
      </c>
      <c r="B7258" s="563">
        <v>1929.01</v>
      </c>
      <c r="C7258"/>
      <c r="D7258"/>
    </row>
    <row r="7259" spans="1:4" ht="16.149999999999999" customHeight="1" x14ac:dyDescent="0.25">
      <c r="A7259" s="561">
        <v>40819</v>
      </c>
      <c r="B7259" s="562">
        <v>1929.01</v>
      </c>
      <c r="C7259"/>
      <c r="D7259"/>
    </row>
    <row r="7260" spans="1:4" ht="16.149999999999999" customHeight="1" x14ac:dyDescent="0.25">
      <c r="A7260" s="561">
        <v>40820</v>
      </c>
      <c r="B7260" s="563">
        <v>1943.8</v>
      </c>
      <c r="C7260"/>
      <c r="D7260"/>
    </row>
    <row r="7261" spans="1:4" ht="16.149999999999999" customHeight="1" x14ac:dyDescent="0.25">
      <c r="A7261" s="561">
        <v>40821</v>
      </c>
      <c r="B7261" s="562">
        <v>1972.76</v>
      </c>
      <c r="C7261"/>
      <c r="D7261"/>
    </row>
    <row r="7262" spans="1:4" ht="16.149999999999999" customHeight="1" x14ac:dyDescent="0.25">
      <c r="A7262" s="561">
        <v>40822</v>
      </c>
      <c r="B7262" s="563">
        <v>1967.56</v>
      </c>
      <c r="C7262"/>
      <c r="D7262"/>
    </row>
    <row r="7263" spans="1:4" ht="16.149999999999999" customHeight="1" x14ac:dyDescent="0.25">
      <c r="A7263" s="561">
        <v>40823</v>
      </c>
      <c r="B7263" s="562">
        <v>1952.09</v>
      </c>
      <c r="C7263"/>
      <c r="D7263"/>
    </row>
    <row r="7264" spans="1:4" ht="16.149999999999999" customHeight="1" x14ac:dyDescent="0.25">
      <c r="A7264" s="561">
        <v>40824</v>
      </c>
      <c r="B7264" s="563">
        <v>1931.64</v>
      </c>
      <c r="C7264"/>
      <c r="D7264"/>
    </row>
    <row r="7265" spans="1:4" ht="16.149999999999999" customHeight="1" x14ac:dyDescent="0.25">
      <c r="A7265" s="561">
        <v>40825</v>
      </c>
      <c r="B7265" s="562">
        <v>1931.64</v>
      </c>
      <c r="C7265"/>
      <c r="D7265"/>
    </row>
    <row r="7266" spans="1:4" ht="16.149999999999999" customHeight="1" x14ac:dyDescent="0.25">
      <c r="A7266" s="561">
        <v>40826</v>
      </c>
      <c r="B7266" s="563">
        <v>1931.64</v>
      </c>
      <c r="C7266"/>
      <c r="D7266"/>
    </row>
    <row r="7267" spans="1:4" ht="16.149999999999999" customHeight="1" x14ac:dyDescent="0.25">
      <c r="A7267" s="561">
        <v>40827</v>
      </c>
      <c r="B7267" s="562">
        <v>1931.64</v>
      </c>
      <c r="C7267"/>
      <c r="D7267"/>
    </row>
    <row r="7268" spans="1:4" ht="16.149999999999999" customHeight="1" x14ac:dyDescent="0.25">
      <c r="A7268" s="561">
        <v>40828</v>
      </c>
      <c r="B7268" s="563">
        <v>1913.6</v>
      </c>
      <c r="C7268"/>
      <c r="D7268"/>
    </row>
    <row r="7269" spans="1:4" ht="16.149999999999999" customHeight="1" x14ac:dyDescent="0.25">
      <c r="A7269" s="561">
        <v>40829</v>
      </c>
      <c r="B7269" s="562">
        <v>1896.72</v>
      </c>
      <c r="C7269"/>
      <c r="D7269"/>
    </row>
    <row r="7270" spans="1:4" ht="16.149999999999999" customHeight="1" x14ac:dyDescent="0.25">
      <c r="A7270" s="561">
        <v>40830</v>
      </c>
      <c r="B7270" s="563">
        <v>1909.12</v>
      </c>
      <c r="C7270"/>
      <c r="D7270"/>
    </row>
    <row r="7271" spans="1:4" ht="16.149999999999999" customHeight="1" x14ac:dyDescent="0.25">
      <c r="A7271" s="561">
        <v>40831</v>
      </c>
      <c r="B7271" s="562">
        <v>1895.33</v>
      </c>
      <c r="C7271"/>
      <c r="D7271"/>
    </row>
    <row r="7272" spans="1:4" ht="16.149999999999999" customHeight="1" x14ac:dyDescent="0.25">
      <c r="A7272" s="561">
        <v>40832</v>
      </c>
      <c r="B7272" s="563">
        <v>1895.33</v>
      </c>
      <c r="C7272"/>
      <c r="D7272"/>
    </row>
    <row r="7273" spans="1:4" ht="16.149999999999999" customHeight="1" x14ac:dyDescent="0.25">
      <c r="A7273" s="561">
        <v>40833</v>
      </c>
      <c r="B7273" s="562">
        <v>1895.33</v>
      </c>
      <c r="C7273"/>
      <c r="D7273"/>
    </row>
    <row r="7274" spans="1:4" ht="16.149999999999999" customHeight="1" x14ac:dyDescent="0.25">
      <c r="A7274" s="561">
        <v>40834</v>
      </c>
      <c r="B7274" s="563">
        <v>1895.33</v>
      </c>
      <c r="C7274"/>
      <c r="D7274"/>
    </row>
    <row r="7275" spans="1:4" ht="16.149999999999999" customHeight="1" x14ac:dyDescent="0.25">
      <c r="A7275" s="561">
        <v>40835</v>
      </c>
      <c r="B7275" s="562">
        <v>1902.47</v>
      </c>
      <c r="C7275"/>
      <c r="D7275"/>
    </row>
    <row r="7276" spans="1:4" ht="16.149999999999999" customHeight="1" x14ac:dyDescent="0.25">
      <c r="A7276" s="561">
        <v>40836</v>
      </c>
      <c r="B7276" s="563">
        <v>1900.1</v>
      </c>
      <c r="C7276"/>
      <c r="D7276"/>
    </row>
    <row r="7277" spans="1:4" ht="16.149999999999999" customHeight="1" x14ac:dyDescent="0.25">
      <c r="A7277" s="561">
        <v>40837</v>
      </c>
      <c r="B7277" s="562">
        <v>1905.95</v>
      </c>
      <c r="C7277"/>
      <c r="D7277"/>
    </row>
    <row r="7278" spans="1:4" ht="16.149999999999999" customHeight="1" x14ac:dyDescent="0.25">
      <c r="A7278" s="561">
        <v>40838</v>
      </c>
      <c r="B7278" s="563">
        <v>1897.45</v>
      </c>
      <c r="C7278"/>
      <c r="D7278"/>
    </row>
    <row r="7279" spans="1:4" ht="16.149999999999999" customHeight="1" x14ac:dyDescent="0.25">
      <c r="A7279" s="561">
        <v>40839</v>
      </c>
      <c r="B7279" s="562">
        <v>1897.45</v>
      </c>
      <c r="C7279"/>
      <c r="D7279"/>
    </row>
    <row r="7280" spans="1:4" ht="16.149999999999999" customHeight="1" x14ac:dyDescent="0.25">
      <c r="A7280" s="561">
        <v>40840</v>
      </c>
      <c r="B7280" s="563">
        <v>1897.45</v>
      </c>
      <c r="C7280"/>
      <c r="D7280"/>
    </row>
    <row r="7281" spans="1:4" ht="16.149999999999999" customHeight="1" x14ac:dyDescent="0.25">
      <c r="A7281" s="561">
        <v>40841</v>
      </c>
      <c r="B7281" s="562">
        <v>1878.78</v>
      </c>
      <c r="C7281"/>
      <c r="D7281"/>
    </row>
    <row r="7282" spans="1:4" ht="16.149999999999999" customHeight="1" x14ac:dyDescent="0.25">
      <c r="A7282" s="561">
        <v>40842</v>
      </c>
      <c r="B7282" s="563">
        <v>1875.55</v>
      </c>
      <c r="C7282"/>
      <c r="D7282"/>
    </row>
    <row r="7283" spans="1:4" ht="16.149999999999999" customHeight="1" x14ac:dyDescent="0.25">
      <c r="A7283" s="561">
        <v>40843</v>
      </c>
      <c r="B7283" s="562">
        <v>1878.1</v>
      </c>
      <c r="C7283"/>
      <c r="D7283"/>
    </row>
    <row r="7284" spans="1:4" ht="16.149999999999999" customHeight="1" x14ac:dyDescent="0.25">
      <c r="A7284" s="561">
        <v>40844</v>
      </c>
      <c r="B7284" s="563">
        <v>1862.84</v>
      </c>
      <c r="C7284"/>
      <c r="D7284"/>
    </row>
    <row r="7285" spans="1:4" ht="16.149999999999999" customHeight="1" x14ac:dyDescent="0.25">
      <c r="A7285" s="561">
        <v>40845</v>
      </c>
      <c r="B7285" s="562">
        <v>1863.06</v>
      </c>
      <c r="C7285"/>
      <c r="D7285"/>
    </row>
    <row r="7286" spans="1:4" ht="16.149999999999999" customHeight="1" x14ac:dyDescent="0.25">
      <c r="A7286" s="561">
        <v>40846</v>
      </c>
      <c r="B7286" s="563">
        <v>1863.06</v>
      </c>
      <c r="C7286"/>
      <c r="D7286"/>
    </row>
    <row r="7287" spans="1:4" ht="16.149999999999999" customHeight="1" x14ac:dyDescent="0.25">
      <c r="A7287" s="561">
        <v>40847</v>
      </c>
      <c r="B7287" s="562">
        <v>1863.06</v>
      </c>
      <c r="C7287"/>
      <c r="D7287"/>
    </row>
    <row r="7288" spans="1:4" ht="16.149999999999999" customHeight="1" x14ac:dyDescent="0.25">
      <c r="A7288" s="561">
        <v>40848</v>
      </c>
      <c r="B7288" s="563">
        <v>1871.49</v>
      </c>
      <c r="C7288"/>
      <c r="D7288"/>
    </row>
    <row r="7289" spans="1:4" ht="16.149999999999999" customHeight="1" x14ac:dyDescent="0.25">
      <c r="A7289" s="561">
        <v>40849</v>
      </c>
      <c r="B7289" s="562">
        <v>1891.38</v>
      </c>
      <c r="C7289"/>
      <c r="D7289"/>
    </row>
    <row r="7290" spans="1:4" ht="16.149999999999999" customHeight="1" x14ac:dyDescent="0.25">
      <c r="A7290" s="561">
        <v>40850</v>
      </c>
      <c r="B7290" s="563">
        <v>1889.66</v>
      </c>
      <c r="C7290"/>
      <c r="D7290"/>
    </row>
    <row r="7291" spans="1:4" ht="16.149999999999999" customHeight="1" x14ac:dyDescent="0.25">
      <c r="A7291" s="561">
        <v>40851</v>
      </c>
      <c r="B7291" s="562">
        <v>1905.38</v>
      </c>
      <c r="C7291"/>
      <c r="D7291"/>
    </row>
    <row r="7292" spans="1:4" ht="16.149999999999999" customHeight="1" x14ac:dyDescent="0.25">
      <c r="A7292" s="561">
        <v>40852</v>
      </c>
      <c r="B7292" s="563">
        <v>1915.72</v>
      </c>
      <c r="C7292"/>
      <c r="D7292"/>
    </row>
    <row r="7293" spans="1:4" ht="16.149999999999999" customHeight="1" x14ac:dyDescent="0.25">
      <c r="A7293" s="561">
        <v>40853</v>
      </c>
      <c r="B7293" s="562">
        <v>1915.72</v>
      </c>
      <c r="C7293"/>
      <c r="D7293"/>
    </row>
    <row r="7294" spans="1:4" ht="16.149999999999999" customHeight="1" x14ac:dyDescent="0.25">
      <c r="A7294" s="561">
        <v>40854</v>
      </c>
      <c r="B7294" s="563">
        <v>1915.72</v>
      </c>
      <c r="C7294"/>
      <c r="D7294"/>
    </row>
    <row r="7295" spans="1:4" ht="16.149999999999999" customHeight="1" x14ac:dyDescent="0.25">
      <c r="A7295" s="561">
        <v>40855</v>
      </c>
      <c r="B7295" s="562">
        <v>1915.72</v>
      </c>
      <c r="C7295"/>
      <c r="D7295"/>
    </row>
    <row r="7296" spans="1:4" ht="16.149999999999999" customHeight="1" x14ac:dyDescent="0.25">
      <c r="A7296" s="561">
        <v>40856</v>
      </c>
      <c r="B7296" s="563">
        <v>1908.71</v>
      </c>
      <c r="C7296"/>
      <c r="D7296"/>
    </row>
    <row r="7297" spans="1:4" ht="16.149999999999999" customHeight="1" x14ac:dyDescent="0.25">
      <c r="A7297" s="561">
        <v>40857</v>
      </c>
      <c r="B7297" s="562">
        <v>1917.69</v>
      </c>
      <c r="C7297"/>
      <c r="D7297"/>
    </row>
    <row r="7298" spans="1:4" ht="16.149999999999999" customHeight="1" x14ac:dyDescent="0.25">
      <c r="A7298" s="561">
        <v>40858</v>
      </c>
      <c r="B7298" s="563">
        <v>1913.65</v>
      </c>
      <c r="C7298"/>
      <c r="D7298"/>
    </row>
    <row r="7299" spans="1:4" ht="16.149999999999999" customHeight="1" x14ac:dyDescent="0.25">
      <c r="A7299" s="561">
        <v>40859</v>
      </c>
      <c r="B7299" s="562">
        <v>1913.65</v>
      </c>
      <c r="C7299"/>
      <c r="D7299"/>
    </row>
    <row r="7300" spans="1:4" ht="16.149999999999999" customHeight="1" x14ac:dyDescent="0.25">
      <c r="A7300" s="561">
        <v>40860</v>
      </c>
      <c r="B7300" s="563">
        <v>1913.65</v>
      </c>
      <c r="C7300"/>
      <c r="D7300"/>
    </row>
    <row r="7301" spans="1:4" ht="16.149999999999999" customHeight="1" x14ac:dyDescent="0.25">
      <c r="A7301" s="561">
        <v>40861</v>
      </c>
      <c r="B7301" s="562">
        <v>1913.65</v>
      </c>
      <c r="C7301"/>
      <c r="D7301"/>
    </row>
    <row r="7302" spans="1:4" ht="16.149999999999999" customHeight="1" x14ac:dyDescent="0.25">
      <c r="A7302" s="561">
        <v>40862</v>
      </c>
      <c r="B7302" s="563">
        <v>1913.65</v>
      </c>
      <c r="C7302"/>
      <c r="D7302"/>
    </row>
    <row r="7303" spans="1:4" ht="16.149999999999999" customHeight="1" x14ac:dyDescent="0.25">
      <c r="A7303" s="561">
        <v>40863</v>
      </c>
      <c r="B7303" s="562">
        <v>1915.41</v>
      </c>
      <c r="C7303"/>
      <c r="D7303"/>
    </row>
    <row r="7304" spans="1:4" ht="16.149999999999999" customHeight="1" x14ac:dyDescent="0.25">
      <c r="A7304" s="561">
        <v>40864</v>
      </c>
      <c r="B7304" s="563">
        <v>1912.2</v>
      </c>
      <c r="C7304"/>
      <c r="D7304"/>
    </row>
    <row r="7305" spans="1:4" ht="16.149999999999999" customHeight="1" x14ac:dyDescent="0.25">
      <c r="A7305" s="561">
        <v>40865</v>
      </c>
      <c r="B7305" s="562">
        <v>1910.83</v>
      </c>
      <c r="C7305"/>
      <c r="D7305"/>
    </row>
    <row r="7306" spans="1:4" ht="16.149999999999999" customHeight="1" x14ac:dyDescent="0.25">
      <c r="A7306" s="561">
        <v>40866</v>
      </c>
      <c r="B7306" s="563">
        <v>1917.45</v>
      </c>
      <c r="C7306"/>
      <c r="D7306"/>
    </row>
    <row r="7307" spans="1:4" ht="16.149999999999999" customHeight="1" x14ac:dyDescent="0.25">
      <c r="A7307" s="561">
        <v>40867</v>
      </c>
      <c r="B7307" s="562">
        <v>1917.45</v>
      </c>
      <c r="C7307"/>
      <c r="D7307"/>
    </row>
    <row r="7308" spans="1:4" ht="16.149999999999999" customHeight="1" x14ac:dyDescent="0.25">
      <c r="A7308" s="561">
        <v>40868</v>
      </c>
      <c r="B7308" s="563">
        <v>1917.45</v>
      </c>
      <c r="C7308"/>
      <c r="D7308"/>
    </row>
    <row r="7309" spans="1:4" ht="16.149999999999999" customHeight="1" x14ac:dyDescent="0.25">
      <c r="A7309" s="561">
        <v>40869</v>
      </c>
      <c r="B7309" s="562">
        <v>1928.47</v>
      </c>
      <c r="C7309"/>
      <c r="D7309"/>
    </row>
    <row r="7310" spans="1:4" ht="16.149999999999999" customHeight="1" x14ac:dyDescent="0.25">
      <c r="A7310" s="561">
        <v>40870</v>
      </c>
      <c r="B7310" s="563">
        <v>1925.39</v>
      </c>
      <c r="C7310"/>
      <c r="D7310"/>
    </row>
    <row r="7311" spans="1:4" ht="16.149999999999999" customHeight="1" x14ac:dyDescent="0.25">
      <c r="A7311" s="561">
        <v>40871</v>
      </c>
      <c r="B7311" s="562">
        <v>1932.63</v>
      </c>
      <c r="C7311"/>
      <c r="D7311"/>
    </row>
    <row r="7312" spans="1:4" ht="16.149999999999999" customHeight="1" x14ac:dyDescent="0.25">
      <c r="A7312" s="561">
        <v>40872</v>
      </c>
      <c r="B7312" s="563">
        <v>1932.63</v>
      </c>
      <c r="C7312"/>
      <c r="D7312"/>
    </row>
    <row r="7313" spans="1:4" ht="16.149999999999999" customHeight="1" x14ac:dyDescent="0.25">
      <c r="A7313" s="561">
        <v>40873</v>
      </c>
      <c r="B7313" s="562">
        <v>1948.48</v>
      </c>
      <c r="C7313"/>
      <c r="D7313"/>
    </row>
    <row r="7314" spans="1:4" ht="16.149999999999999" customHeight="1" x14ac:dyDescent="0.25">
      <c r="A7314" s="561">
        <v>40874</v>
      </c>
      <c r="B7314" s="563">
        <v>1948.48</v>
      </c>
      <c r="C7314"/>
      <c r="D7314"/>
    </row>
    <row r="7315" spans="1:4" ht="16.149999999999999" customHeight="1" x14ac:dyDescent="0.25">
      <c r="A7315" s="561">
        <v>40875</v>
      </c>
      <c r="B7315" s="562">
        <v>1948.48</v>
      </c>
      <c r="C7315"/>
      <c r="D7315"/>
    </row>
    <row r="7316" spans="1:4" ht="16.149999999999999" customHeight="1" x14ac:dyDescent="0.25">
      <c r="A7316" s="561">
        <v>40876</v>
      </c>
      <c r="B7316" s="563">
        <v>1946.28</v>
      </c>
      <c r="C7316"/>
      <c r="D7316"/>
    </row>
    <row r="7317" spans="1:4" ht="16.149999999999999" customHeight="1" x14ac:dyDescent="0.25">
      <c r="A7317" s="561">
        <v>40877</v>
      </c>
      <c r="B7317" s="562">
        <v>1967.18</v>
      </c>
      <c r="C7317"/>
      <c r="D7317"/>
    </row>
    <row r="7318" spans="1:4" ht="16.149999999999999" customHeight="1" x14ac:dyDescent="0.25">
      <c r="A7318" s="561">
        <v>40878</v>
      </c>
      <c r="B7318" s="563">
        <v>1948.51</v>
      </c>
      <c r="C7318"/>
      <c r="D7318"/>
    </row>
    <row r="7319" spans="1:4" ht="16.149999999999999" customHeight="1" x14ac:dyDescent="0.25">
      <c r="A7319" s="561">
        <v>40879</v>
      </c>
      <c r="B7319" s="562">
        <v>1949.56</v>
      </c>
      <c r="C7319"/>
      <c r="D7319"/>
    </row>
    <row r="7320" spans="1:4" ht="16.149999999999999" customHeight="1" x14ac:dyDescent="0.25">
      <c r="A7320" s="561">
        <v>40880</v>
      </c>
      <c r="B7320" s="563">
        <v>1938.83</v>
      </c>
      <c r="C7320"/>
      <c r="D7320"/>
    </row>
    <row r="7321" spans="1:4" ht="16.149999999999999" customHeight="1" x14ac:dyDescent="0.25">
      <c r="A7321" s="561">
        <v>40881</v>
      </c>
      <c r="B7321" s="562">
        <v>1938.83</v>
      </c>
      <c r="C7321"/>
      <c r="D7321"/>
    </row>
    <row r="7322" spans="1:4" ht="16.149999999999999" customHeight="1" x14ac:dyDescent="0.25">
      <c r="A7322" s="561">
        <v>40882</v>
      </c>
      <c r="B7322" s="563">
        <v>1938.83</v>
      </c>
      <c r="C7322"/>
      <c r="D7322"/>
    </row>
    <row r="7323" spans="1:4" ht="16.149999999999999" customHeight="1" x14ac:dyDescent="0.25">
      <c r="A7323" s="561">
        <v>40883</v>
      </c>
      <c r="B7323" s="562">
        <v>1936.29</v>
      </c>
      <c r="C7323"/>
      <c r="D7323"/>
    </row>
    <row r="7324" spans="1:4" ht="16.149999999999999" customHeight="1" x14ac:dyDescent="0.25">
      <c r="A7324" s="561">
        <v>40884</v>
      </c>
      <c r="B7324" s="563">
        <v>1936.11</v>
      </c>
      <c r="C7324"/>
      <c r="D7324"/>
    </row>
    <row r="7325" spans="1:4" ht="16.149999999999999" customHeight="1" x14ac:dyDescent="0.25">
      <c r="A7325" s="561">
        <v>40885</v>
      </c>
      <c r="B7325" s="562">
        <v>1930.57</v>
      </c>
      <c r="C7325"/>
      <c r="D7325"/>
    </row>
    <row r="7326" spans="1:4" ht="16.149999999999999" customHeight="1" x14ac:dyDescent="0.25">
      <c r="A7326" s="561">
        <v>40886</v>
      </c>
      <c r="B7326" s="563">
        <v>1930.57</v>
      </c>
      <c r="C7326"/>
      <c r="D7326"/>
    </row>
    <row r="7327" spans="1:4" ht="16.149999999999999" customHeight="1" x14ac:dyDescent="0.25">
      <c r="A7327" s="561">
        <v>40887</v>
      </c>
      <c r="B7327" s="562">
        <v>1927.1</v>
      </c>
      <c r="C7327"/>
      <c r="D7327"/>
    </row>
    <row r="7328" spans="1:4" ht="16.149999999999999" customHeight="1" x14ac:dyDescent="0.25">
      <c r="A7328" s="561">
        <v>40888</v>
      </c>
      <c r="B7328" s="563">
        <v>1927.1</v>
      </c>
      <c r="C7328"/>
      <c r="D7328"/>
    </row>
    <row r="7329" spans="1:4" ht="16.149999999999999" customHeight="1" x14ac:dyDescent="0.25">
      <c r="A7329" s="561">
        <v>40889</v>
      </c>
      <c r="B7329" s="562">
        <v>1927.1</v>
      </c>
      <c r="C7329"/>
      <c r="D7329"/>
    </row>
    <row r="7330" spans="1:4" ht="16.149999999999999" customHeight="1" x14ac:dyDescent="0.25">
      <c r="A7330" s="561">
        <v>40890</v>
      </c>
      <c r="B7330" s="563">
        <v>1932.3</v>
      </c>
      <c r="C7330"/>
      <c r="D7330"/>
    </row>
    <row r="7331" spans="1:4" ht="16.149999999999999" customHeight="1" x14ac:dyDescent="0.25">
      <c r="A7331" s="561">
        <v>40891</v>
      </c>
      <c r="B7331" s="562">
        <v>1929.01</v>
      </c>
      <c r="C7331"/>
      <c r="D7331"/>
    </row>
    <row r="7332" spans="1:4" ht="16.149999999999999" customHeight="1" x14ac:dyDescent="0.25">
      <c r="A7332" s="561">
        <v>40892</v>
      </c>
      <c r="B7332" s="563">
        <v>1937.6</v>
      </c>
      <c r="C7332"/>
      <c r="D7332"/>
    </row>
    <row r="7333" spans="1:4" ht="16.149999999999999" customHeight="1" x14ac:dyDescent="0.25">
      <c r="A7333" s="561">
        <v>40893</v>
      </c>
      <c r="B7333" s="562">
        <v>1935.96</v>
      </c>
      <c r="C7333"/>
      <c r="D7333"/>
    </row>
    <row r="7334" spans="1:4" ht="16.149999999999999" customHeight="1" x14ac:dyDescent="0.25">
      <c r="A7334" s="561">
        <v>40894</v>
      </c>
      <c r="B7334" s="563">
        <v>1935.64</v>
      </c>
      <c r="C7334"/>
      <c r="D7334"/>
    </row>
    <row r="7335" spans="1:4" ht="16.149999999999999" customHeight="1" x14ac:dyDescent="0.25">
      <c r="A7335" s="561">
        <v>40895</v>
      </c>
      <c r="B7335" s="562">
        <v>1935.64</v>
      </c>
      <c r="C7335"/>
      <c r="D7335"/>
    </row>
    <row r="7336" spans="1:4" ht="16.149999999999999" customHeight="1" x14ac:dyDescent="0.25">
      <c r="A7336" s="561">
        <v>40896</v>
      </c>
      <c r="B7336" s="563">
        <v>1935.64</v>
      </c>
      <c r="C7336"/>
      <c r="D7336"/>
    </row>
    <row r="7337" spans="1:4" ht="16.149999999999999" customHeight="1" x14ac:dyDescent="0.25">
      <c r="A7337" s="561">
        <v>40897</v>
      </c>
      <c r="B7337" s="562">
        <v>1939.39</v>
      </c>
      <c r="C7337"/>
      <c r="D7337"/>
    </row>
    <row r="7338" spans="1:4" ht="16.149999999999999" customHeight="1" x14ac:dyDescent="0.25">
      <c r="A7338" s="561">
        <v>40898</v>
      </c>
      <c r="B7338" s="563">
        <v>1932.08</v>
      </c>
      <c r="C7338"/>
      <c r="D7338"/>
    </row>
    <row r="7339" spans="1:4" ht="16.149999999999999" customHeight="1" x14ac:dyDescent="0.25">
      <c r="A7339" s="561">
        <v>40899</v>
      </c>
      <c r="B7339" s="562">
        <v>1935.72</v>
      </c>
      <c r="C7339"/>
      <c r="D7339"/>
    </row>
    <row r="7340" spans="1:4" ht="16.149999999999999" customHeight="1" x14ac:dyDescent="0.25">
      <c r="A7340" s="561">
        <v>40900</v>
      </c>
      <c r="B7340" s="563">
        <v>1927.71</v>
      </c>
      <c r="C7340"/>
      <c r="D7340"/>
    </row>
    <row r="7341" spans="1:4" ht="16.149999999999999" customHeight="1" x14ac:dyDescent="0.25">
      <c r="A7341" s="561">
        <v>40901</v>
      </c>
      <c r="B7341" s="562">
        <v>1920.93</v>
      </c>
      <c r="C7341"/>
      <c r="D7341"/>
    </row>
    <row r="7342" spans="1:4" ht="16.149999999999999" customHeight="1" x14ac:dyDescent="0.25">
      <c r="A7342" s="561">
        <v>40902</v>
      </c>
      <c r="B7342" s="563">
        <v>1920.93</v>
      </c>
      <c r="C7342"/>
      <c r="D7342"/>
    </row>
    <row r="7343" spans="1:4" ht="16.149999999999999" customHeight="1" x14ac:dyDescent="0.25">
      <c r="A7343" s="561">
        <v>40903</v>
      </c>
      <c r="B7343" s="562">
        <v>1920.93</v>
      </c>
      <c r="C7343"/>
      <c r="D7343"/>
    </row>
    <row r="7344" spans="1:4" ht="16.149999999999999" customHeight="1" x14ac:dyDescent="0.25">
      <c r="A7344" s="561">
        <v>40904</v>
      </c>
      <c r="B7344" s="563">
        <v>1920.93</v>
      </c>
      <c r="C7344"/>
      <c r="D7344"/>
    </row>
    <row r="7345" spans="1:4" ht="16.149999999999999" customHeight="1" x14ac:dyDescent="0.25">
      <c r="A7345" s="561">
        <v>40905</v>
      </c>
      <c r="B7345" s="562">
        <v>1920.16</v>
      </c>
      <c r="C7345"/>
      <c r="D7345"/>
    </row>
    <row r="7346" spans="1:4" ht="16.149999999999999" customHeight="1" x14ac:dyDescent="0.25">
      <c r="A7346" s="561">
        <v>40906</v>
      </c>
      <c r="B7346" s="563">
        <v>1938.52</v>
      </c>
      <c r="C7346"/>
      <c r="D7346"/>
    </row>
    <row r="7347" spans="1:4" ht="16.149999999999999" customHeight="1" x14ac:dyDescent="0.25">
      <c r="A7347" s="561">
        <v>40907</v>
      </c>
      <c r="B7347" s="562">
        <v>1942.7</v>
      </c>
      <c r="C7347"/>
      <c r="D7347"/>
    </row>
    <row r="7348" spans="1:4" ht="16.149999999999999" customHeight="1" x14ac:dyDescent="0.25">
      <c r="A7348" s="561">
        <v>40908</v>
      </c>
      <c r="B7348" s="563">
        <v>1942.7</v>
      </c>
      <c r="C7348"/>
      <c r="D7348"/>
    </row>
    <row r="7349" spans="1:4" ht="16.149999999999999" customHeight="1" x14ac:dyDescent="0.25">
      <c r="A7349" s="561">
        <v>40909</v>
      </c>
      <c r="B7349" s="562">
        <v>1942.7</v>
      </c>
      <c r="C7349"/>
      <c r="D7349"/>
    </row>
    <row r="7350" spans="1:4" ht="16.149999999999999" customHeight="1" x14ac:dyDescent="0.25">
      <c r="A7350" s="561">
        <v>40910</v>
      </c>
      <c r="B7350" s="563">
        <v>1942.7</v>
      </c>
      <c r="C7350"/>
      <c r="D7350"/>
    </row>
    <row r="7351" spans="1:4" ht="16.149999999999999" customHeight="1" x14ac:dyDescent="0.25">
      <c r="A7351" s="561">
        <v>40911</v>
      </c>
      <c r="B7351" s="562">
        <v>1942.7</v>
      </c>
      <c r="C7351"/>
      <c r="D7351"/>
    </row>
    <row r="7352" spans="1:4" ht="16.149999999999999" customHeight="1" x14ac:dyDescent="0.25">
      <c r="A7352" s="561">
        <v>40912</v>
      </c>
      <c r="B7352" s="563">
        <v>1915.02</v>
      </c>
      <c r="C7352"/>
      <c r="D7352"/>
    </row>
    <row r="7353" spans="1:4" ht="16.149999999999999" customHeight="1" x14ac:dyDescent="0.25">
      <c r="A7353" s="561">
        <v>40913</v>
      </c>
      <c r="B7353" s="562">
        <v>1898.24</v>
      </c>
      <c r="C7353"/>
      <c r="D7353"/>
    </row>
    <row r="7354" spans="1:4" ht="16.149999999999999" customHeight="1" x14ac:dyDescent="0.25">
      <c r="A7354" s="561">
        <v>40914</v>
      </c>
      <c r="B7354" s="563">
        <v>1884.44</v>
      </c>
      <c r="C7354"/>
      <c r="D7354"/>
    </row>
    <row r="7355" spans="1:4" ht="16.149999999999999" customHeight="1" x14ac:dyDescent="0.25">
      <c r="A7355" s="561">
        <v>40915</v>
      </c>
      <c r="B7355" s="562">
        <v>1884.47</v>
      </c>
      <c r="C7355"/>
      <c r="D7355"/>
    </row>
    <row r="7356" spans="1:4" ht="16.149999999999999" customHeight="1" x14ac:dyDescent="0.25">
      <c r="A7356" s="561">
        <v>40916</v>
      </c>
      <c r="B7356" s="563">
        <v>1884.47</v>
      </c>
      <c r="C7356"/>
      <c r="D7356"/>
    </row>
    <row r="7357" spans="1:4" ht="16.149999999999999" customHeight="1" x14ac:dyDescent="0.25">
      <c r="A7357" s="561">
        <v>40917</v>
      </c>
      <c r="B7357" s="562">
        <v>1884.47</v>
      </c>
      <c r="C7357"/>
      <c r="D7357"/>
    </row>
    <row r="7358" spans="1:4" ht="16.149999999999999" customHeight="1" x14ac:dyDescent="0.25">
      <c r="A7358" s="561">
        <v>40918</v>
      </c>
      <c r="B7358" s="563">
        <v>1884.47</v>
      </c>
      <c r="C7358"/>
      <c r="D7358"/>
    </row>
    <row r="7359" spans="1:4" ht="16.149999999999999" customHeight="1" x14ac:dyDescent="0.25">
      <c r="A7359" s="561">
        <v>40919</v>
      </c>
      <c r="B7359" s="562">
        <v>1865.07</v>
      </c>
      <c r="C7359"/>
      <c r="D7359"/>
    </row>
    <row r="7360" spans="1:4" ht="16.149999999999999" customHeight="1" x14ac:dyDescent="0.25">
      <c r="A7360" s="561">
        <v>40920</v>
      </c>
      <c r="B7360" s="563">
        <v>1854.17</v>
      </c>
      <c r="C7360"/>
      <c r="D7360"/>
    </row>
    <row r="7361" spans="1:4" ht="16.149999999999999" customHeight="1" x14ac:dyDescent="0.25">
      <c r="A7361" s="561">
        <v>40921</v>
      </c>
      <c r="B7361" s="562">
        <v>1842.47</v>
      </c>
      <c r="C7361"/>
      <c r="D7361"/>
    </row>
    <row r="7362" spans="1:4" ht="16.149999999999999" customHeight="1" x14ac:dyDescent="0.25">
      <c r="A7362" s="561">
        <v>40922</v>
      </c>
      <c r="B7362" s="563">
        <v>1841.31</v>
      </c>
      <c r="C7362"/>
      <c r="D7362"/>
    </row>
    <row r="7363" spans="1:4" ht="16.149999999999999" customHeight="1" x14ac:dyDescent="0.25">
      <c r="A7363" s="561">
        <v>40923</v>
      </c>
      <c r="B7363" s="562">
        <v>1841.31</v>
      </c>
      <c r="C7363"/>
      <c r="D7363"/>
    </row>
    <row r="7364" spans="1:4" ht="16.149999999999999" customHeight="1" x14ac:dyDescent="0.25">
      <c r="A7364" s="561">
        <v>40924</v>
      </c>
      <c r="B7364" s="563">
        <v>1841.31</v>
      </c>
      <c r="C7364"/>
      <c r="D7364"/>
    </row>
    <row r="7365" spans="1:4" ht="16.149999999999999" customHeight="1" x14ac:dyDescent="0.25">
      <c r="A7365" s="561">
        <v>40925</v>
      </c>
      <c r="B7365" s="562">
        <v>1841.31</v>
      </c>
      <c r="C7365"/>
      <c r="D7365"/>
    </row>
    <row r="7366" spans="1:4" ht="16.149999999999999" customHeight="1" x14ac:dyDescent="0.25">
      <c r="A7366" s="561">
        <v>40926</v>
      </c>
      <c r="B7366" s="563">
        <v>1836.34</v>
      </c>
      <c r="C7366"/>
      <c r="D7366"/>
    </row>
    <row r="7367" spans="1:4" ht="16.149999999999999" customHeight="1" x14ac:dyDescent="0.25">
      <c r="A7367" s="561">
        <v>40927</v>
      </c>
      <c r="B7367" s="562">
        <v>1827.24</v>
      </c>
      <c r="C7367"/>
      <c r="D7367"/>
    </row>
    <row r="7368" spans="1:4" ht="16.149999999999999" customHeight="1" x14ac:dyDescent="0.25">
      <c r="A7368" s="561">
        <v>40928</v>
      </c>
      <c r="B7368" s="563">
        <v>1821.86</v>
      </c>
      <c r="C7368"/>
      <c r="D7368"/>
    </row>
    <row r="7369" spans="1:4" ht="16.149999999999999" customHeight="1" x14ac:dyDescent="0.25">
      <c r="A7369" s="561">
        <v>40929</v>
      </c>
      <c r="B7369" s="562">
        <v>1828.75</v>
      </c>
      <c r="C7369"/>
      <c r="D7369"/>
    </row>
    <row r="7370" spans="1:4" ht="16.149999999999999" customHeight="1" x14ac:dyDescent="0.25">
      <c r="A7370" s="561">
        <v>40930</v>
      </c>
      <c r="B7370" s="563">
        <v>1828.75</v>
      </c>
      <c r="C7370"/>
      <c r="D7370"/>
    </row>
    <row r="7371" spans="1:4" ht="16.149999999999999" customHeight="1" x14ac:dyDescent="0.25">
      <c r="A7371" s="561">
        <v>40931</v>
      </c>
      <c r="B7371" s="562">
        <v>1828.75</v>
      </c>
      <c r="C7371"/>
      <c r="D7371"/>
    </row>
    <row r="7372" spans="1:4" ht="16.149999999999999" customHeight="1" x14ac:dyDescent="0.25">
      <c r="A7372" s="561">
        <v>40932</v>
      </c>
      <c r="B7372" s="563">
        <v>1811.55</v>
      </c>
      <c r="C7372"/>
      <c r="D7372"/>
    </row>
    <row r="7373" spans="1:4" ht="16.149999999999999" customHeight="1" x14ac:dyDescent="0.25">
      <c r="A7373" s="561">
        <v>40933</v>
      </c>
      <c r="B7373" s="562">
        <v>1814.58</v>
      </c>
      <c r="C7373"/>
      <c r="D7373"/>
    </row>
    <row r="7374" spans="1:4" ht="16.149999999999999" customHeight="1" x14ac:dyDescent="0.25">
      <c r="A7374" s="561">
        <v>40934</v>
      </c>
      <c r="B7374" s="563">
        <v>1814.69</v>
      </c>
      <c r="C7374"/>
      <c r="D7374"/>
    </row>
    <row r="7375" spans="1:4" ht="16.149999999999999" customHeight="1" x14ac:dyDescent="0.25">
      <c r="A7375" s="561">
        <v>40935</v>
      </c>
      <c r="B7375" s="562">
        <v>1801.88</v>
      </c>
      <c r="C7375"/>
      <c r="D7375"/>
    </row>
    <row r="7376" spans="1:4" ht="16.149999999999999" customHeight="1" x14ac:dyDescent="0.25">
      <c r="A7376" s="561">
        <v>40936</v>
      </c>
      <c r="B7376" s="563">
        <v>1810.55</v>
      </c>
      <c r="C7376"/>
      <c r="D7376"/>
    </row>
    <row r="7377" spans="1:4" ht="16.149999999999999" customHeight="1" x14ac:dyDescent="0.25">
      <c r="A7377" s="561">
        <v>40937</v>
      </c>
      <c r="B7377" s="562">
        <v>1810.55</v>
      </c>
      <c r="C7377"/>
      <c r="D7377"/>
    </row>
    <row r="7378" spans="1:4" ht="16.149999999999999" customHeight="1" x14ac:dyDescent="0.25">
      <c r="A7378" s="561">
        <v>40938</v>
      </c>
      <c r="B7378" s="563">
        <v>1810.55</v>
      </c>
      <c r="C7378"/>
      <c r="D7378"/>
    </row>
    <row r="7379" spans="1:4" ht="16.149999999999999" customHeight="1" x14ac:dyDescent="0.25">
      <c r="A7379" s="561">
        <v>40939</v>
      </c>
      <c r="B7379" s="562">
        <v>1815.08</v>
      </c>
      <c r="C7379"/>
      <c r="D7379"/>
    </row>
    <row r="7380" spans="1:4" ht="16.149999999999999" customHeight="1" x14ac:dyDescent="0.25">
      <c r="A7380" s="561">
        <v>40940</v>
      </c>
      <c r="B7380" s="563">
        <v>1805.98</v>
      </c>
      <c r="C7380"/>
      <c r="D7380"/>
    </row>
    <row r="7381" spans="1:4" ht="16.149999999999999" customHeight="1" x14ac:dyDescent="0.25">
      <c r="A7381" s="561">
        <v>40941</v>
      </c>
      <c r="B7381" s="562">
        <v>1797.68</v>
      </c>
      <c r="C7381"/>
      <c r="D7381"/>
    </row>
    <row r="7382" spans="1:4" ht="16.149999999999999" customHeight="1" x14ac:dyDescent="0.25">
      <c r="A7382" s="561">
        <v>40942</v>
      </c>
      <c r="B7382" s="563">
        <v>1795.55</v>
      </c>
      <c r="C7382"/>
      <c r="D7382"/>
    </row>
    <row r="7383" spans="1:4" ht="16.149999999999999" customHeight="1" x14ac:dyDescent="0.25">
      <c r="A7383" s="561">
        <v>40943</v>
      </c>
      <c r="B7383" s="562">
        <v>1784.77</v>
      </c>
      <c r="C7383"/>
      <c r="D7383"/>
    </row>
    <row r="7384" spans="1:4" ht="16.149999999999999" customHeight="1" x14ac:dyDescent="0.25">
      <c r="A7384" s="561">
        <v>40944</v>
      </c>
      <c r="B7384" s="563">
        <v>1784.77</v>
      </c>
      <c r="C7384"/>
      <c r="D7384"/>
    </row>
    <row r="7385" spans="1:4" ht="16.149999999999999" customHeight="1" x14ac:dyDescent="0.25">
      <c r="A7385" s="561">
        <v>40945</v>
      </c>
      <c r="B7385" s="562">
        <v>1784.77</v>
      </c>
      <c r="C7385"/>
      <c r="D7385"/>
    </row>
    <row r="7386" spans="1:4" ht="16.149999999999999" customHeight="1" x14ac:dyDescent="0.25">
      <c r="A7386" s="561">
        <v>40946</v>
      </c>
      <c r="B7386" s="563">
        <v>1787.96</v>
      </c>
      <c r="C7386"/>
      <c r="D7386"/>
    </row>
    <row r="7387" spans="1:4" ht="16.149999999999999" customHeight="1" x14ac:dyDescent="0.25">
      <c r="A7387" s="561">
        <v>40947</v>
      </c>
      <c r="B7387" s="562">
        <v>1783.34</v>
      </c>
      <c r="C7387"/>
      <c r="D7387"/>
    </row>
    <row r="7388" spans="1:4" ht="16.149999999999999" customHeight="1" x14ac:dyDescent="0.25">
      <c r="A7388" s="561">
        <v>40948</v>
      </c>
      <c r="B7388" s="563">
        <v>1778.9</v>
      </c>
      <c r="C7388"/>
      <c r="D7388"/>
    </row>
    <row r="7389" spans="1:4" ht="16.149999999999999" customHeight="1" x14ac:dyDescent="0.25">
      <c r="A7389" s="561">
        <v>40949</v>
      </c>
      <c r="B7389" s="562">
        <v>1774.96</v>
      </c>
      <c r="C7389"/>
      <c r="D7389"/>
    </row>
    <row r="7390" spans="1:4" ht="16.149999999999999" customHeight="1" x14ac:dyDescent="0.25">
      <c r="A7390" s="561">
        <v>40950</v>
      </c>
      <c r="B7390" s="563">
        <v>1785.59</v>
      </c>
      <c r="C7390"/>
      <c r="D7390"/>
    </row>
    <row r="7391" spans="1:4" ht="16.149999999999999" customHeight="1" x14ac:dyDescent="0.25">
      <c r="A7391" s="561">
        <v>40951</v>
      </c>
      <c r="B7391" s="562">
        <v>1785.59</v>
      </c>
      <c r="C7391"/>
      <c r="D7391"/>
    </row>
    <row r="7392" spans="1:4" ht="16.149999999999999" customHeight="1" x14ac:dyDescent="0.25">
      <c r="A7392" s="561">
        <v>40952</v>
      </c>
      <c r="B7392" s="563">
        <v>1785.59</v>
      </c>
      <c r="C7392"/>
      <c r="D7392"/>
    </row>
    <row r="7393" spans="1:4" ht="16.149999999999999" customHeight="1" x14ac:dyDescent="0.25">
      <c r="A7393" s="561">
        <v>40953</v>
      </c>
      <c r="B7393" s="562">
        <v>1778.12</v>
      </c>
      <c r="C7393"/>
      <c r="D7393"/>
    </row>
    <row r="7394" spans="1:4" ht="16.149999999999999" customHeight="1" x14ac:dyDescent="0.25">
      <c r="A7394" s="561">
        <v>40954</v>
      </c>
      <c r="B7394" s="563">
        <v>1785.24</v>
      </c>
      <c r="C7394"/>
      <c r="D7394"/>
    </row>
    <row r="7395" spans="1:4" ht="16.149999999999999" customHeight="1" x14ac:dyDescent="0.25">
      <c r="A7395" s="561">
        <v>40955</v>
      </c>
      <c r="B7395" s="562">
        <v>1791.29</v>
      </c>
      <c r="C7395"/>
      <c r="D7395"/>
    </row>
    <row r="7396" spans="1:4" ht="16.149999999999999" customHeight="1" x14ac:dyDescent="0.25">
      <c r="A7396" s="561">
        <v>40956</v>
      </c>
      <c r="B7396" s="563">
        <v>1792.92</v>
      </c>
      <c r="C7396"/>
      <c r="D7396"/>
    </row>
    <row r="7397" spans="1:4" ht="16.149999999999999" customHeight="1" x14ac:dyDescent="0.25">
      <c r="A7397" s="561">
        <v>40957</v>
      </c>
      <c r="B7397" s="562">
        <v>1779.81</v>
      </c>
      <c r="C7397"/>
      <c r="D7397"/>
    </row>
    <row r="7398" spans="1:4" ht="16.149999999999999" customHeight="1" x14ac:dyDescent="0.25">
      <c r="A7398" s="561">
        <v>40958</v>
      </c>
      <c r="B7398" s="563">
        <v>1779.81</v>
      </c>
      <c r="C7398"/>
      <c r="D7398"/>
    </row>
    <row r="7399" spans="1:4" ht="16.149999999999999" customHeight="1" x14ac:dyDescent="0.25">
      <c r="A7399" s="561">
        <v>40959</v>
      </c>
      <c r="B7399" s="562">
        <v>1779.81</v>
      </c>
      <c r="C7399"/>
      <c r="D7399"/>
    </row>
    <row r="7400" spans="1:4" ht="16.149999999999999" customHeight="1" x14ac:dyDescent="0.25">
      <c r="A7400" s="561">
        <v>40960</v>
      </c>
      <c r="B7400" s="563">
        <v>1779.81</v>
      </c>
      <c r="C7400"/>
      <c r="D7400"/>
    </row>
    <row r="7401" spans="1:4" ht="16.149999999999999" customHeight="1" x14ac:dyDescent="0.25">
      <c r="A7401" s="561">
        <v>40961</v>
      </c>
      <c r="B7401" s="562">
        <v>1777.59</v>
      </c>
      <c r="C7401"/>
      <c r="D7401"/>
    </row>
    <row r="7402" spans="1:4" ht="16.149999999999999" customHeight="1" x14ac:dyDescent="0.25">
      <c r="A7402" s="561">
        <v>40962</v>
      </c>
      <c r="B7402" s="563">
        <v>1781.57</v>
      </c>
      <c r="C7402"/>
      <c r="D7402"/>
    </row>
    <row r="7403" spans="1:4" ht="16.149999999999999" customHeight="1" x14ac:dyDescent="0.25">
      <c r="A7403" s="561">
        <v>40963</v>
      </c>
      <c r="B7403" s="562">
        <v>1776.11</v>
      </c>
      <c r="C7403"/>
      <c r="D7403"/>
    </row>
    <row r="7404" spans="1:4" ht="16.149999999999999" customHeight="1" x14ac:dyDescent="0.25">
      <c r="A7404" s="561">
        <v>40964</v>
      </c>
      <c r="B7404" s="563">
        <v>1772.42</v>
      </c>
      <c r="C7404"/>
      <c r="D7404"/>
    </row>
    <row r="7405" spans="1:4" ht="16.149999999999999" customHeight="1" x14ac:dyDescent="0.25">
      <c r="A7405" s="561">
        <v>40965</v>
      </c>
      <c r="B7405" s="562">
        <v>1772.42</v>
      </c>
      <c r="C7405"/>
      <c r="D7405"/>
    </row>
    <row r="7406" spans="1:4" ht="16.149999999999999" customHeight="1" x14ac:dyDescent="0.25">
      <c r="A7406" s="561">
        <v>40966</v>
      </c>
      <c r="B7406" s="563">
        <v>1772.42</v>
      </c>
      <c r="C7406"/>
      <c r="D7406"/>
    </row>
    <row r="7407" spans="1:4" ht="16.149999999999999" customHeight="1" x14ac:dyDescent="0.25">
      <c r="A7407" s="561">
        <v>40967</v>
      </c>
      <c r="B7407" s="562">
        <v>1777.27</v>
      </c>
      <c r="C7407"/>
      <c r="D7407"/>
    </row>
    <row r="7408" spans="1:4" ht="16.149999999999999" customHeight="1" x14ac:dyDescent="0.25">
      <c r="A7408" s="561">
        <v>40968</v>
      </c>
      <c r="B7408" s="563">
        <v>1767.83</v>
      </c>
      <c r="C7408"/>
      <c r="D7408"/>
    </row>
    <row r="7409" spans="1:4" ht="16.149999999999999" customHeight="1" x14ac:dyDescent="0.25">
      <c r="A7409" s="561">
        <v>40969</v>
      </c>
      <c r="B7409" s="562">
        <v>1766.85</v>
      </c>
      <c r="C7409"/>
      <c r="D7409"/>
    </row>
    <row r="7410" spans="1:4" ht="16.149999999999999" customHeight="1" x14ac:dyDescent="0.25">
      <c r="A7410" s="561">
        <v>40970</v>
      </c>
      <c r="B7410" s="563">
        <v>1770.7</v>
      </c>
      <c r="C7410"/>
      <c r="D7410"/>
    </row>
    <row r="7411" spans="1:4" ht="16.149999999999999" customHeight="1" x14ac:dyDescent="0.25">
      <c r="A7411" s="561">
        <v>40971</v>
      </c>
      <c r="B7411" s="562">
        <v>1775.69</v>
      </c>
      <c r="C7411"/>
      <c r="D7411"/>
    </row>
    <row r="7412" spans="1:4" ht="16.149999999999999" customHeight="1" x14ac:dyDescent="0.25">
      <c r="A7412" s="561">
        <v>40972</v>
      </c>
      <c r="B7412" s="563">
        <v>1775.69</v>
      </c>
      <c r="C7412"/>
      <c r="D7412"/>
    </row>
    <row r="7413" spans="1:4" ht="16.149999999999999" customHeight="1" x14ac:dyDescent="0.25">
      <c r="A7413" s="561">
        <v>40973</v>
      </c>
      <c r="B7413" s="562">
        <v>1775.69</v>
      </c>
      <c r="C7413"/>
      <c r="D7413"/>
    </row>
    <row r="7414" spans="1:4" ht="16.149999999999999" customHeight="1" x14ac:dyDescent="0.25">
      <c r="A7414" s="561">
        <v>40974</v>
      </c>
      <c r="B7414" s="563">
        <v>1774.03</v>
      </c>
      <c r="C7414"/>
      <c r="D7414"/>
    </row>
    <row r="7415" spans="1:4" ht="16.149999999999999" customHeight="1" x14ac:dyDescent="0.25">
      <c r="A7415" s="561">
        <v>40975</v>
      </c>
      <c r="B7415" s="562">
        <v>1779.32</v>
      </c>
      <c r="C7415"/>
      <c r="D7415"/>
    </row>
    <row r="7416" spans="1:4" ht="16.149999999999999" customHeight="1" x14ac:dyDescent="0.25">
      <c r="A7416" s="561">
        <v>40976</v>
      </c>
      <c r="B7416" s="563">
        <v>1773.88</v>
      </c>
      <c r="C7416"/>
      <c r="D7416"/>
    </row>
    <row r="7417" spans="1:4" ht="16.149999999999999" customHeight="1" x14ac:dyDescent="0.25">
      <c r="A7417" s="561">
        <v>40977</v>
      </c>
      <c r="B7417" s="562">
        <v>1765.06</v>
      </c>
      <c r="C7417"/>
      <c r="D7417"/>
    </row>
    <row r="7418" spans="1:4" ht="16.149999999999999" customHeight="1" x14ac:dyDescent="0.25">
      <c r="A7418" s="561">
        <v>40978</v>
      </c>
      <c r="B7418" s="563">
        <v>1762.08</v>
      </c>
      <c r="C7418"/>
      <c r="D7418"/>
    </row>
    <row r="7419" spans="1:4" ht="16.149999999999999" customHeight="1" x14ac:dyDescent="0.25">
      <c r="A7419" s="561">
        <v>40979</v>
      </c>
      <c r="B7419" s="562">
        <v>1762.08</v>
      </c>
      <c r="C7419"/>
      <c r="D7419"/>
    </row>
    <row r="7420" spans="1:4" ht="16.149999999999999" customHeight="1" x14ac:dyDescent="0.25">
      <c r="A7420" s="561">
        <v>40980</v>
      </c>
      <c r="B7420" s="563">
        <v>1762.08</v>
      </c>
      <c r="C7420"/>
      <c r="D7420"/>
    </row>
    <row r="7421" spans="1:4" ht="16.149999999999999" customHeight="1" x14ac:dyDescent="0.25">
      <c r="A7421" s="561">
        <v>40981</v>
      </c>
      <c r="B7421" s="562">
        <v>1766.1</v>
      </c>
      <c r="C7421"/>
      <c r="D7421"/>
    </row>
    <row r="7422" spans="1:4" ht="16.149999999999999" customHeight="1" x14ac:dyDescent="0.25">
      <c r="A7422" s="561">
        <v>40982</v>
      </c>
      <c r="B7422" s="563">
        <v>1760.77</v>
      </c>
      <c r="C7422"/>
      <c r="D7422"/>
    </row>
    <row r="7423" spans="1:4" ht="16.149999999999999" customHeight="1" x14ac:dyDescent="0.25">
      <c r="A7423" s="561">
        <v>40983</v>
      </c>
      <c r="B7423" s="562">
        <v>1761.04</v>
      </c>
      <c r="C7423"/>
      <c r="D7423"/>
    </row>
    <row r="7424" spans="1:4" ht="16.149999999999999" customHeight="1" x14ac:dyDescent="0.25">
      <c r="A7424" s="561">
        <v>40984</v>
      </c>
      <c r="B7424" s="563">
        <v>1761.02</v>
      </c>
      <c r="C7424"/>
      <c r="D7424"/>
    </row>
    <row r="7425" spans="1:4" ht="16.149999999999999" customHeight="1" x14ac:dyDescent="0.25">
      <c r="A7425" s="561">
        <v>40985</v>
      </c>
      <c r="B7425" s="562">
        <v>1758.38</v>
      </c>
      <c r="C7425"/>
      <c r="D7425"/>
    </row>
    <row r="7426" spans="1:4" ht="16.149999999999999" customHeight="1" x14ac:dyDescent="0.25">
      <c r="A7426" s="561">
        <v>40986</v>
      </c>
      <c r="B7426" s="563">
        <v>1758.38</v>
      </c>
      <c r="C7426"/>
      <c r="D7426"/>
    </row>
    <row r="7427" spans="1:4" ht="16.149999999999999" customHeight="1" x14ac:dyDescent="0.25">
      <c r="A7427" s="561">
        <v>40987</v>
      </c>
      <c r="B7427" s="562">
        <v>1758.38</v>
      </c>
      <c r="C7427"/>
      <c r="D7427"/>
    </row>
    <row r="7428" spans="1:4" ht="16.149999999999999" customHeight="1" x14ac:dyDescent="0.25">
      <c r="A7428" s="561">
        <v>40988</v>
      </c>
      <c r="B7428" s="563">
        <v>1758.38</v>
      </c>
      <c r="C7428"/>
      <c r="D7428"/>
    </row>
    <row r="7429" spans="1:4" ht="16.149999999999999" customHeight="1" x14ac:dyDescent="0.25">
      <c r="A7429" s="561">
        <v>40989</v>
      </c>
      <c r="B7429" s="562">
        <v>1759.78</v>
      </c>
      <c r="C7429"/>
      <c r="D7429"/>
    </row>
    <row r="7430" spans="1:4" ht="16.149999999999999" customHeight="1" x14ac:dyDescent="0.25">
      <c r="A7430" s="561">
        <v>40990</v>
      </c>
      <c r="B7430" s="563">
        <v>1758.03</v>
      </c>
      <c r="C7430"/>
      <c r="D7430"/>
    </row>
    <row r="7431" spans="1:4" ht="16.149999999999999" customHeight="1" x14ac:dyDescent="0.25">
      <c r="A7431" s="561">
        <v>40991</v>
      </c>
      <c r="B7431" s="562">
        <v>1761.87</v>
      </c>
      <c r="C7431"/>
      <c r="D7431"/>
    </row>
    <row r="7432" spans="1:4" ht="16.149999999999999" customHeight="1" x14ac:dyDescent="0.25">
      <c r="A7432" s="561">
        <v>40992</v>
      </c>
      <c r="B7432" s="563">
        <v>1760.17</v>
      </c>
      <c r="C7432"/>
      <c r="D7432"/>
    </row>
    <row r="7433" spans="1:4" ht="16.149999999999999" customHeight="1" x14ac:dyDescent="0.25">
      <c r="A7433" s="561">
        <v>40993</v>
      </c>
      <c r="B7433" s="562">
        <v>1760.17</v>
      </c>
      <c r="C7433"/>
      <c r="D7433"/>
    </row>
    <row r="7434" spans="1:4" ht="16.149999999999999" customHeight="1" x14ac:dyDescent="0.25">
      <c r="A7434" s="561">
        <v>40994</v>
      </c>
      <c r="B7434" s="563">
        <v>1760.17</v>
      </c>
      <c r="C7434"/>
      <c r="D7434"/>
    </row>
    <row r="7435" spans="1:4" ht="16.149999999999999" customHeight="1" x14ac:dyDescent="0.25">
      <c r="A7435" s="561">
        <v>40995</v>
      </c>
      <c r="B7435" s="562">
        <v>1759.58</v>
      </c>
      <c r="C7435"/>
      <c r="D7435"/>
    </row>
    <row r="7436" spans="1:4" ht="16.149999999999999" customHeight="1" x14ac:dyDescent="0.25">
      <c r="A7436" s="561">
        <v>40996</v>
      </c>
      <c r="B7436" s="563">
        <v>1762.93</v>
      </c>
      <c r="C7436"/>
      <c r="D7436"/>
    </row>
    <row r="7437" spans="1:4" ht="16.149999999999999" customHeight="1" x14ac:dyDescent="0.25">
      <c r="A7437" s="561">
        <v>40997</v>
      </c>
      <c r="B7437" s="562">
        <v>1771.25</v>
      </c>
      <c r="C7437"/>
      <c r="D7437"/>
    </row>
    <row r="7438" spans="1:4" ht="16.149999999999999" customHeight="1" x14ac:dyDescent="0.25">
      <c r="A7438" s="561">
        <v>40998</v>
      </c>
      <c r="B7438" s="563">
        <v>1784.66</v>
      </c>
      <c r="C7438"/>
      <c r="D7438"/>
    </row>
    <row r="7439" spans="1:4" ht="16.149999999999999" customHeight="1" x14ac:dyDescent="0.25">
      <c r="A7439" s="561">
        <v>40999</v>
      </c>
      <c r="B7439" s="562">
        <v>1792.07</v>
      </c>
      <c r="C7439"/>
      <c r="D7439"/>
    </row>
    <row r="7440" spans="1:4" ht="16.149999999999999" customHeight="1" x14ac:dyDescent="0.25">
      <c r="A7440" s="561">
        <v>41000</v>
      </c>
      <c r="B7440" s="563">
        <v>1792.07</v>
      </c>
      <c r="C7440"/>
      <c r="D7440"/>
    </row>
    <row r="7441" spans="1:4" ht="16.149999999999999" customHeight="1" x14ac:dyDescent="0.25">
      <c r="A7441" s="561">
        <v>41001</v>
      </c>
      <c r="B7441" s="562">
        <v>1792.07</v>
      </c>
      <c r="C7441"/>
      <c r="D7441"/>
    </row>
    <row r="7442" spans="1:4" ht="16.149999999999999" customHeight="1" x14ac:dyDescent="0.25">
      <c r="A7442" s="561">
        <v>41002</v>
      </c>
      <c r="B7442" s="563">
        <v>1779.13</v>
      </c>
      <c r="C7442"/>
      <c r="D7442"/>
    </row>
    <row r="7443" spans="1:4" ht="16.149999999999999" customHeight="1" x14ac:dyDescent="0.25">
      <c r="A7443" s="561">
        <v>41003</v>
      </c>
      <c r="B7443" s="562">
        <v>1767.84</v>
      </c>
      <c r="C7443"/>
      <c r="D7443"/>
    </row>
    <row r="7444" spans="1:4" ht="16.149999999999999" customHeight="1" x14ac:dyDescent="0.25">
      <c r="A7444" s="561">
        <v>41004</v>
      </c>
      <c r="B7444" s="563">
        <v>1772.58</v>
      </c>
      <c r="C7444"/>
      <c r="D7444"/>
    </row>
    <row r="7445" spans="1:4" ht="16.149999999999999" customHeight="1" x14ac:dyDescent="0.25">
      <c r="A7445" s="561">
        <v>41005</v>
      </c>
      <c r="B7445" s="562">
        <v>1772.58</v>
      </c>
      <c r="C7445"/>
      <c r="D7445"/>
    </row>
    <row r="7446" spans="1:4" ht="16.149999999999999" customHeight="1" x14ac:dyDescent="0.25">
      <c r="A7446" s="561">
        <v>41006</v>
      </c>
      <c r="B7446" s="563">
        <v>1772.58</v>
      </c>
      <c r="C7446"/>
      <c r="D7446"/>
    </row>
    <row r="7447" spans="1:4" ht="16.149999999999999" customHeight="1" x14ac:dyDescent="0.25">
      <c r="A7447" s="561">
        <v>41007</v>
      </c>
      <c r="B7447" s="562">
        <v>1772.58</v>
      </c>
      <c r="C7447"/>
      <c r="D7447"/>
    </row>
    <row r="7448" spans="1:4" ht="16.149999999999999" customHeight="1" x14ac:dyDescent="0.25">
      <c r="A7448" s="561">
        <v>41008</v>
      </c>
      <c r="B7448" s="563">
        <v>1772.58</v>
      </c>
      <c r="C7448"/>
      <c r="D7448"/>
    </row>
    <row r="7449" spans="1:4" ht="16.149999999999999" customHeight="1" x14ac:dyDescent="0.25">
      <c r="A7449" s="561">
        <v>41009</v>
      </c>
      <c r="B7449" s="562">
        <v>1779.53</v>
      </c>
      <c r="C7449"/>
      <c r="D7449"/>
    </row>
    <row r="7450" spans="1:4" ht="16.149999999999999" customHeight="1" x14ac:dyDescent="0.25">
      <c r="A7450" s="561">
        <v>41010</v>
      </c>
      <c r="B7450" s="563">
        <v>1793.3</v>
      </c>
      <c r="C7450"/>
      <c r="D7450"/>
    </row>
    <row r="7451" spans="1:4" ht="16.149999999999999" customHeight="1" x14ac:dyDescent="0.25">
      <c r="A7451" s="561">
        <v>41011</v>
      </c>
      <c r="B7451" s="562">
        <v>1787.66</v>
      </c>
      <c r="C7451"/>
      <c r="D7451"/>
    </row>
    <row r="7452" spans="1:4" ht="16.149999999999999" customHeight="1" x14ac:dyDescent="0.25">
      <c r="A7452" s="561">
        <v>41012</v>
      </c>
      <c r="B7452" s="563">
        <v>1778.78</v>
      </c>
      <c r="C7452"/>
      <c r="D7452"/>
    </row>
    <row r="7453" spans="1:4" ht="16.149999999999999" customHeight="1" x14ac:dyDescent="0.25">
      <c r="A7453" s="561">
        <v>41013</v>
      </c>
      <c r="B7453" s="562">
        <v>1777.12</v>
      </c>
      <c r="C7453"/>
      <c r="D7453"/>
    </row>
    <row r="7454" spans="1:4" ht="16.149999999999999" customHeight="1" x14ac:dyDescent="0.25">
      <c r="A7454" s="561">
        <v>41014</v>
      </c>
      <c r="B7454" s="563">
        <v>1777.12</v>
      </c>
      <c r="C7454"/>
      <c r="D7454"/>
    </row>
    <row r="7455" spans="1:4" ht="16.149999999999999" customHeight="1" x14ac:dyDescent="0.25">
      <c r="A7455" s="561">
        <v>41015</v>
      </c>
      <c r="B7455" s="562">
        <v>1777.12</v>
      </c>
      <c r="C7455"/>
      <c r="D7455"/>
    </row>
    <row r="7456" spans="1:4" ht="16.149999999999999" customHeight="1" x14ac:dyDescent="0.25">
      <c r="A7456" s="561">
        <v>41016</v>
      </c>
      <c r="B7456" s="563">
        <v>1775.67</v>
      </c>
      <c r="C7456"/>
      <c r="D7456"/>
    </row>
    <row r="7457" spans="1:4" ht="16.149999999999999" customHeight="1" x14ac:dyDescent="0.25">
      <c r="A7457" s="561">
        <v>41017</v>
      </c>
      <c r="B7457" s="562">
        <v>1769.07</v>
      </c>
      <c r="C7457"/>
      <c r="D7457"/>
    </row>
    <row r="7458" spans="1:4" ht="16.149999999999999" customHeight="1" x14ac:dyDescent="0.25">
      <c r="A7458" s="561">
        <v>41018</v>
      </c>
      <c r="B7458" s="563">
        <v>1774.21</v>
      </c>
      <c r="C7458"/>
      <c r="D7458"/>
    </row>
    <row r="7459" spans="1:4" ht="16.149999999999999" customHeight="1" x14ac:dyDescent="0.25">
      <c r="A7459" s="561">
        <v>41019</v>
      </c>
      <c r="B7459" s="562">
        <v>1776.06</v>
      </c>
      <c r="C7459"/>
      <c r="D7459"/>
    </row>
    <row r="7460" spans="1:4" ht="16.149999999999999" customHeight="1" x14ac:dyDescent="0.25">
      <c r="A7460" s="561">
        <v>41020</v>
      </c>
      <c r="B7460" s="563">
        <v>1771.13</v>
      </c>
      <c r="C7460"/>
      <c r="D7460"/>
    </row>
    <row r="7461" spans="1:4" ht="16.149999999999999" customHeight="1" x14ac:dyDescent="0.25">
      <c r="A7461" s="561">
        <v>41021</v>
      </c>
      <c r="B7461" s="562">
        <v>1771.13</v>
      </c>
      <c r="C7461"/>
      <c r="D7461"/>
    </row>
    <row r="7462" spans="1:4" ht="16.149999999999999" customHeight="1" x14ac:dyDescent="0.25">
      <c r="A7462" s="561">
        <v>41022</v>
      </c>
      <c r="B7462" s="563">
        <v>1771.13</v>
      </c>
      <c r="C7462"/>
      <c r="D7462"/>
    </row>
    <row r="7463" spans="1:4" ht="16.149999999999999" customHeight="1" x14ac:dyDescent="0.25">
      <c r="A7463" s="561">
        <v>41023</v>
      </c>
      <c r="B7463" s="562">
        <v>1774.44</v>
      </c>
      <c r="C7463"/>
      <c r="D7463"/>
    </row>
    <row r="7464" spans="1:4" ht="16.149999999999999" customHeight="1" x14ac:dyDescent="0.25">
      <c r="A7464" s="561">
        <v>41024</v>
      </c>
      <c r="B7464" s="563">
        <v>1767.91</v>
      </c>
      <c r="C7464"/>
      <c r="D7464"/>
    </row>
    <row r="7465" spans="1:4" ht="16.149999999999999" customHeight="1" x14ac:dyDescent="0.25">
      <c r="A7465" s="561">
        <v>41025</v>
      </c>
      <c r="B7465" s="562">
        <v>1763.85</v>
      </c>
      <c r="C7465"/>
      <c r="D7465"/>
    </row>
    <row r="7466" spans="1:4" ht="16.149999999999999" customHeight="1" x14ac:dyDescent="0.25">
      <c r="A7466" s="561">
        <v>41026</v>
      </c>
      <c r="B7466" s="563">
        <v>1764.63</v>
      </c>
      <c r="C7466"/>
      <c r="D7466"/>
    </row>
    <row r="7467" spans="1:4" ht="16.149999999999999" customHeight="1" x14ac:dyDescent="0.25">
      <c r="A7467" s="561">
        <v>41027</v>
      </c>
      <c r="B7467" s="562">
        <v>1761.2</v>
      </c>
      <c r="C7467"/>
      <c r="D7467"/>
    </row>
    <row r="7468" spans="1:4" ht="16.149999999999999" customHeight="1" x14ac:dyDescent="0.25">
      <c r="A7468" s="561">
        <v>41028</v>
      </c>
      <c r="B7468" s="563">
        <v>1761.2</v>
      </c>
      <c r="C7468"/>
      <c r="D7468"/>
    </row>
    <row r="7469" spans="1:4" ht="16.149999999999999" customHeight="1" x14ac:dyDescent="0.25">
      <c r="A7469" s="561">
        <v>41029</v>
      </c>
      <c r="B7469" s="562">
        <v>1761.2</v>
      </c>
      <c r="C7469"/>
      <c r="D7469"/>
    </row>
    <row r="7470" spans="1:4" ht="16.149999999999999" customHeight="1" x14ac:dyDescent="0.25">
      <c r="A7470" s="561">
        <v>41030</v>
      </c>
      <c r="B7470" s="563">
        <v>1764</v>
      </c>
      <c r="C7470"/>
      <c r="D7470"/>
    </row>
    <row r="7471" spans="1:4" ht="16.149999999999999" customHeight="1" x14ac:dyDescent="0.25">
      <c r="A7471" s="561">
        <v>41031</v>
      </c>
      <c r="B7471" s="562">
        <v>1764</v>
      </c>
      <c r="C7471"/>
      <c r="D7471"/>
    </row>
    <row r="7472" spans="1:4" ht="16.149999999999999" customHeight="1" x14ac:dyDescent="0.25">
      <c r="A7472" s="561">
        <v>41032</v>
      </c>
      <c r="B7472" s="563">
        <v>1760.12</v>
      </c>
      <c r="C7472"/>
      <c r="D7472"/>
    </row>
    <row r="7473" spans="1:4" ht="16.149999999999999" customHeight="1" x14ac:dyDescent="0.25">
      <c r="A7473" s="561">
        <v>41033</v>
      </c>
      <c r="B7473" s="562">
        <v>1754.89</v>
      </c>
      <c r="C7473"/>
      <c r="D7473"/>
    </row>
    <row r="7474" spans="1:4" ht="16.149999999999999" customHeight="1" x14ac:dyDescent="0.25">
      <c r="A7474" s="561">
        <v>41034</v>
      </c>
      <c r="B7474" s="563">
        <v>1757.24</v>
      </c>
      <c r="C7474"/>
      <c r="D7474"/>
    </row>
    <row r="7475" spans="1:4" ht="16.149999999999999" customHeight="1" x14ac:dyDescent="0.25">
      <c r="A7475" s="561">
        <v>41035</v>
      </c>
      <c r="B7475" s="562">
        <v>1757.24</v>
      </c>
      <c r="C7475"/>
      <c r="D7475"/>
    </row>
    <row r="7476" spans="1:4" ht="16.149999999999999" customHeight="1" x14ac:dyDescent="0.25">
      <c r="A7476" s="561">
        <v>41036</v>
      </c>
      <c r="B7476" s="563">
        <v>1757.24</v>
      </c>
      <c r="C7476"/>
      <c r="D7476"/>
    </row>
    <row r="7477" spans="1:4" ht="16.149999999999999" customHeight="1" x14ac:dyDescent="0.25">
      <c r="A7477" s="561">
        <v>41037</v>
      </c>
      <c r="B7477" s="562">
        <v>1759.12</v>
      </c>
      <c r="C7477"/>
      <c r="D7477"/>
    </row>
    <row r="7478" spans="1:4" ht="16.149999999999999" customHeight="1" x14ac:dyDescent="0.25">
      <c r="A7478" s="561">
        <v>41038</v>
      </c>
      <c r="B7478" s="563">
        <v>1760.6</v>
      </c>
      <c r="C7478"/>
      <c r="D7478"/>
    </row>
    <row r="7479" spans="1:4" ht="16.149999999999999" customHeight="1" x14ac:dyDescent="0.25">
      <c r="A7479" s="561">
        <v>41039</v>
      </c>
      <c r="B7479" s="562">
        <v>1775.96</v>
      </c>
      <c r="C7479"/>
      <c r="D7479"/>
    </row>
    <row r="7480" spans="1:4" ht="16.149999999999999" customHeight="1" x14ac:dyDescent="0.25">
      <c r="A7480" s="561">
        <v>41040</v>
      </c>
      <c r="B7480" s="563">
        <v>1765</v>
      </c>
      <c r="C7480"/>
      <c r="D7480"/>
    </row>
    <row r="7481" spans="1:4" ht="16.149999999999999" customHeight="1" x14ac:dyDescent="0.25">
      <c r="A7481" s="561">
        <v>41041</v>
      </c>
      <c r="B7481" s="562">
        <v>1764.69</v>
      </c>
      <c r="C7481"/>
      <c r="D7481"/>
    </row>
    <row r="7482" spans="1:4" ht="16.149999999999999" customHeight="1" x14ac:dyDescent="0.25">
      <c r="A7482" s="561">
        <v>41042</v>
      </c>
      <c r="B7482" s="563">
        <v>1764.69</v>
      </c>
      <c r="C7482"/>
      <c r="D7482"/>
    </row>
    <row r="7483" spans="1:4" ht="16.149999999999999" customHeight="1" x14ac:dyDescent="0.25">
      <c r="A7483" s="561">
        <v>41043</v>
      </c>
      <c r="B7483" s="562">
        <v>1764.69</v>
      </c>
      <c r="C7483"/>
      <c r="D7483"/>
    </row>
    <row r="7484" spans="1:4" ht="16.149999999999999" customHeight="1" x14ac:dyDescent="0.25">
      <c r="A7484" s="561">
        <v>41044</v>
      </c>
      <c r="B7484" s="563">
        <v>1771.6</v>
      </c>
      <c r="C7484"/>
      <c r="D7484"/>
    </row>
    <row r="7485" spans="1:4" ht="16.149999999999999" customHeight="1" x14ac:dyDescent="0.25">
      <c r="A7485" s="561">
        <v>41045</v>
      </c>
      <c r="B7485" s="562">
        <v>1778.37</v>
      </c>
      <c r="C7485"/>
      <c r="D7485"/>
    </row>
    <row r="7486" spans="1:4" ht="16.149999999999999" customHeight="1" x14ac:dyDescent="0.25">
      <c r="A7486" s="561">
        <v>41046</v>
      </c>
      <c r="B7486" s="563">
        <v>1793.61</v>
      </c>
      <c r="C7486"/>
      <c r="D7486"/>
    </row>
    <row r="7487" spans="1:4" ht="16.149999999999999" customHeight="1" x14ac:dyDescent="0.25">
      <c r="A7487" s="561">
        <v>41047</v>
      </c>
      <c r="B7487" s="562">
        <v>1804.92</v>
      </c>
      <c r="C7487"/>
      <c r="D7487"/>
    </row>
    <row r="7488" spans="1:4" ht="16.149999999999999" customHeight="1" x14ac:dyDescent="0.25">
      <c r="A7488" s="561">
        <v>41048</v>
      </c>
      <c r="B7488" s="563">
        <v>1814.46</v>
      </c>
      <c r="C7488"/>
      <c r="D7488"/>
    </row>
    <row r="7489" spans="1:4" ht="16.149999999999999" customHeight="1" x14ac:dyDescent="0.25">
      <c r="A7489" s="561">
        <v>41049</v>
      </c>
      <c r="B7489" s="562">
        <v>1814.46</v>
      </c>
      <c r="C7489"/>
      <c r="D7489"/>
    </row>
    <row r="7490" spans="1:4" ht="16.149999999999999" customHeight="1" x14ac:dyDescent="0.25">
      <c r="A7490" s="561">
        <v>41050</v>
      </c>
      <c r="B7490" s="563">
        <v>1814.46</v>
      </c>
      <c r="C7490"/>
      <c r="D7490"/>
    </row>
    <row r="7491" spans="1:4" ht="16.149999999999999" customHeight="1" x14ac:dyDescent="0.25">
      <c r="A7491" s="561">
        <v>41051</v>
      </c>
      <c r="B7491" s="562">
        <v>1814.46</v>
      </c>
      <c r="C7491"/>
      <c r="D7491"/>
    </row>
    <row r="7492" spans="1:4" ht="16.149999999999999" customHeight="1" x14ac:dyDescent="0.25">
      <c r="A7492" s="561">
        <v>41052</v>
      </c>
      <c r="B7492" s="563">
        <v>1824.73</v>
      </c>
      <c r="C7492"/>
      <c r="D7492"/>
    </row>
    <row r="7493" spans="1:4" ht="16.149999999999999" customHeight="1" x14ac:dyDescent="0.25">
      <c r="A7493" s="561">
        <v>41053</v>
      </c>
      <c r="B7493" s="562">
        <v>1845.17</v>
      </c>
      <c r="C7493"/>
      <c r="D7493"/>
    </row>
    <row r="7494" spans="1:4" ht="16.149999999999999" customHeight="1" x14ac:dyDescent="0.25">
      <c r="A7494" s="561">
        <v>41054</v>
      </c>
      <c r="B7494" s="563">
        <v>1836.45</v>
      </c>
      <c r="C7494"/>
      <c r="D7494"/>
    </row>
    <row r="7495" spans="1:4" ht="16.149999999999999" customHeight="1" x14ac:dyDescent="0.25">
      <c r="A7495" s="561">
        <v>41055</v>
      </c>
      <c r="B7495" s="562">
        <v>1840.69</v>
      </c>
      <c r="C7495"/>
      <c r="D7495"/>
    </row>
    <row r="7496" spans="1:4" ht="16.149999999999999" customHeight="1" x14ac:dyDescent="0.25">
      <c r="A7496" s="561">
        <v>41056</v>
      </c>
      <c r="B7496" s="563">
        <v>1840.69</v>
      </c>
      <c r="C7496"/>
      <c r="D7496"/>
    </row>
    <row r="7497" spans="1:4" ht="16.149999999999999" customHeight="1" x14ac:dyDescent="0.25">
      <c r="A7497" s="561">
        <v>41057</v>
      </c>
      <c r="B7497" s="562">
        <v>1840.69</v>
      </c>
      <c r="C7497"/>
      <c r="D7497"/>
    </row>
    <row r="7498" spans="1:4" ht="16.149999999999999" customHeight="1" x14ac:dyDescent="0.25">
      <c r="A7498" s="561">
        <v>41058</v>
      </c>
      <c r="B7498" s="563">
        <v>1840.69</v>
      </c>
      <c r="C7498"/>
      <c r="D7498"/>
    </row>
    <row r="7499" spans="1:4" ht="16.149999999999999" customHeight="1" x14ac:dyDescent="0.25">
      <c r="A7499" s="561">
        <v>41059</v>
      </c>
      <c r="B7499" s="562">
        <v>1818.82</v>
      </c>
      <c r="C7499"/>
      <c r="D7499"/>
    </row>
    <row r="7500" spans="1:4" ht="16.149999999999999" customHeight="1" x14ac:dyDescent="0.25">
      <c r="A7500" s="561">
        <v>41060</v>
      </c>
      <c r="B7500" s="563">
        <v>1827.83</v>
      </c>
      <c r="C7500"/>
      <c r="D7500"/>
    </row>
    <row r="7501" spans="1:4" ht="16.149999999999999" customHeight="1" x14ac:dyDescent="0.25">
      <c r="A7501" s="561">
        <v>41061</v>
      </c>
      <c r="B7501" s="562">
        <v>1833.8</v>
      </c>
      <c r="C7501"/>
      <c r="D7501"/>
    </row>
    <row r="7502" spans="1:4" ht="16.149999999999999" customHeight="1" x14ac:dyDescent="0.25">
      <c r="A7502" s="561">
        <v>41062</v>
      </c>
      <c r="B7502" s="563">
        <v>1834.71</v>
      </c>
      <c r="C7502"/>
      <c r="D7502"/>
    </row>
    <row r="7503" spans="1:4" ht="16.149999999999999" customHeight="1" x14ac:dyDescent="0.25">
      <c r="A7503" s="561">
        <v>41063</v>
      </c>
      <c r="B7503" s="562">
        <v>1834.71</v>
      </c>
      <c r="C7503"/>
      <c r="D7503"/>
    </row>
    <row r="7504" spans="1:4" ht="16.149999999999999" customHeight="1" x14ac:dyDescent="0.25">
      <c r="A7504" s="561">
        <v>41064</v>
      </c>
      <c r="B7504" s="563">
        <v>1834.71</v>
      </c>
      <c r="C7504"/>
      <c r="D7504"/>
    </row>
    <row r="7505" spans="1:4" ht="16.149999999999999" customHeight="1" x14ac:dyDescent="0.25">
      <c r="A7505" s="561">
        <v>41065</v>
      </c>
      <c r="B7505" s="562">
        <v>1815.54</v>
      </c>
      <c r="C7505"/>
      <c r="D7505"/>
    </row>
    <row r="7506" spans="1:4" ht="16.149999999999999" customHeight="1" x14ac:dyDescent="0.25">
      <c r="A7506" s="561">
        <v>41066</v>
      </c>
      <c r="B7506" s="563">
        <v>1798.85</v>
      </c>
      <c r="C7506"/>
      <c r="D7506"/>
    </row>
    <row r="7507" spans="1:4" ht="16.149999999999999" customHeight="1" x14ac:dyDescent="0.25">
      <c r="A7507" s="561">
        <v>41067</v>
      </c>
      <c r="B7507" s="562">
        <v>1782.89</v>
      </c>
      <c r="C7507"/>
      <c r="D7507"/>
    </row>
    <row r="7508" spans="1:4" ht="16.149999999999999" customHeight="1" x14ac:dyDescent="0.25">
      <c r="A7508" s="561">
        <v>41068</v>
      </c>
      <c r="B7508" s="563">
        <v>1766.91</v>
      </c>
      <c r="C7508"/>
      <c r="D7508"/>
    </row>
    <row r="7509" spans="1:4" ht="16.149999999999999" customHeight="1" x14ac:dyDescent="0.25">
      <c r="A7509" s="561">
        <v>41069</v>
      </c>
      <c r="B7509" s="562">
        <v>1776.26</v>
      </c>
      <c r="C7509"/>
      <c r="D7509"/>
    </row>
    <row r="7510" spans="1:4" ht="16.149999999999999" customHeight="1" x14ac:dyDescent="0.25">
      <c r="A7510" s="561">
        <v>41070</v>
      </c>
      <c r="B7510" s="563">
        <v>1776.26</v>
      </c>
      <c r="C7510"/>
      <c r="D7510"/>
    </row>
    <row r="7511" spans="1:4" ht="16.149999999999999" customHeight="1" x14ac:dyDescent="0.25">
      <c r="A7511" s="561">
        <v>41071</v>
      </c>
      <c r="B7511" s="562">
        <v>1776.26</v>
      </c>
      <c r="C7511"/>
      <c r="D7511"/>
    </row>
    <row r="7512" spans="1:4" ht="16.149999999999999" customHeight="1" x14ac:dyDescent="0.25">
      <c r="A7512" s="561">
        <v>41072</v>
      </c>
      <c r="B7512" s="563">
        <v>1776.26</v>
      </c>
      <c r="C7512"/>
      <c r="D7512"/>
    </row>
    <row r="7513" spans="1:4" ht="16.149999999999999" customHeight="1" x14ac:dyDescent="0.25">
      <c r="A7513" s="561">
        <v>41073</v>
      </c>
      <c r="B7513" s="562">
        <v>1776.47</v>
      </c>
      <c r="C7513"/>
      <c r="D7513"/>
    </row>
    <row r="7514" spans="1:4" ht="16.149999999999999" customHeight="1" x14ac:dyDescent="0.25">
      <c r="A7514" s="561">
        <v>41074</v>
      </c>
      <c r="B7514" s="563">
        <v>1783.45</v>
      </c>
      <c r="C7514"/>
      <c r="D7514"/>
    </row>
    <row r="7515" spans="1:4" ht="16.149999999999999" customHeight="1" x14ac:dyDescent="0.25">
      <c r="A7515" s="561">
        <v>41075</v>
      </c>
      <c r="B7515" s="562">
        <v>1787.63</v>
      </c>
      <c r="C7515"/>
      <c r="D7515"/>
    </row>
    <row r="7516" spans="1:4" ht="16.149999999999999" customHeight="1" x14ac:dyDescent="0.25">
      <c r="A7516" s="561">
        <v>41076</v>
      </c>
      <c r="B7516" s="563">
        <v>1786.21</v>
      </c>
      <c r="C7516"/>
      <c r="D7516"/>
    </row>
    <row r="7517" spans="1:4" ht="16.149999999999999" customHeight="1" x14ac:dyDescent="0.25">
      <c r="A7517" s="561">
        <v>41077</v>
      </c>
      <c r="B7517" s="562">
        <v>1786.21</v>
      </c>
      <c r="C7517"/>
      <c r="D7517"/>
    </row>
    <row r="7518" spans="1:4" ht="16.149999999999999" customHeight="1" x14ac:dyDescent="0.25">
      <c r="A7518" s="561">
        <v>41078</v>
      </c>
      <c r="B7518" s="563">
        <v>1786.21</v>
      </c>
      <c r="C7518"/>
      <c r="D7518"/>
    </row>
    <row r="7519" spans="1:4" ht="16.149999999999999" customHeight="1" x14ac:dyDescent="0.25">
      <c r="A7519" s="561">
        <v>41079</v>
      </c>
      <c r="B7519" s="562">
        <v>1786.21</v>
      </c>
      <c r="C7519"/>
      <c r="D7519"/>
    </row>
    <row r="7520" spans="1:4" ht="16.149999999999999" customHeight="1" x14ac:dyDescent="0.25">
      <c r="A7520" s="561">
        <v>41080</v>
      </c>
      <c r="B7520" s="563">
        <v>1773.18</v>
      </c>
      <c r="C7520"/>
      <c r="D7520"/>
    </row>
    <row r="7521" spans="1:4" ht="16.149999999999999" customHeight="1" x14ac:dyDescent="0.25">
      <c r="A7521" s="561">
        <v>41081</v>
      </c>
      <c r="B7521" s="562">
        <v>1770.38</v>
      </c>
      <c r="C7521"/>
      <c r="D7521"/>
    </row>
    <row r="7522" spans="1:4" ht="16.149999999999999" customHeight="1" x14ac:dyDescent="0.25">
      <c r="A7522" s="561">
        <v>41082</v>
      </c>
      <c r="B7522" s="563">
        <v>1775.99</v>
      </c>
      <c r="C7522"/>
      <c r="D7522"/>
    </row>
    <row r="7523" spans="1:4" ht="16.149999999999999" customHeight="1" x14ac:dyDescent="0.25">
      <c r="A7523" s="561">
        <v>41083</v>
      </c>
      <c r="B7523" s="562">
        <v>1787.47</v>
      </c>
      <c r="C7523"/>
      <c r="D7523"/>
    </row>
    <row r="7524" spans="1:4" ht="16.149999999999999" customHeight="1" x14ac:dyDescent="0.25">
      <c r="A7524" s="561">
        <v>41084</v>
      </c>
      <c r="B7524" s="563">
        <v>1787.47</v>
      </c>
      <c r="C7524"/>
      <c r="D7524"/>
    </row>
    <row r="7525" spans="1:4" ht="16.149999999999999" customHeight="1" x14ac:dyDescent="0.25">
      <c r="A7525" s="561">
        <v>41085</v>
      </c>
      <c r="B7525" s="562">
        <v>1787.47</v>
      </c>
      <c r="C7525"/>
      <c r="D7525"/>
    </row>
    <row r="7526" spans="1:4" ht="16.149999999999999" customHeight="1" x14ac:dyDescent="0.25">
      <c r="A7526" s="561">
        <v>41086</v>
      </c>
      <c r="B7526" s="563">
        <v>1803.37</v>
      </c>
      <c r="C7526"/>
      <c r="D7526"/>
    </row>
    <row r="7527" spans="1:4" ht="16.149999999999999" customHeight="1" x14ac:dyDescent="0.25">
      <c r="A7527" s="561">
        <v>41087</v>
      </c>
      <c r="B7527" s="562">
        <v>1805.14</v>
      </c>
      <c r="C7527"/>
      <c r="D7527"/>
    </row>
    <row r="7528" spans="1:4" ht="16.149999999999999" customHeight="1" x14ac:dyDescent="0.25">
      <c r="A7528" s="561">
        <v>41088</v>
      </c>
      <c r="B7528" s="563">
        <v>1796.18</v>
      </c>
      <c r="C7528"/>
      <c r="D7528"/>
    </row>
    <row r="7529" spans="1:4" ht="16.149999999999999" customHeight="1" x14ac:dyDescent="0.25">
      <c r="A7529" s="561">
        <v>41089</v>
      </c>
      <c r="B7529" s="562">
        <v>1805.6</v>
      </c>
      <c r="C7529"/>
      <c r="D7529"/>
    </row>
    <row r="7530" spans="1:4" ht="16.149999999999999" customHeight="1" x14ac:dyDescent="0.25">
      <c r="A7530" s="561">
        <v>41090</v>
      </c>
      <c r="B7530" s="563">
        <v>1784.6</v>
      </c>
      <c r="C7530"/>
      <c r="D7530"/>
    </row>
    <row r="7531" spans="1:4" ht="16.149999999999999" customHeight="1" x14ac:dyDescent="0.25">
      <c r="A7531" s="561">
        <v>41091</v>
      </c>
      <c r="B7531" s="562">
        <v>1784.6</v>
      </c>
      <c r="C7531"/>
      <c r="D7531"/>
    </row>
    <row r="7532" spans="1:4" ht="16.149999999999999" customHeight="1" x14ac:dyDescent="0.25">
      <c r="A7532" s="561">
        <v>41092</v>
      </c>
      <c r="B7532" s="563">
        <v>1784.6</v>
      </c>
      <c r="C7532"/>
      <c r="D7532"/>
    </row>
    <row r="7533" spans="1:4" ht="16.149999999999999" customHeight="1" x14ac:dyDescent="0.25">
      <c r="A7533" s="561">
        <v>41093</v>
      </c>
      <c r="B7533" s="562">
        <v>1784.6</v>
      </c>
      <c r="C7533"/>
      <c r="D7533"/>
    </row>
    <row r="7534" spans="1:4" ht="16.149999999999999" customHeight="1" x14ac:dyDescent="0.25">
      <c r="A7534" s="561">
        <v>41094</v>
      </c>
      <c r="B7534" s="563">
        <v>1771.53</v>
      </c>
      <c r="C7534"/>
      <c r="D7534"/>
    </row>
    <row r="7535" spans="1:4" ht="16.149999999999999" customHeight="1" x14ac:dyDescent="0.25">
      <c r="A7535" s="561">
        <v>41095</v>
      </c>
      <c r="B7535" s="562">
        <v>1771.53</v>
      </c>
      <c r="C7535"/>
      <c r="D7535"/>
    </row>
    <row r="7536" spans="1:4" ht="16.149999999999999" customHeight="1" x14ac:dyDescent="0.25">
      <c r="A7536" s="561">
        <v>41096</v>
      </c>
      <c r="B7536" s="563">
        <v>1774.37</v>
      </c>
      <c r="C7536"/>
      <c r="D7536"/>
    </row>
    <row r="7537" spans="1:4" ht="16.149999999999999" customHeight="1" x14ac:dyDescent="0.25">
      <c r="A7537" s="561">
        <v>41097</v>
      </c>
      <c r="B7537" s="562">
        <v>1785.25</v>
      </c>
      <c r="C7537"/>
      <c r="D7537"/>
    </row>
    <row r="7538" spans="1:4" ht="16.149999999999999" customHeight="1" x14ac:dyDescent="0.25">
      <c r="A7538" s="561">
        <v>41098</v>
      </c>
      <c r="B7538" s="563">
        <v>1785.25</v>
      </c>
      <c r="C7538"/>
      <c r="D7538"/>
    </row>
    <row r="7539" spans="1:4" ht="16.149999999999999" customHeight="1" x14ac:dyDescent="0.25">
      <c r="A7539" s="561">
        <v>41099</v>
      </c>
      <c r="B7539" s="562">
        <v>1785.25</v>
      </c>
      <c r="C7539"/>
      <c r="D7539"/>
    </row>
    <row r="7540" spans="1:4" ht="16.149999999999999" customHeight="1" x14ac:dyDescent="0.25">
      <c r="A7540" s="561">
        <v>41100</v>
      </c>
      <c r="B7540" s="563">
        <v>1790.25</v>
      </c>
      <c r="C7540"/>
      <c r="D7540"/>
    </row>
    <row r="7541" spans="1:4" ht="16.149999999999999" customHeight="1" x14ac:dyDescent="0.25">
      <c r="A7541" s="561">
        <v>41101</v>
      </c>
      <c r="B7541" s="562">
        <v>1785.06</v>
      </c>
      <c r="C7541"/>
      <c r="D7541"/>
    </row>
    <row r="7542" spans="1:4" ht="16.149999999999999" customHeight="1" x14ac:dyDescent="0.25">
      <c r="A7542" s="561">
        <v>41102</v>
      </c>
      <c r="B7542" s="563">
        <v>1787.72</v>
      </c>
      <c r="C7542"/>
      <c r="D7542"/>
    </row>
    <row r="7543" spans="1:4" ht="16.149999999999999" customHeight="1" x14ac:dyDescent="0.25">
      <c r="A7543" s="561">
        <v>41103</v>
      </c>
      <c r="B7543" s="562">
        <v>1790.12</v>
      </c>
      <c r="C7543"/>
      <c r="D7543"/>
    </row>
    <row r="7544" spans="1:4" ht="16.149999999999999" customHeight="1" x14ac:dyDescent="0.25">
      <c r="A7544" s="561">
        <v>41104</v>
      </c>
      <c r="B7544" s="563">
        <v>1780.21</v>
      </c>
      <c r="C7544"/>
      <c r="D7544"/>
    </row>
    <row r="7545" spans="1:4" ht="16.149999999999999" customHeight="1" x14ac:dyDescent="0.25">
      <c r="A7545" s="561">
        <v>41105</v>
      </c>
      <c r="B7545" s="562">
        <v>1780.21</v>
      </c>
      <c r="C7545"/>
      <c r="D7545"/>
    </row>
    <row r="7546" spans="1:4" ht="16.149999999999999" customHeight="1" x14ac:dyDescent="0.25">
      <c r="A7546" s="561">
        <v>41106</v>
      </c>
      <c r="B7546" s="563">
        <v>1780.21</v>
      </c>
      <c r="C7546"/>
      <c r="D7546"/>
    </row>
    <row r="7547" spans="1:4" ht="16.149999999999999" customHeight="1" x14ac:dyDescent="0.25">
      <c r="A7547" s="561">
        <v>41107</v>
      </c>
      <c r="B7547" s="562">
        <v>1778.42</v>
      </c>
      <c r="C7547"/>
      <c r="D7547"/>
    </row>
    <row r="7548" spans="1:4" ht="16.149999999999999" customHeight="1" x14ac:dyDescent="0.25">
      <c r="A7548" s="561">
        <v>41108</v>
      </c>
      <c r="B7548" s="563">
        <v>1778.97</v>
      </c>
      <c r="C7548"/>
      <c r="D7548"/>
    </row>
    <row r="7549" spans="1:4" ht="16.149999999999999" customHeight="1" x14ac:dyDescent="0.25">
      <c r="A7549" s="561">
        <v>41109</v>
      </c>
      <c r="B7549" s="562">
        <v>1778.28</v>
      </c>
      <c r="C7549"/>
      <c r="D7549"/>
    </row>
    <row r="7550" spans="1:4" ht="16.149999999999999" customHeight="1" x14ac:dyDescent="0.25">
      <c r="A7550" s="561">
        <v>41110</v>
      </c>
      <c r="B7550" s="563">
        <v>1775.8</v>
      </c>
      <c r="C7550"/>
      <c r="D7550"/>
    </row>
    <row r="7551" spans="1:4" ht="16.149999999999999" customHeight="1" x14ac:dyDescent="0.25">
      <c r="A7551" s="561">
        <v>41111</v>
      </c>
      <c r="B7551" s="562">
        <v>1775.8</v>
      </c>
      <c r="C7551"/>
      <c r="D7551"/>
    </row>
    <row r="7552" spans="1:4" ht="16.149999999999999" customHeight="1" x14ac:dyDescent="0.25">
      <c r="A7552" s="561">
        <v>41112</v>
      </c>
      <c r="B7552" s="563">
        <v>1775.8</v>
      </c>
      <c r="C7552"/>
      <c r="D7552"/>
    </row>
    <row r="7553" spans="1:4" ht="16.149999999999999" customHeight="1" x14ac:dyDescent="0.25">
      <c r="A7553" s="561">
        <v>41113</v>
      </c>
      <c r="B7553" s="562">
        <v>1775.8</v>
      </c>
      <c r="C7553"/>
      <c r="D7553"/>
    </row>
    <row r="7554" spans="1:4" ht="16.149999999999999" customHeight="1" x14ac:dyDescent="0.25">
      <c r="A7554" s="561">
        <v>41114</v>
      </c>
      <c r="B7554" s="563">
        <v>1790.39</v>
      </c>
      <c r="C7554"/>
      <c r="D7554"/>
    </row>
    <row r="7555" spans="1:4" ht="16.149999999999999" customHeight="1" x14ac:dyDescent="0.25">
      <c r="A7555" s="561">
        <v>41115</v>
      </c>
      <c r="B7555" s="562">
        <v>1797.33</v>
      </c>
      <c r="C7555"/>
      <c r="D7555"/>
    </row>
    <row r="7556" spans="1:4" ht="16.149999999999999" customHeight="1" x14ac:dyDescent="0.25">
      <c r="A7556" s="561">
        <v>41116</v>
      </c>
      <c r="B7556" s="563">
        <v>1799.48</v>
      </c>
      <c r="C7556"/>
      <c r="D7556"/>
    </row>
    <row r="7557" spans="1:4" ht="16.149999999999999" customHeight="1" x14ac:dyDescent="0.25">
      <c r="A7557" s="561">
        <v>41117</v>
      </c>
      <c r="B7557" s="562">
        <v>1789.22</v>
      </c>
      <c r="C7557"/>
      <c r="D7557"/>
    </row>
    <row r="7558" spans="1:4" ht="16.149999999999999" customHeight="1" x14ac:dyDescent="0.25">
      <c r="A7558" s="561">
        <v>41118</v>
      </c>
      <c r="B7558" s="563">
        <v>1791.12</v>
      </c>
      <c r="C7558"/>
      <c r="D7558"/>
    </row>
    <row r="7559" spans="1:4" ht="16.149999999999999" customHeight="1" x14ac:dyDescent="0.25">
      <c r="A7559" s="561">
        <v>41119</v>
      </c>
      <c r="B7559" s="562">
        <v>1791.12</v>
      </c>
      <c r="C7559"/>
      <c r="D7559"/>
    </row>
    <row r="7560" spans="1:4" ht="16.149999999999999" customHeight="1" x14ac:dyDescent="0.25">
      <c r="A7560" s="561">
        <v>41120</v>
      </c>
      <c r="B7560" s="563">
        <v>1791.12</v>
      </c>
      <c r="C7560"/>
      <c r="D7560"/>
    </row>
    <row r="7561" spans="1:4" ht="16.149999999999999" customHeight="1" x14ac:dyDescent="0.25">
      <c r="A7561" s="561">
        <v>41121</v>
      </c>
      <c r="B7561" s="562">
        <v>1789.02</v>
      </c>
      <c r="C7561"/>
      <c r="D7561"/>
    </row>
    <row r="7562" spans="1:4" ht="16.149999999999999" customHeight="1" x14ac:dyDescent="0.25">
      <c r="A7562" s="561">
        <v>41122</v>
      </c>
      <c r="B7562" s="563">
        <v>1790.74</v>
      </c>
      <c r="C7562"/>
      <c r="D7562"/>
    </row>
    <row r="7563" spans="1:4" ht="16.149999999999999" customHeight="1" x14ac:dyDescent="0.25">
      <c r="A7563" s="561">
        <v>41123</v>
      </c>
      <c r="B7563" s="562">
        <v>1787.51</v>
      </c>
      <c r="C7563"/>
      <c r="D7563"/>
    </row>
    <row r="7564" spans="1:4" ht="16.149999999999999" customHeight="1" x14ac:dyDescent="0.25">
      <c r="A7564" s="561">
        <v>41124</v>
      </c>
      <c r="B7564" s="563">
        <v>1790.97</v>
      </c>
      <c r="C7564"/>
      <c r="D7564"/>
    </row>
    <row r="7565" spans="1:4" ht="16.149999999999999" customHeight="1" x14ac:dyDescent="0.25">
      <c r="A7565" s="561">
        <v>41125</v>
      </c>
      <c r="B7565" s="562">
        <v>1786.06</v>
      </c>
      <c r="C7565"/>
      <c r="D7565"/>
    </row>
    <row r="7566" spans="1:4" ht="16.149999999999999" customHeight="1" x14ac:dyDescent="0.25">
      <c r="A7566" s="561">
        <v>41126</v>
      </c>
      <c r="B7566" s="563">
        <v>1786.06</v>
      </c>
      <c r="C7566"/>
      <c r="D7566"/>
    </row>
    <row r="7567" spans="1:4" ht="16.149999999999999" customHeight="1" x14ac:dyDescent="0.25">
      <c r="A7567" s="561">
        <v>41127</v>
      </c>
      <c r="B7567" s="562">
        <v>1786.06</v>
      </c>
      <c r="C7567"/>
      <c r="D7567"/>
    </row>
    <row r="7568" spans="1:4" ht="16.149999999999999" customHeight="1" x14ac:dyDescent="0.25">
      <c r="A7568" s="561">
        <v>41128</v>
      </c>
      <c r="B7568" s="563">
        <v>1785.29</v>
      </c>
      <c r="C7568"/>
      <c r="D7568"/>
    </row>
    <row r="7569" spans="1:4" ht="16.149999999999999" customHeight="1" x14ac:dyDescent="0.25">
      <c r="A7569" s="561">
        <v>41129</v>
      </c>
      <c r="B7569" s="562">
        <v>1785.29</v>
      </c>
      <c r="C7569"/>
      <c r="D7569"/>
    </row>
    <row r="7570" spans="1:4" ht="16.149999999999999" customHeight="1" x14ac:dyDescent="0.25">
      <c r="A7570" s="561">
        <v>41130</v>
      </c>
      <c r="B7570" s="563">
        <v>1788.03</v>
      </c>
      <c r="C7570"/>
      <c r="D7570"/>
    </row>
    <row r="7571" spans="1:4" ht="16.149999999999999" customHeight="1" x14ac:dyDescent="0.25">
      <c r="A7571" s="561">
        <v>41131</v>
      </c>
      <c r="B7571" s="562">
        <v>1788.08</v>
      </c>
      <c r="C7571"/>
      <c r="D7571"/>
    </row>
    <row r="7572" spans="1:4" ht="16.149999999999999" customHeight="1" x14ac:dyDescent="0.25">
      <c r="A7572" s="561">
        <v>41132</v>
      </c>
      <c r="B7572" s="563">
        <v>1791.61</v>
      </c>
      <c r="C7572"/>
      <c r="D7572"/>
    </row>
    <row r="7573" spans="1:4" ht="16.149999999999999" customHeight="1" x14ac:dyDescent="0.25">
      <c r="A7573" s="561">
        <v>41133</v>
      </c>
      <c r="B7573" s="562">
        <v>1791.61</v>
      </c>
      <c r="C7573"/>
      <c r="D7573"/>
    </row>
    <row r="7574" spans="1:4" ht="16.149999999999999" customHeight="1" x14ac:dyDescent="0.25">
      <c r="A7574" s="561">
        <v>41134</v>
      </c>
      <c r="B7574" s="563">
        <v>1791.61</v>
      </c>
      <c r="C7574"/>
      <c r="D7574"/>
    </row>
    <row r="7575" spans="1:4" ht="16.149999999999999" customHeight="1" x14ac:dyDescent="0.25">
      <c r="A7575" s="561">
        <v>41135</v>
      </c>
      <c r="B7575" s="562">
        <v>1792.86</v>
      </c>
      <c r="C7575"/>
      <c r="D7575"/>
    </row>
    <row r="7576" spans="1:4" ht="16.149999999999999" customHeight="1" x14ac:dyDescent="0.25">
      <c r="A7576" s="561">
        <v>41136</v>
      </c>
      <c r="B7576" s="563">
        <v>1800.81</v>
      </c>
      <c r="C7576"/>
      <c r="D7576"/>
    </row>
    <row r="7577" spans="1:4" ht="16.149999999999999" customHeight="1" x14ac:dyDescent="0.25">
      <c r="A7577" s="561">
        <v>41137</v>
      </c>
      <c r="B7577" s="562">
        <v>1817.18</v>
      </c>
      <c r="C7577"/>
      <c r="D7577"/>
    </row>
    <row r="7578" spans="1:4" ht="16.149999999999999" customHeight="1" x14ac:dyDescent="0.25">
      <c r="A7578" s="561">
        <v>41138</v>
      </c>
      <c r="B7578" s="563">
        <v>1825.52</v>
      </c>
      <c r="C7578"/>
      <c r="D7578"/>
    </row>
    <row r="7579" spans="1:4" ht="16.149999999999999" customHeight="1" x14ac:dyDescent="0.25">
      <c r="A7579" s="561">
        <v>41139</v>
      </c>
      <c r="B7579" s="562">
        <v>1822.59</v>
      </c>
      <c r="C7579"/>
      <c r="D7579"/>
    </row>
    <row r="7580" spans="1:4" ht="16.149999999999999" customHeight="1" x14ac:dyDescent="0.25">
      <c r="A7580" s="561">
        <v>41140</v>
      </c>
      <c r="B7580" s="563">
        <v>1822.59</v>
      </c>
      <c r="C7580"/>
      <c r="D7580"/>
    </row>
    <row r="7581" spans="1:4" ht="16.149999999999999" customHeight="1" x14ac:dyDescent="0.25">
      <c r="A7581" s="561">
        <v>41141</v>
      </c>
      <c r="B7581" s="562">
        <v>1822.59</v>
      </c>
      <c r="C7581"/>
      <c r="D7581"/>
    </row>
    <row r="7582" spans="1:4" ht="16.149999999999999" customHeight="1" x14ac:dyDescent="0.25">
      <c r="A7582" s="561">
        <v>41142</v>
      </c>
      <c r="B7582" s="563">
        <v>1822.59</v>
      </c>
      <c r="C7582"/>
      <c r="D7582"/>
    </row>
    <row r="7583" spans="1:4" ht="16.149999999999999" customHeight="1" x14ac:dyDescent="0.25">
      <c r="A7583" s="561">
        <v>41143</v>
      </c>
      <c r="B7583" s="562">
        <v>1815.8</v>
      </c>
      <c r="C7583"/>
      <c r="D7583"/>
    </row>
    <row r="7584" spans="1:4" ht="16.149999999999999" customHeight="1" x14ac:dyDescent="0.25">
      <c r="A7584" s="561">
        <v>41144</v>
      </c>
      <c r="B7584" s="563">
        <v>1812.88</v>
      </c>
      <c r="C7584"/>
      <c r="D7584"/>
    </row>
    <row r="7585" spans="1:4" ht="16.149999999999999" customHeight="1" x14ac:dyDescent="0.25">
      <c r="A7585" s="561">
        <v>41145</v>
      </c>
      <c r="B7585" s="562">
        <v>1808.33</v>
      </c>
      <c r="C7585"/>
      <c r="D7585"/>
    </row>
    <row r="7586" spans="1:4" ht="16.149999999999999" customHeight="1" x14ac:dyDescent="0.25">
      <c r="A7586" s="561">
        <v>41146</v>
      </c>
      <c r="B7586" s="563">
        <v>1814.83</v>
      </c>
      <c r="C7586"/>
      <c r="D7586"/>
    </row>
    <row r="7587" spans="1:4" ht="16.149999999999999" customHeight="1" x14ac:dyDescent="0.25">
      <c r="A7587" s="561">
        <v>41147</v>
      </c>
      <c r="B7587" s="562">
        <v>1814.83</v>
      </c>
      <c r="C7587"/>
      <c r="D7587"/>
    </row>
    <row r="7588" spans="1:4" ht="16.149999999999999" customHeight="1" x14ac:dyDescent="0.25">
      <c r="A7588" s="561">
        <v>41148</v>
      </c>
      <c r="B7588" s="563">
        <v>1814.83</v>
      </c>
      <c r="C7588"/>
      <c r="D7588"/>
    </row>
    <row r="7589" spans="1:4" ht="16.149999999999999" customHeight="1" x14ac:dyDescent="0.25">
      <c r="A7589" s="561">
        <v>41149</v>
      </c>
      <c r="B7589" s="562">
        <v>1821.44</v>
      </c>
      <c r="C7589"/>
      <c r="D7589"/>
    </row>
    <row r="7590" spans="1:4" ht="16.149999999999999" customHeight="1" x14ac:dyDescent="0.25">
      <c r="A7590" s="561">
        <v>41150</v>
      </c>
      <c r="B7590" s="563">
        <v>1828.99</v>
      </c>
      <c r="C7590"/>
      <c r="D7590"/>
    </row>
    <row r="7591" spans="1:4" ht="16.149999999999999" customHeight="1" x14ac:dyDescent="0.25">
      <c r="A7591" s="561">
        <v>41151</v>
      </c>
      <c r="B7591" s="562">
        <v>1833.14</v>
      </c>
      <c r="C7591"/>
      <c r="D7591"/>
    </row>
    <row r="7592" spans="1:4" ht="16.149999999999999" customHeight="1" x14ac:dyDescent="0.25">
      <c r="A7592" s="561">
        <v>41152</v>
      </c>
      <c r="B7592" s="563">
        <v>1830.5</v>
      </c>
      <c r="C7592"/>
      <c r="D7592"/>
    </row>
    <row r="7593" spans="1:4" ht="16.149999999999999" customHeight="1" x14ac:dyDescent="0.25">
      <c r="A7593" s="561">
        <v>41153</v>
      </c>
      <c r="B7593" s="562">
        <v>1825.21</v>
      </c>
      <c r="C7593"/>
      <c r="D7593"/>
    </row>
    <row r="7594" spans="1:4" ht="16.149999999999999" customHeight="1" x14ac:dyDescent="0.25">
      <c r="A7594" s="561">
        <v>41154</v>
      </c>
      <c r="B7594" s="563">
        <v>1825.21</v>
      </c>
      <c r="C7594"/>
      <c r="D7594"/>
    </row>
    <row r="7595" spans="1:4" ht="16.149999999999999" customHeight="1" x14ac:dyDescent="0.25">
      <c r="A7595" s="561">
        <v>41155</v>
      </c>
      <c r="B7595" s="562">
        <v>1825.21</v>
      </c>
      <c r="C7595"/>
      <c r="D7595"/>
    </row>
    <row r="7596" spans="1:4" ht="16.149999999999999" customHeight="1" x14ac:dyDescent="0.25">
      <c r="A7596" s="561">
        <v>41156</v>
      </c>
      <c r="B7596" s="563">
        <v>1825.21</v>
      </c>
      <c r="C7596"/>
      <c r="D7596"/>
    </row>
    <row r="7597" spans="1:4" ht="16.149999999999999" customHeight="1" x14ac:dyDescent="0.25">
      <c r="A7597" s="561">
        <v>41157</v>
      </c>
      <c r="B7597" s="562">
        <v>1824.81</v>
      </c>
      <c r="C7597"/>
      <c r="D7597"/>
    </row>
    <row r="7598" spans="1:4" ht="16.149999999999999" customHeight="1" x14ac:dyDescent="0.25">
      <c r="A7598" s="561">
        <v>41158</v>
      </c>
      <c r="B7598" s="563">
        <v>1814.06</v>
      </c>
      <c r="C7598"/>
      <c r="D7598"/>
    </row>
    <row r="7599" spans="1:4" ht="16.149999999999999" customHeight="1" x14ac:dyDescent="0.25">
      <c r="A7599" s="561">
        <v>41159</v>
      </c>
      <c r="B7599" s="562">
        <v>1804.09</v>
      </c>
      <c r="C7599"/>
      <c r="D7599"/>
    </row>
    <row r="7600" spans="1:4" ht="16.149999999999999" customHeight="1" x14ac:dyDescent="0.25">
      <c r="A7600" s="561">
        <v>41160</v>
      </c>
      <c r="B7600" s="563">
        <v>1797.35</v>
      </c>
      <c r="C7600"/>
      <c r="D7600"/>
    </row>
    <row r="7601" spans="1:4" ht="16.149999999999999" customHeight="1" x14ac:dyDescent="0.25">
      <c r="A7601" s="561">
        <v>41161</v>
      </c>
      <c r="B7601" s="562">
        <v>1797.35</v>
      </c>
      <c r="C7601"/>
      <c r="D7601"/>
    </row>
    <row r="7602" spans="1:4" ht="16.149999999999999" customHeight="1" x14ac:dyDescent="0.25">
      <c r="A7602" s="561">
        <v>41162</v>
      </c>
      <c r="B7602" s="563">
        <v>1797.35</v>
      </c>
      <c r="C7602"/>
      <c r="D7602"/>
    </row>
    <row r="7603" spans="1:4" ht="16.149999999999999" customHeight="1" x14ac:dyDescent="0.25">
      <c r="A7603" s="561">
        <v>41163</v>
      </c>
      <c r="B7603" s="562">
        <v>1802.23</v>
      </c>
      <c r="C7603"/>
      <c r="D7603"/>
    </row>
    <row r="7604" spans="1:4" ht="16.149999999999999" customHeight="1" x14ac:dyDescent="0.25">
      <c r="A7604" s="561">
        <v>41164</v>
      </c>
      <c r="B7604" s="563">
        <v>1795.4</v>
      </c>
      <c r="C7604"/>
      <c r="D7604"/>
    </row>
    <row r="7605" spans="1:4" ht="16.149999999999999" customHeight="1" x14ac:dyDescent="0.25">
      <c r="A7605" s="561">
        <v>41165</v>
      </c>
      <c r="B7605" s="562">
        <v>1802.22</v>
      </c>
      <c r="C7605"/>
      <c r="D7605"/>
    </row>
    <row r="7606" spans="1:4" ht="16.149999999999999" customHeight="1" x14ac:dyDescent="0.25">
      <c r="A7606" s="561">
        <v>41166</v>
      </c>
      <c r="B7606" s="563">
        <v>1799.57</v>
      </c>
      <c r="C7606"/>
      <c r="D7606"/>
    </row>
    <row r="7607" spans="1:4" ht="16.149999999999999" customHeight="1" x14ac:dyDescent="0.25">
      <c r="A7607" s="561">
        <v>41167</v>
      </c>
      <c r="B7607" s="562">
        <v>1789.54</v>
      </c>
      <c r="C7607"/>
      <c r="D7607"/>
    </row>
    <row r="7608" spans="1:4" ht="16.149999999999999" customHeight="1" x14ac:dyDescent="0.25">
      <c r="A7608" s="561">
        <v>41168</v>
      </c>
      <c r="B7608" s="563">
        <v>1789.54</v>
      </c>
      <c r="C7608"/>
      <c r="D7608"/>
    </row>
    <row r="7609" spans="1:4" ht="16.149999999999999" customHeight="1" x14ac:dyDescent="0.25">
      <c r="A7609" s="561">
        <v>41169</v>
      </c>
      <c r="B7609" s="562">
        <v>1789.54</v>
      </c>
      <c r="C7609"/>
      <c r="D7609"/>
    </row>
    <row r="7610" spans="1:4" ht="16.149999999999999" customHeight="1" x14ac:dyDescent="0.25">
      <c r="A7610" s="561">
        <v>41170</v>
      </c>
      <c r="B7610" s="563">
        <v>1799.77</v>
      </c>
      <c r="C7610"/>
      <c r="D7610"/>
    </row>
    <row r="7611" spans="1:4" ht="16.149999999999999" customHeight="1" x14ac:dyDescent="0.25">
      <c r="A7611" s="561">
        <v>41171</v>
      </c>
      <c r="B7611" s="562">
        <v>1800.19</v>
      </c>
      <c r="C7611"/>
      <c r="D7611"/>
    </row>
    <row r="7612" spans="1:4" ht="16.149999999999999" customHeight="1" x14ac:dyDescent="0.25">
      <c r="A7612" s="561">
        <v>41172</v>
      </c>
      <c r="B7612" s="563">
        <v>1795.66</v>
      </c>
      <c r="C7612"/>
      <c r="D7612"/>
    </row>
    <row r="7613" spans="1:4" ht="16.149999999999999" customHeight="1" x14ac:dyDescent="0.25">
      <c r="A7613" s="561">
        <v>41173</v>
      </c>
      <c r="B7613" s="562">
        <v>1798.98</v>
      </c>
      <c r="C7613"/>
      <c r="D7613"/>
    </row>
    <row r="7614" spans="1:4" ht="16.149999999999999" customHeight="1" x14ac:dyDescent="0.25">
      <c r="A7614" s="561">
        <v>41174</v>
      </c>
      <c r="B7614" s="563">
        <v>1796.75</v>
      </c>
      <c r="C7614"/>
      <c r="D7614"/>
    </row>
    <row r="7615" spans="1:4" ht="16.149999999999999" customHeight="1" x14ac:dyDescent="0.25">
      <c r="A7615" s="561">
        <v>41175</v>
      </c>
      <c r="B7615" s="562">
        <v>1796.75</v>
      </c>
      <c r="C7615"/>
      <c r="D7615"/>
    </row>
    <row r="7616" spans="1:4" ht="16.149999999999999" customHeight="1" x14ac:dyDescent="0.25">
      <c r="A7616" s="561">
        <v>41176</v>
      </c>
      <c r="B7616" s="563">
        <v>1796.75</v>
      </c>
      <c r="C7616"/>
      <c r="D7616"/>
    </row>
    <row r="7617" spans="1:4" ht="16.149999999999999" customHeight="1" x14ac:dyDescent="0.25">
      <c r="A7617" s="561">
        <v>41177</v>
      </c>
      <c r="B7617" s="562">
        <v>1799.29</v>
      </c>
      <c r="C7617"/>
      <c r="D7617"/>
    </row>
    <row r="7618" spans="1:4" ht="16.149999999999999" customHeight="1" x14ac:dyDescent="0.25">
      <c r="A7618" s="561">
        <v>41178</v>
      </c>
      <c r="B7618" s="563">
        <v>1795.69</v>
      </c>
      <c r="C7618"/>
      <c r="D7618"/>
    </row>
    <row r="7619" spans="1:4" ht="16.149999999999999" customHeight="1" x14ac:dyDescent="0.25">
      <c r="A7619" s="561">
        <v>41179</v>
      </c>
      <c r="B7619" s="562">
        <v>1799.55</v>
      </c>
      <c r="C7619"/>
      <c r="D7619"/>
    </row>
    <row r="7620" spans="1:4" ht="16.149999999999999" customHeight="1" x14ac:dyDescent="0.25">
      <c r="A7620" s="561">
        <v>41180</v>
      </c>
      <c r="B7620" s="563">
        <v>1798.08</v>
      </c>
      <c r="C7620"/>
      <c r="D7620"/>
    </row>
    <row r="7621" spans="1:4" ht="16.149999999999999" customHeight="1" x14ac:dyDescent="0.25">
      <c r="A7621" s="561">
        <v>41181</v>
      </c>
      <c r="B7621" s="562">
        <v>1800.52</v>
      </c>
      <c r="C7621"/>
      <c r="D7621"/>
    </row>
    <row r="7622" spans="1:4" ht="16.149999999999999" customHeight="1" x14ac:dyDescent="0.25">
      <c r="A7622" s="561">
        <v>41182</v>
      </c>
      <c r="B7622" s="563">
        <v>1800.52</v>
      </c>
      <c r="C7622"/>
      <c r="D7622"/>
    </row>
    <row r="7623" spans="1:4" ht="16.149999999999999" customHeight="1" x14ac:dyDescent="0.25">
      <c r="A7623" s="561">
        <v>41183</v>
      </c>
      <c r="B7623" s="562">
        <v>1800.52</v>
      </c>
      <c r="C7623"/>
      <c r="D7623"/>
    </row>
    <row r="7624" spans="1:4" ht="16.149999999999999" customHeight="1" x14ac:dyDescent="0.25">
      <c r="A7624" s="561">
        <v>41184</v>
      </c>
      <c r="B7624" s="563">
        <v>1797.97</v>
      </c>
      <c r="C7624"/>
      <c r="D7624"/>
    </row>
    <row r="7625" spans="1:4" ht="16.149999999999999" customHeight="1" x14ac:dyDescent="0.25">
      <c r="A7625" s="561">
        <v>41185</v>
      </c>
      <c r="B7625" s="562">
        <v>1798.86</v>
      </c>
      <c r="C7625"/>
      <c r="D7625"/>
    </row>
    <row r="7626" spans="1:4" ht="16.149999999999999" customHeight="1" x14ac:dyDescent="0.25">
      <c r="A7626" s="561">
        <v>41186</v>
      </c>
      <c r="B7626" s="563">
        <v>1800.43</v>
      </c>
      <c r="C7626"/>
      <c r="D7626"/>
    </row>
    <row r="7627" spans="1:4" ht="16.149999999999999" customHeight="1" x14ac:dyDescent="0.25">
      <c r="A7627" s="561">
        <v>41187</v>
      </c>
      <c r="B7627" s="562">
        <v>1797.68</v>
      </c>
      <c r="C7627"/>
      <c r="D7627"/>
    </row>
    <row r="7628" spans="1:4" ht="16.149999999999999" customHeight="1" x14ac:dyDescent="0.25">
      <c r="A7628" s="561">
        <v>41188</v>
      </c>
      <c r="B7628" s="563">
        <v>1795.4</v>
      </c>
      <c r="C7628"/>
      <c r="D7628"/>
    </row>
    <row r="7629" spans="1:4" ht="16.149999999999999" customHeight="1" x14ac:dyDescent="0.25">
      <c r="A7629" s="561">
        <v>41189</v>
      </c>
      <c r="B7629" s="562">
        <v>1795.4</v>
      </c>
      <c r="C7629"/>
      <c r="D7629"/>
    </row>
    <row r="7630" spans="1:4" ht="16.149999999999999" customHeight="1" x14ac:dyDescent="0.25">
      <c r="A7630" s="561">
        <v>41190</v>
      </c>
      <c r="B7630" s="563">
        <v>1795.4</v>
      </c>
      <c r="C7630"/>
      <c r="D7630"/>
    </row>
    <row r="7631" spans="1:4" ht="16.149999999999999" customHeight="1" x14ac:dyDescent="0.25">
      <c r="A7631" s="561">
        <v>41191</v>
      </c>
      <c r="B7631" s="562">
        <v>1795.4</v>
      </c>
      <c r="C7631"/>
      <c r="D7631"/>
    </row>
    <row r="7632" spans="1:4" ht="16.149999999999999" customHeight="1" x14ac:dyDescent="0.25">
      <c r="A7632" s="561">
        <v>41192</v>
      </c>
      <c r="B7632" s="563">
        <v>1798.32</v>
      </c>
      <c r="C7632"/>
      <c r="D7632"/>
    </row>
    <row r="7633" spans="1:4" ht="16.149999999999999" customHeight="1" x14ac:dyDescent="0.25">
      <c r="A7633" s="561">
        <v>41193</v>
      </c>
      <c r="B7633" s="562">
        <v>1799.78</v>
      </c>
      <c r="C7633"/>
      <c r="D7633"/>
    </row>
    <row r="7634" spans="1:4" ht="16.149999999999999" customHeight="1" x14ac:dyDescent="0.25">
      <c r="A7634" s="561">
        <v>41194</v>
      </c>
      <c r="B7634" s="563">
        <v>1797.68</v>
      </c>
      <c r="C7634"/>
      <c r="D7634"/>
    </row>
    <row r="7635" spans="1:4" ht="16.149999999999999" customHeight="1" x14ac:dyDescent="0.25">
      <c r="A7635" s="561">
        <v>41195</v>
      </c>
      <c r="B7635" s="562">
        <v>1797.68</v>
      </c>
      <c r="C7635"/>
      <c r="D7635"/>
    </row>
    <row r="7636" spans="1:4" ht="16.149999999999999" customHeight="1" x14ac:dyDescent="0.25">
      <c r="A7636" s="561">
        <v>41196</v>
      </c>
      <c r="B7636" s="563">
        <v>1797.68</v>
      </c>
      <c r="C7636"/>
      <c r="D7636"/>
    </row>
    <row r="7637" spans="1:4" ht="16.149999999999999" customHeight="1" x14ac:dyDescent="0.25">
      <c r="A7637" s="561">
        <v>41197</v>
      </c>
      <c r="B7637" s="562">
        <v>1797.68</v>
      </c>
      <c r="C7637"/>
      <c r="D7637"/>
    </row>
    <row r="7638" spans="1:4" ht="16.149999999999999" customHeight="1" x14ac:dyDescent="0.25">
      <c r="A7638" s="561">
        <v>41198</v>
      </c>
      <c r="B7638" s="563">
        <v>1797.68</v>
      </c>
      <c r="C7638"/>
      <c r="D7638"/>
    </row>
    <row r="7639" spans="1:4" ht="16.149999999999999" customHeight="1" x14ac:dyDescent="0.25">
      <c r="A7639" s="561">
        <v>41199</v>
      </c>
      <c r="B7639" s="562">
        <v>1797.81</v>
      </c>
      <c r="C7639"/>
      <c r="D7639"/>
    </row>
    <row r="7640" spans="1:4" ht="16.149999999999999" customHeight="1" x14ac:dyDescent="0.25">
      <c r="A7640" s="561">
        <v>41200</v>
      </c>
      <c r="B7640" s="563">
        <v>1798.53</v>
      </c>
      <c r="C7640"/>
      <c r="D7640"/>
    </row>
    <row r="7641" spans="1:4" ht="16.149999999999999" customHeight="1" x14ac:dyDescent="0.25">
      <c r="A7641" s="561">
        <v>41201</v>
      </c>
      <c r="B7641" s="562">
        <v>1797.66</v>
      </c>
      <c r="C7641"/>
      <c r="D7641"/>
    </row>
    <row r="7642" spans="1:4" ht="16.149999999999999" customHeight="1" x14ac:dyDescent="0.25">
      <c r="A7642" s="561">
        <v>41202</v>
      </c>
      <c r="B7642" s="563">
        <v>1798.42</v>
      </c>
      <c r="C7642"/>
      <c r="D7642"/>
    </row>
    <row r="7643" spans="1:4" ht="16.149999999999999" customHeight="1" x14ac:dyDescent="0.25">
      <c r="A7643" s="561">
        <v>41203</v>
      </c>
      <c r="B7643" s="562">
        <v>1798.42</v>
      </c>
      <c r="C7643"/>
      <c r="D7643"/>
    </row>
    <row r="7644" spans="1:4" ht="16.149999999999999" customHeight="1" x14ac:dyDescent="0.25">
      <c r="A7644" s="561">
        <v>41204</v>
      </c>
      <c r="B7644" s="563">
        <v>1798.42</v>
      </c>
      <c r="C7644"/>
      <c r="D7644"/>
    </row>
    <row r="7645" spans="1:4" ht="16.149999999999999" customHeight="1" x14ac:dyDescent="0.25">
      <c r="A7645" s="561">
        <v>41205</v>
      </c>
      <c r="B7645" s="562">
        <v>1802.91</v>
      </c>
      <c r="C7645"/>
      <c r="D7645"/>
    </row>
    <row r="7646" spans="1:4" ht="16.149999999999999" customHeight="1" x14ac:dyDescent="0.25">
      <c r="A7646" s="561">
        <v>41206</v>
      </c>
      <c r="B7646" s="563">
        <v>1816.6</v>
      </c>
      <c r="C7646"/>
      <c r="D7646"/>
    </row>
    <row r="7647" spans="1:4" ht="16.149999999999999" customHeight="1" x14ac:dyDescent="0.25">
      <c r="A7647" s="561">
        <v>41207</v>
      </c>
      <c r="B7647" s="562">
        <v>1817.25</v>
      </c>
      <c r="C7647"/>
      <c r="D7647"/>
    </row>
    <row r="7648" spans="1:4" ht="16.149999999999999" customHeight="1" x14ac:dyDescent="0.25">
      <c r="A7648" s="561">
        <v>41208</v>
      </c>
      <c r="B7648" s="563">
        <v>1816.97</v>
      </c>
      <c r="C7648"/>
      <c r="D7648"/>
    </row>
    <row r="7649" spans="1:4" ht="16.149999999999999" customHeight="1" x14ac:dyDescent="0.25">
      <c r="A7649" s="561">
        <v>41209</v>
      </c>
      <c r="B7649" s="562">
        <v>1823.18</v>
      </c>
      <c r="C7649"/>
      <c r="D7649"/>
    </row>
    <row r="7650" spans="1:4" ht="16.149999999999999" customHeight="1" x14ac:dyDescent="0.25">
      <c r="A7650" s="561">
        <v>41210</v>
      </c>
      <c r="B7650" s="563">
        <v>1823.18</v>
      </c>
      <c r="C7650"/>
      <c r="D7650"/>
    </row>
    <row r="7651" spans="1:4" ht="16.149999999999999" customHeight="1" x14ac:dyDescent="0.25">
      <c r="A7651" s="561">
        <v>41211</v>
      </c>
      <c r="B7651" s="562">
        <v>1823.18</v>
      </c>
      <c r="C7651"/>
      <c r="D7651"/>
    </row>
    <row r="7652" spans="1:4" ht="16.149999999999999" customHeight="1" x14ac:dyDescent="0.25">
      <c r="A7652" s="561">
        <v>41212</v>
      </c>
      <c r="B7652" s="563">
        <v>1830.45</v>
      </c>
      <c r="C7652"/>
      <c r="D7652"/>
    </row>
    <row r="7653" spans="1:4" ht="16.149999999999999" customHeight="1" x14ac:dyDescent="0.25">
      <c r="A7653" s="561">
        <v>41213</v>
      </c>
      <c r="B7653" s="562">
        <v>1829.89</v>
      </c>
      <c r="C7653"/>
      <c r="D7653"/>
    </row>
    <row r="7654" spans="1:4" ht="16.149999999999999" customHeight="1" x14ac:dyDescent="0.25">
      <c r="A7654" s="561">
        <v>41214</v>
      </c>
      <c r="B7654" s="563">
        <v>1831.25</v>
      </c>
      <c r="C7654"/>
      <c r="D7654"/>
    </row>
    <row r="7655" spans="1:4" ht="16.149999999999999" customHeight="1" x14ac:dyDescent="0.25">
      <c r="A7655" s="561">
        <v>41215</v>
      </c>
      <c r="B7655" s="562">
        <v>1825.5</v>
      </c>
      <c r="C7655"/>
      <c r="D7655"/>
    </row>
    <row r="7656" spans="1:4" ht="16.149999999999999" customHeight="1" x14ac:dyDescent="0.25">
      <c r="A7656" s="561">
        <v>41216</v>
      </c>
      <c r="B7656" s="563">
        <v>1828.8</v>
      </c>
      <c r="C7656"/>
      <c r="D7656"/>
    </row>
    <row r="7657" spans="1:4" ht="16.149999999999999" customHeight="1" x14ac:dyDescent="0.25">
      <c r="A7657" s="561">
        <v>41217</v>
      </c>
      <c r="B7657" s="562">
        <v>1828.8</v>
      </c>
      <c r="C7657"/>
      <c r="D7657"/>
    </row>
    <row r="7658" spans="1:4" ht="16.149999999999999" customHeight="1" x14ac:dyDescent="0.25">
      <c r="A7658" s="561">
        <v>41218</v>
      </c>
      <c r="B7658" s="563">
        <v>1828.8</v>
      </c>
      <c r="C7658"/>
      <c r="D7658"/>
    </row>
    <row r="7659" spans="1:4" ht="16.149999999999999" customHeight="1" x14ac:dyDescent="0.25">
      <c r="A7659" s="561">
        <v>41219</v>
      </c>
      <c r="B7659" s="562">
        <v>1828.8</v>
      </c>
      <c r="C7659"/>
      <c r="D7659"/>
    </row>
    <row r="7660" spans="1:4" ht="16.149999999999999" customHeight="1" x14ac:dyDescent="0.25">
      <c r="A7660" s="561">
        <v>41220</v>
      </c>
      <c r="B7660" s="563">
        <v>1814.99</v>
      </c>
      <c r="C7660"/>
      <c r="D7660"/>
    </row>
    <row r="7661" spans="1:4" ht="16.149999999999999" customHeight="1" x14ac:dyDescent="0.25">
      <c r="A7661" s="561">
        <v>41221</v>
      </c>
      <c r="B7661" s="562">
        <v>1814.83</v>
      </c>
      <c r="C7661"/>
      <c r="D7661"/>
    </row>
    <row r="7662" spans="1:4" ht="16.149999999999999" customHeight="1" x14ac:dyDescent="0.25">
      <c r="A7662" s="561">
        <v>41222</v>
      </c>
      <c r="B7662" s="563">
        <v>1814.21</v>
      </c>
      <c r="C7662"/>
      <c r="D7662"/>
    </row>
    <row r="7663" spans="1:4" ht="16.149999999999999" customHeight="1" x14ac:dyDescent="0.25">
      <c r="A7663" s="561">
        <v>41223</v>
      </c>
      <c r="B7663" s="562">
        <v>1816.99</v>
      </c>
      <c r="C7663"/>
      <c r="D7663"/>
    </row>
    <row r="7664" spans="1:4" ht="16.149999999999999" customHeight="1" x14ac:dyDescent="0.25">
      <c r="A7664" s="561">
        <v>41224</v>
      </c>
      <c r="B7664" s="563">
        <v>1816.99</v>
      </c>
      <c r="C7664"/>
      <c r="D7664"/>
    </row>
    <row r="7665" spans="1:4" ht="16.149999999999999" customHeight="1" x14ac:dyDescent="0.25">
      <c r="A7665" s="561">
        <v>41225</v>
      </c>
      <c r="B7665" s="562">
        <v>1816.99</v>
      </c>
      <c r="C7665"/>
      <c r="D7665"/>
    </row>
    <row r="7666" spans="1:4" ht="16.149999999999999" customHeight="1" x14ac:dyDescent="0.25">
      <c r="A7666" s="561">
        <v>41226</v>
      </c>
      <c r="B7666" s="563">
        <v>1816.99</v>
      </c>
      <c r="C7666"/>
      <c r="D7666"/>
    </row>
    <row r="7667" spans="1:4" ht="16.149999999999999" customHeight="1" x14ac:dyDescent="0.25">
      <c r="A7667" s="561">
        <v>41227</v>
      </c>
      <c r="B7667" s="562">
        <v>1819.3</v>
      </c>
      <c r="C7667"/>
      <c r="D7667"/>
    </row>
    <row r="7668" spans="1:4" ht="16.149999999999999" customHeight="1" x14ac:dyDescent="0.25">
      <c r="A7668" s="561">
        <v>41228</v>
      </c>
      <c r="B7668" s="563">
        <v>1818.2</v>
      </c>
      <c r="C7668"/>
      <c r="D7668"/>
    </row>
    <row r="7669" spans="1:4" ht="16.149999999999999" customHeight="1" x14ac:dyDescent="0.25">
      <c r="A7669" s="561">
        <v>41229</v>
      </c>
      <c r="B7669" s="562">
        <v>1822.61</v>
      </c>
      <c r="C7669"/>
      <c r="D7669"/>
    </row>
    <row r="7670" spans="1:4" ht="16.149999999999999" customHeight="1" x14ac:dyDescent="0.25">
      <c r="A7670" s="561">
        <v>41230</v>
      </c>
      <c r="B7670" s="563">
        <v>1823.46</v>
      </c>
      <c r="C7670"/>
      <c r="D7670"/>
    </row>
    <row r="7671" spans="1:4" ht="16.149999999999999" customHeight="1" x14ac:dyDescent="0.25">
      <c r="A7671" s="561">
        <v>41231</v>
      </c>
      <c r="B7671" s="562">
        <v>1823.46</v>
      </c>
      <c r="C7671"/>
      <c r="D7671"/>
    </row>
    <row r="7672" spans="1:4" ht="16.149999999999999" customHeight="1" x14ac:dyDescent="0.25">
      <c r="A7672" s="561">
        <v>41232</v>
      </c>
      <c r="B7672" s="563">
        <v>1823.46</v>
      </c>
      <c r="C7672"/>
      <c r="D7672"/>
    </row>
    <row r="7673" spans="1:4" ht="16.149999999999999" customHeight="1" x14ac:dyDescent="0.25">
      <c r="A7673" s="561">
        <v>41233</v>
      </c>
      <c r="B7673" s="562">
        <v>1817.67</v>
      </c>
      <c r="C7673"/>
      <c r="D7673"/>
    </row>
    <row r="7674" spans="1:4" ht="16.149999999999999" customHeight="1" x14ac:dyDescent="0.25">
      <c r="A7674" s="561">
        <v>41234</v>
      </c>
      <c r="B7674" s="563">
        <v>1815.58</v>
      </c>
      <c r="C7674"/>
      <c r="D7674"/>
    </row>
    <row r="7675" spans="1:4" ht="16.149999999999999" customHeight="1" x14ac:dyDescent="0.25">
      <c r="A7675" s="561">
        <v>41235</v>
      </c>
      <c r="B7675" s="562">
        <v>1815.76</v>
      </c>
      <c r="C7675"/>
      <c r="D7675"/>
    </row>
    <row r="7676" spans="1:4" ht="16.149999999999999" customHeight="1" x14ac:dyDescent="0.25">
      <c r="A7676" s="561">
        <v>41236</v>
      </c>
      <c r="B7676" s="563">
        <v>1815.76</v>
      </c>
      <c r="C7676"/>
      <c r="D7676"/>
    </row>
    <row r="7677" spans="1:4" ht="16.149999999999999" customHeight="1" x14ac:dyDescent="0.25">
      <c r="A7677" s="561">
        <v>41237</v>
      </c>
      <c r="B7677" s="562">
        <v>1820.18</v>
      </c>
      <c r="C7677"/>
      <c r="D7677"/>
    </row>
    <row r="7678" spans="1:4" ht="16.149999999999999" customHeight="1" x14ac:dyDescent="0.25">
      <c r="A7678" s="561">
        <v>41238</v>
      </c>
      <c r="B7678" s="563">
        <v>1820.18</v>
      </c>
      <c r="C7678"/>
      <c r="D7678"/>
    </row>
    <row r="7679" spans="1:4" ht="16.149999999999999" customHeight="1" x14ac:dyDescent="0.25">
      <c r="A7679" s="561">
        <v>41239</v>
      </c>
      <c r="B7679" s="562">
        <v>1820.18</v>
      </c>
      <c r="C7679"/>
      <c r="D7679"/>
    </row>
    <row r="7680" spans="1:4" ht="16.149999999999999" customHeight="1" x14ac:dyDescent="0.25">
      <c r="A7680" s="561">
        <v>41240</v>
      </c>
      <c r="B7680" s="563">
        <v>1824.12</v>
      </c>
      <c r="C7680"/>
      <c r="D7680"/>
    </row>
    <row r="7681" spans="1:4" ht="16.149999999999999" customHeight="1" x14ac:dyDescent="0.25">
      <c r="A7681" s="561">
        <v>41241</v>
      </c>
      <c r="B7681" s="562">
        <v>1823.54</v>
      </c>
      <c r="C7681"/>
      <c r="D7681"/>
    </row>
    <row r="7682" spans="1:4" ht="16.149999999999999" customHeight="1" x14ac:dyDescent="0.25">
      <c r="A7682" s="561">
        <v>41242</v>
      </c>
      <c r="B7682" s="563">
        <v>1825.08</v>
      </c>
      <c r="C7682"/>
      <c r="D7682"/>
    </row>
    <row r="7683" spans="1:4" ht="16.149999999999999" customHeight="1" x14ac:dyDescent="0.25">
      <c r="A7683" s="561">
        <v>41243</v>
      </c>
      <c r="B7683" s="562">
        <v>1817.93</v>
      </c>
      <c r="C7683"/>
      <c r="D7683"/>
    </row>
    <row r="7684" spans="1:4" ht="16.149999999999999" customHeight="1" x14ac:dyDescent="0.25">
      <c r="A7684" s="561">
        <v>41244</v>
      </c>
      <c r="B7684" s="563">
        <v>1813.72</v>
      </c>
      <c r="C7684"/>
      <c r="D7684"/>
    </row>
    <row r="7685" spans="1:4" ht="16.149999999999999" customHeight="1" x14ac:dyDescent="0.25">
      <c r="A7685" s="561">
        <v>41245</v>
      </c>
      <c r="B7685" s="562">
        <v>1813.72</v>
      </c>
      <c r="C7685"/>
      <c r="D7685"/>
    </row>
    <row r="7686" spans="1:4" ht="16.149999999999999" customHeight="1" x14ac:dyDescent="0.25">
      <c r="A7686" s="561">
        <v>41246</v>
      </c>
      <c r="B7686" s="563">
        <v>1813.72</v>
      </c>
      <c r="C7686"/>
      <c r="D7686"/>
    </row>
    <row r="7687" spans="1:4" ht="16.149999999999999" customHeight="1" x14ac:dyDescent="0.25">
      <c r="A7687" s="561">
        <v>41247</v>
      </c>
      <c r="B7687" s="562">
        <v>1813.73</v>
      </c>
      <c r="C7687"/>
      <c r="D7687"/>
    </row>
    <row r="7688" spans="1:4" ht="16.149999999999999" customHeight="1" x14ac:dyDescent="0.25">
      <c r="A7688" s="561">
        <v>41248</v>
      </c>
      <c r="B7688" s="563">
        <v>1813.57</v>
      </c>
      <c r="C7688"/>
      <c r="D7688"/>
    </row>
    <row r="7689" spans="1:4" ht="16.149999999999999" customHeight="1" x14ac:dyDescent="0.25">
      <c r="A7689" s="561">
        <v>41249</v>
      </c>
      <c r="B7689" s="562">
        <v>1811.05</v>
      </c>
      <c r="C7689"/>
      <c r="D7689"/>
    </row>
    <row r="7690" spans="1:4" ht="16.149999999999999" customHeight="1" x14ac:dyDescent="0.25">
      <c r="A7690" s="561">
        <v>41250</v>
      </c>
      <c r="B7690" s="563">
        <v>1803.69</v>
      </c>
      <c r="C7690"/>
      <c r="D7690"/>
    </row>
    <row r="7691" spans="1:4" ht="16.149999999999999" customHeight="1" x14ac:dyDescent="0.25">
      <c r="A7691" s="561">
        <v>41251</v>
      </c>
      <c r="B7691" s="562">
        <v>1797.45</v>
      </c>
      <c r="C7691"/>
      <c r="D7691"/>
    </row>
    <row r="7692" spans="1:4" ht="16.149999999999999" customHeight="1" x14ac:dyDescent="0.25">
      <c r="A7692" s="561">
        <v>41252</v>
      </c>
      <c r="B7692" s="563">
        <v>1797.45</v>
      </c>
      <c r="C7692"/>
      <c r="D7692"/>
    </row>
    <row r="7693" spans="1:4" ht="16.149999999999999" customHeight="1" x14ac:dyDescent="0.25">
      <c r="A7693" s="561">
        <v>41253</v>
      </c>
      <c r="B7693" s="562">
        <v>1797.45</v>
      </c>
      <c r="C7693"/>
      <c r="D7693"/>
    </row>
    <row r="7694" spans="1:4" ht="16.149999999999999" customHeight="1" x14ac:dyDescent="0.25">
      <c r="A7694" s="561">
        <v>41254</v>
      </c>
      <c r="B7694" s="563">
        <v>1799.4</v>
      </c>
      <c r="C7694"/>
      <c r="D7694"/>
    </row>
    <row r="7695" spans="1:4" ht="16.149999999999999" customHeight="1" x14ac:dyDescent="0.25">
      <c r="A7695" s="561">
        <v>41255</v>
      </c>
      <c r="B7695" s="562">
        <v>1801.5</v>
      </c>
      <c r="C7695"/>
      <c r="D7695"/>
    </row>
    <row r="7696" spans="1:4" ht="16.149999999999999" customHeight="1" x14ac:dyDescent="0.25">
      <c r="A7696" s="561">
        <v>41256</v>
      </c>
      <c r="B7696" s="563">
        <v>1796.31</v>
      </c>
      <c r="C7696"/>
      <c r="D7696"/>
    </row>
    <row r="7697" spans="1:4" ht="16.149999999999999" customHeight="1" x14ac:dyDescent="0.25">
      <c r="A7697" s="561">
        <v>41257</v>
      </c>
      <c r="B7697" s="562">
        <v>1795.05</v>
      </c>
      <c r="C7697"/>
      <c r="D7697"/>
    </row>
    <row r="7698" spans="1:4" ht="16.149999999999999" customHeight="1" x14ac:dyDescent="0.25">
      <c r="A7698" s="561">
        <v>41258</v>
      </c>
      <c r="B7698" s="563">
        <v>1798.37</v>
      </c>
      <c r="C7698"/>
      <c r="D7698"/>
    </row>
    <row r="7699" spans="1:4" ht="16.149999999999999" customHeight="1" x14ac:dyDescent="0.25">
      <c r="A7699" s="561">
        <v>41259</v>
      </c>
      <c r="B7699" s="562">
        <v>1798.37</v>
      </c>
      <c r="C7699"/>
      <c r="D7699"/>
    </row>
    <row r="7700" spans="1:4" ht="16.149999999999999" customHeight="1" x14ac:dyDescent="0.25">
      <c r="A7700" s="561">
        <v>41260</v>
      </c>
      <c r="B7700" s="563">
        <v>1798.37</v>
      </c>
      <c r="C7700"/>
      <c r="D7700"/>
    </row>
    <row r="7701" spans="1:4" ht="16.149999999999999" customHeight="1" x14ac:dyDescent="0.25">
      <c r="A7701" s="561">
        <v>41261</v>
      </c>
      <c r="B7701" s="562">
        <v>1796.98</v>
      </c>
      <c r="C7701"/>
      <c r="D7701"/>
    </row>
    <row r="7702" spans="1:4" ht="16.149999999999999" customHeight="1" x14ac:dyDescent="0.25">
      <c r="A7702" s="561">
        <v>41262</v>
      </c>
      <c r="B7702" s="563">
        <v>1794.14</v>
      </c>
      <c r="C7702"/>
      <c r="D7702"/>
    </row>
    <row r="7703" spans="1:4" ht="16.149999999999999" customHeight="1" x14ac:dyDescent="0.25">
      <c r="A7703" s="561">
        <v>41263</v>
      </c>
      <c r="B7703" s="562">
        <v>1790.46</v>
      </c>
      <c r="C7703"/>
      <c r="D7703"/>
    </row>
    <row r="7704" spans="1:4" ht="16.149999999999999" customHeight="1" x14ac:dyDescent="0.25">
      <c r="A7704" s="561">
        <v>41264</v>
      </c>
      <c r="B7704" s="563">
        <v>1788.87</v>
      </c>
      <c r="C7704"/>
      <c r="D7704"/>
    </row>
    <row r="7705" spans="1:4" ht="16.149999999999999" customHeight="1" x14ac:dyDescent="0.25">
      <c r="A7705" s="561">
        <v>41265</v>
      </c>
      <c r="B7705" s="562">
        <v>1779.79</v>
      </c>
      <c r="C7705"/>
      <c r="D7705"/>
    </row>
    <row r="7706" spans="1:4" ht="16.149999999999999" customHeight="1" x14ac:dyDescent="0.25">
      <c r="A7706" s="561">
        <v>41266</v>
      </c>
      <c r="B7706" s="563">
        <v>1779.79</v>
      </c>
      <c r="C7706"/>
      <c r="D7706"/>
    </row>
    <row r="7707" spans="1:4" ht="16.149999999999999" customHeight="1" x14ac:dyDescent="0.25">
      <c r="A7707" s="561">
        <v>41267</v>
      </c>
      <c r="B7707" s="562">
        <v>1779.79</v>
      </c>
      <c r="C7707"/>
      <c r="D7707"/>
    </row>
    <row r="7708" spans="1:4" ht="16.149999999999999" customHeight="1" x14ac:dyDescent="0.25">
      <c r="A7708" s="561">
        <v>41268</v>
      </c>
      <c r="B7708" s="563">
        <v>1773.44</v>
      </c>
      <c r="C7708"/>
      <c r="D7708"/>
    </row>
    <row r="7709" spans="1:4" ht="16.149999999999999" customHeight="1" x14ac:dyDescent="0.25">
      <c r="A7709" s="561">
        <v>41269</v>
      </c>
      <c r="B7709" s="562">
        <v>1773.44</v>
      </c>
      <c r="C7709"/>
      <c r="D7709"/>
    </row>
    <row r="7710" spans="1:4" ht="16.149999999999999" customHeight="1" x14ac:dyDescent="0.25">
      <c r="A7710" s="561">
        <v>41270</v>
      </c>
      <c r="B7710" s="563">
        <v>1771.49</v>
      </c>
      <c r="C7710"/>
      <c r="D7710"/>
    </row>
    <row r="7711" spans="1:4" ht="16.149999999999999" customHeight="1" x14ac:dyDescent="0.25">
      <c r="A7711" s="561">
        <v>41271</v>
      </c>
      <c r="B7711" s="562">
        <v>1771.54</v>
      </c>
      <c r="C7711"/>
      <c r="D7711"/>
    </row>
    <row r="7712" spans="1:4" ht="16.149999999999999" customHeight="1" x14ac:dyDescent="0.25">
      <c r="A7712" s="561">
        <v>41272</v>
      </c>
      <c r="B7712" s="563">
        <v>1768.23</v>
      </c>
      <c r="C7712"/>
      <c r="D7712"/>
    </row>
    <row r="7713" spans="1:4" ht="16.149999999999999" customHeight="1" x14ac:dyDescent="0.25">
      <c r="A7713" s="561">
        <v>41273</v>
      </c>
      <c r="B7713" s="562">
        <v>1768.23</v>
      </c>
      <c r="C7713"/>
      <c r="D7713"/>
    </row>
    <row r="7714" spans="1:4" ht="16.149999999999999" customHeight="1" x14ac:dyDescent="0.25">
      <c r="A7714" s="561">
        <v>41274</v>
      </c>
      <c r="B7714" s="563">
        <v>1768.23</v>
      </c>
      <c r="C7714"/>
      <c r="D7714"/>
    </row>
    <row r="7715" spans="1:4" ht="16.149999999999999" customHeight="1" x14ac:dyDescent="0.25">
      <c r="A7715" s="561">
        <v>41275</v>
      </c>
      <c r="B7715" s="562">
        <v>1768.23</v>
      </c>
      <c r="C7715"/>
      <c r="D7715"/>
    </row>
    <row r="7716" spans="1:4" ht="16.149999999999999" customHeight="1" x14ac:dyDescent="0.25">
      <c r="A7716" s="561">
        <v>41276</v>
      </c>
      <c r="B7716" s="563">
        <v>1768.23</v>
      </c>
      <c r="C7716"/>
      <c r="D7716"/>
    </row>
    <row r="7717" spans="1:4" ht="16.149999999999999" customHeight="1" x14ac:dyDescent="0.25">
      <c r="A7717" s="561">
        <v>41277</v>
      </c>
      <c r="B7717" s="562">
        <v>1759.97</v>
      </c>
      <c r="C7717"/>
      <c r="D7717"/>
    </row>
    <row r="7718" spans="1:4" ht="16.149999999999999" customHeight="1" x14ac:dyDescent="0.25">
      <c r="A7718" s="561">
        <v>41278</v>
      </c>
      <c r="B7718" s="563">
        <v>1760.83</v>
      </c>
      <c r="C7718"/>
      <c r="D7718"/>
    </row>
    <row r="7719" spans="1:4" ht="16.149999999999999" customHeight="1" x14ac:dyDescent="0.25">
      <c r="A7719" s="561">
        <v>41279</v>
      </c>
      <c r="B7719" s="562">
        <v>1767.54</v>
      </c>
      <c r="C7719"/>
      <c r="D7719"/>
    </row>
    <row r="7720" spans="1:4" ht="16.149999999999999" customHeight="1" x14ac:dyDescent="0.25">
      <c r="A7720" s="561">
        <v>41280</v>
      </c>
      <c r="B7720" s="563">
        <v>1767.54</v>
      </c>
      <c r="C7720"/>
      <c r="D7720"/>
    </row>
    <row r="7721" spans="1:4" ht="16.149999999999999" customHeight="1" x14ac:dyDescent="0.25">
      <c r="A7721" s="561">
        <v>41281</v>
      </c>
      <c r="B7721" s="562">
        <v>1767.54</v>
      </c>
      <c r="C7721"/>
      <c r="D7721"/>
    </row>
    <row r="7722" spans="1:4" ht="16.149999999999999" customHeight="1" x14ac:dyDescent="0.25">
      <c r="A7722" s="561">
        <v>41282</v>
      </c>
      <c r="B7722" s="563">
        <v>1767.54</v>
      </c>
      <c r="C7722"/>
      <c r="D7722"/>
    </row>
    <row r="7723" spans="1:4" ht="16.149999999999999" customHeight="1" x14ac:dyDescent="0.25">
      <c r="A7723" s="561">
        <v>41283</v>
      </c>
      <c r="B7723" s="562">
        <v>1771.31</v>
      </c>
      <c r="C7723"/>
      <c r="D7723"/>
    </row>
    <row r="7724" spans="1:4" ht="16.149999999999999" customHeight="1" x14ac:dyDescent="0.25">
      <c r="A7724" s="561">
        <v>41284</v>
      </c>
      <c r="B7724" s="563">
        <v>1767.96</v>
      </c>
      <c r="C7724"/>
      <c r="D7724"/>
    </row>
    <row r="7725" spans="1:4" ht="16.149999999999999" customHeight="1" x14ac:dyDescent="0.25">
      <c r="A7725" s="561">
        <v>41285</v>
      </c>
      <c r="B7725" s="562">
        <v>1761.5</v>
      </c>
      <c r="C7725"/>
      <c r="D7725"/>
    </row>
    <row r="7726" spans="1:4" ht="16.149999999999999" customHeight="1" x14ac:dyDescent="0.25">
      <c r="A7726" s="561">
        <v>41286</v>
      </c>
      <c r="B7726" s="563">
        <v>1762.38</v>
      </c>
      <c r="C7726"/>
      <c r="D7726"/>
    </row>
    <row r="7727" spans="1:4" ht="16.149999999999999" customHeight="1" x14ac:dyDescent="0.25">
      <c r="A7727" s="561">
        <v>41287</v>
      </c>
      <c r="B7727" s="562">
        <v>1762.38</v>
      </c>
      <c r="C7727"/>
      <c r="D7727"/>
    </row>
    <row r="7728" spans="1:4" ht="16.149999999999999" customHeight="1" x14ac:dyDescent="0.25">
      <c r="A7728" s="561">
        <v>41288</v>
      </c>
      <c r="B7728" s="563">
        <v>1762.38</v>
      </c>
      <c r="C7728"/>
      <c r="D7728"/>
    </row>
    <row r="7729" spans="1:4" ht="16.149999999999999" customHeight="1" x14ac:dyDescent="0.25">
      <c r="A7729" s="561">
        <v>41289</v>
      </c>
      <c r="B7729" s="562">
        <v>1758.45</v>
      </c>
      <c r="C7729"/>
      <c r="D7729"/>
    </row>
    <row r="7730" spans="1:4" ht="16.149999999999999" customHeight="1" x14ac:dyDescent="0.25">
      <c r="A7730" s="561">
        <v>41290</v>
      </c>
      <c r="B7730" s="563">
        <v>1769.88</v>
      </c>
      <c r="C7730"/>
      <c r="D7730"/>
    </row>
    <row r="7731" spans="1:4" ht="16.149999999999999" customHeight="1" x14ac:dyDescent="0.25">
      <c r="A7731" s="561">
        <v>41291</v>
      </c>
      <c r="B7731" s="562">
        <v>1775.15</v>
      </c>
      <c r="C7731"/>
      <c r="D7731"/>
    </row>
    <row r="7732" spans="1:4" ht="16.149999999999999" customHeight="1" x14ac:dyDescent="0.25">
      <c r="A7732" s="561">
        <v>41292</v>
      </c>
      <c r="B7732" s="563">
        <v>1767.78</v>
      </c>
      <c r="C7732"/>
      <c r="D7732"/>
    </row>
    <row r="7733" spans="1:4" ht="16.149999999999999" customHeight="1" x14ac:dyDescent="0.25">
      <c r="A7733" s="561">
        <v>41293</v>
      </c>
      <c r="B7733" s="562">
        <v>1767.74</v>
      </c>
      <c r="C7733"/>
      <c r="D7733"/>
    </row>
    <row r="7734" spans="1:4" ht="16.149999999999999" customHeight="1" x14ac:dyDescent="0.25">
      <c r="A7734" s="561">
        <v>41294</v>
      </c>
      <c r="B7734" s="563">
        <v>1767.74</v>
      </c>
      <c r="C7734"/>
      <c r="D7734"/>
    </row>
    <row r="7735" spans="1:4" ht="16.149999999999999" customHeight="1" x14ac:dyDescent="0.25">
      <c r="A7735" s="561">
        <v>41295</v>
      </c>
      <c r="B7735" s="562">
        <v>1767.74</v>
      </c>
      <c r="C7735"/>
      <c r="D7735"/>
    </row>
    <row r="7736" spans="1:4" ht="16.149999999999999" customHeight="1" x14ac:dyDescent="0.25">
      <c r="A7736" s="561">
        <v>41296</v>
      </c>
      <c r="B7736" s="563">
        <v>1767.74</v>
      </c>
      <c r="C7736"/>
      <c r="D7736"/>
    </row>
    <row r="7737" spans="1:4" ht="16.149999999999999" customHeight="1" x14ac:dyDescent="0.25">
      <c r="A7737" s="561">
        <v>41297</v>
      </c>
      <c r="B7737" s="562">
        <v>1776.96</v>
      </c>
      <c r="C7737"/>
      <c r="D7737"/>
    </row>
    <row r="7738" spans="1:4" ht="16.149999999999999" customHeight="1" x14ac:dyDescent="0.25">
      <c r="A7738" s="561">
        <v>41298</v>
      </c>
      <c r="B7738" s="563">
        <v>1778.69</v>
      </c>
      <c r="C7738"/>
      <c r="D7738"/>
    </row>
    <row r="7739" spans="1:4" ht="16.149999999999999" customHeight="1" x14ac:dyDescent="0.25">
      <c r="A7739" s="561">
        <v>41299</v>
      </c>
      <c r="B7739" s="562">
        <v>1779.73</v>
      </c>
      <c r="C7739"/>
      <c r="D7739"/>
    </row>
    <row r="7740" spans="1:4" ht="16.149999999999999" customHeight="1" x14ac:dyDescent="0.25">
      <c r="A7740" s="561">
        <v>41300</v>
      </c>
      <c r="B7740" s="563">
        <v>1779.25</v>
      </c>
      <c r="C7740"/>
      <c r="D7740"/>
    </row>
    <row r="7741" spans="1:4" ht="16.149999999999999" customHeight="1" x14ac:dyDescent="0.25">
      <c r="A7741" s="561">
        <v>41301</v>
      </c>
      <c r="B7741" s="562">
        <v>1779.25</v>
      </c>
      <c r="C7741"/>
      <c r="D7741"/>
    </row>
    <row r="7742" spans="1:4" ht="16.149999999999999" customHeight="1" x14ac:dyDescent="0.25">
      <c r="A7742" s="561">
        <v>41302</v>
      </c>
      <c r="B7742" s="563">
        <v>1779.25</v>
      </c>
      <c r="C7742"/>
      <c r="D7742"/>
    </row>
    <row r="7743" spans="1:4" ht="16.149999999999999" customHeight="1" x14ac:dyDescent="0.25">
      <c r="A7743" s="561">
        <v>41303</v>
      </c>
      <c r="B7743" s="562">
        <v>1779.84</v>
      </c>
      <c r="C7743"/>
      <c r="D7743"/>
    </row>
    <row r="7744" spans="1:4" ht="16.149999999999999" customHeight="1" x14ac:dyDescent="0.25">
      <c r="A7744" s="561">
        <v>41304</v>
      </c>
      <c r="B7744" s="563">
        <v>1776.09</v>
      </c>
      <c r="C7744"/>
      <c r="D7744"/>
    </row>
    <row r="7745" spans="1:4" ht="16.149999999999999" customHeight="1" x14ac:dyDescent="0.25">
      <c r="A7745" s="561">
        <v>41305</v>
      </c>
      <c r="B7745" s="562">
        <v>1773.24</v>
      </c>
      <c r="C7745"/>
      <c r="D7745"/>
    </row>
    <row r="7746" spans="1:4" ht="16.149999999999999" customHeight="1" x14ac:dyDescent="0.25">
      <c r="A7746" s="561">
        <v>41306</v>
      </c>
      <c r="B7746" s="563">
        <v>1775.65</v>
      </c>
      <c r="C7746"/>
      <c r="D7746"/>
    </row>
    <row r="7747" spans="1:4" ht="16.149999999999999" customHeight="1" x14ac:dyDescent="0.25">
      <c r="A7747" s="561">
        <v>41307</v>
      </c>
      <c r="B7747" s="562">
        <v>1776.2</v>
      </c>
      <c r="C7747"/>
      <c r="D7747"/>
    </row>
    <row r="7748" spans="1:4" ht="16.149999999999999" customHeight="1" x14ac:dyDescent="0.25">
      <c r="A7748" s="561">
        <v>41308</v>
      </c>
      <c r="B7748" s="563">
        <v>1776.2</v>
      </c>
      <c r="C7748"/>
      <c r="D7748"/>
    </row>
    <row r="7749" spans="1:4" ht="16.149999999999999" customHeight="1" x14ac:dyDescent="0.25">
      <c r="A7749" s="561">
        <v>41309</v>
      </c>
      <c r="B7749" s="562">
        <v>1776.2</v>
      </c>
      <c r="C7749"/>
      <c r="D7749"/>
    </row>
    <row r="7750" spans="1:4" ht="16.149999999999999" customHeight="1" x14ac:dyDescent="0.25">
      <c r="A7750" s="561">
        <v>41310</v>
      </c>
      <c r="B7750" s="563">
        <v>1785.92</v>
      </c>
      <c r="C7750"/>
      <c r="D7750"/>
    </row>
    <row r="7751" spans="1:4" ht="16.149999999999999" customHeight="1" x14ac:dyDescent="0.25">
      <c r="A7751" s="561">
        <v>41311</v>
      </c>
      <c r="B7751" s="562">
        <v>1789.09</v>
      </c>
      <c r="C7751"/>
      <c r="D7751"/>
    </row>
    <row r="7752" spans="1:4" ht="16.149999999999999" customHeight="1" x14ac:dyDescent="0.25">
      <c r="A7752" s="561">
        <v>41312</v>
      </c>
      <c r="B7752" s="563">
        <v>1791.24</v>
      </c>
      <c r="C7752"/>
      <c r="D7752"/>
    </row>
    <row r="7753" spans="1:4" ht="16.149999999999999" customHeight="1" x14ac:dyDescent="0.25">
      <c r="A7753" s="561">
        <v>41313</v>
      </c>
      <c r="B7753" s="562">
        <v>1795.21</v>
      </c>
      <c r="C7753"/>
      <c r="D7753"/>
    </row>
    <row r="7754" spans="1:4" ht="16.149999999999999" customHeight="1" x14ac:dyDescent="0.25">
      <c r="A7754" s="561">
        <v>41314</v>
      </c>
      <c r="B7754" s="563">
        <v>1790.61</v>
      </c>
      <c r="C7754"/>
      <c r="D7754"/>
    </row>
    <row r="7755" spans="1:4" ht="16.149999999999999" customHeight="1" x14ac:dyDescent="0.25">
      <c r="A7755" s="561">
        <v>41315</v>
      </c>
      <c r="B7755" s="562">
        <v>1790.61</v>
      </c>
      <c r="C7755"/>
      <c r="D7755"/>
    </row>
    <row r="7756" spans="1:4" ht="16.149999999999999" customHeight="1" x14ac:dyDescent="0.25">
      <c r="A7756" s="561">
        <v>41316</v>
      </c>
      <c r="B7756" s="563">
        <v>1790.61</v>
      </c>
      <c r="C7756"/>
      <c r="D7756"/>
    </row>
    <row r="7757" spans="1:4" ht="16.149999999999999" customHeight="1" x14ac:dyDescent="0.25">
      <c r="A7757" s="561">
        <v>41317</v>
      </c>
      <c r="B7757" s="562">
        <v>1784.71</v>
      </c>
      <c r="C7757"/>
      <c r="D7757"/>
    </row>
    <row r="7758" spans="1:4" ht="16.149999999999999" customHeight="1" x14ac:dyDescent="0.25">
      <c r="A7758" s="561">
        <v>41318</v>
      </c>
      <c r="B7758" s="563">
        <v>1783.2</v>
      </c>
      <c r="C7758"/>
      <c r="D7758"/>
    </row>
    <row r="7759" spans="1:4" ht="16.149999999999999" customHeight="1" x14ac:dyDescent="0.25">
      <c r="A7759" s="561">
        <v>41319</v>
      </c>
      <c r="B7759" s="562">
        <v>1777.72</v>
      </c>
      <c r="C7759"/>
      <c r="D7759"/>
    </row>
    <row r="7760" spans="1:4" ht="16.149999999999999" customHeight="1" x14ac:dyDescent="0.25">
      <c r="A7760" s="561">
        <v>41320</v>
      </c>
      <c r="B7760" s="563">
        <v>1783.19</v>
      </c>
      <c r="C7760"/>
      <c r="D7760"/>
    </row>
    <row r="7761" spans="1:4" ht="16.149999999999999" customHeight="1" x14ac:dyDescent="0.25">
      <c r="A7761" s="561">
        <v>41321</v>
      </c>
      <c r="B7761" s="562">
        <v>1785.41</v>
      </c>
      <c r="C7761"/>
      <c r="D7761"/>
    </row>
    <row r="7762" spans="1:4" ht="16.149999999999999" customHeight="1" x14ac:dyDescent="0.25">
      <c r="A7762" s="561">
        <v>41322</v>
      </c>
      <c r="B7762" s="563">
        <v>1785.41</v>
      </c>
      <c r="C7762"/>
      <c r="D7762"/>
    </row>
    <row r="7763" spans="1:4" ht="16.149999999999999" customHeight="1" x14ac:dyDescent="0.25">
      <c r="A7763" s="561">
        <v>41323</v>
      </c>
      <c r="B7763" s="562">
        <v>1785.41</v>
      </c>
      <c r="C7763"/>
      <c r="D7763"/>
    </row>
    <row r="7764" spans="1:4" ht="16.149999999999999" customHeight="1" x14ac:dyDescent="0.25">
      <c r="A7764" s="561">
        <v>41324</v>
      </c>
      <c r="B7764" s="563">
        <v>1785.41</v>
      </c>
      <c r="C7764"/>
      <c r="D7764"/>
    </row>
    <row r="7765" spans="1:4" ht="16.149999999999999" customHeight="1" x14ac:dyDescent="0.25">
      <c r="A7765" s="561">
        <v>41325</v>
      </c>
      <c r="B7765" s="562">
        <v>1794.63</v>
      </c>
      <c r="C7765"/>
      <c r="D7765"/>
    </row>
    <row r="7766" spans="1:4" ht="16.149999999999999" customHeight="1" x14ac:dyDescent="0.25">
      <c r="A7766" s="561">
        <v>41326</v>
      </c>
      <c r="B7766" s="563">
        <v>1791.33</v>
      </c>
      <c r="C7766"/>
      <c r="D7766"/>
    </row>
    <row r="7767" spans="1:4" ht="16.149999999999999" customHeight="1" x14ac:dyDescent="0.25">
      <c r="A7767" s="561">
        <v>41327</v>
      </c>
      <c r="B7767" s="562">
        <v>1798.21</v>
      </c>
      <c r="C7767"/>
      <c r="D7767"/>
    </row>
    <row r="7768" spans="1:4" ht="16.149999999999999" customHeight="1" x14ac:dyDescent="0.25">
      <c r="A7768" s="561">
        <v>41328</v>
      </c>
      <c r="B7768" s="563">
        <v>1800.7</v>
      </c>
      <c r="C7768"/>
      <c r="D7768"/>
    </row>
    <row r="7769" spans="1:4" ht="16.149999999999999" customHeight="1" x14ac:dyDescent="0.25">
      <c r="A7769" s="561">
        <v>41329</v>
      </c>
      <c r="B7769" s="562">
        <v>1800.7</v>
      </c>
      <c r="C7769"/>
      <c r="D7769"/>
    </row>
    <row r="7770" spans="1:4" ht="16.149999999999999" customHeight="1" x14ac:dyDescent="0.25">
      <c r="A7770" s="561">
        <v>41330</v>
      </c>
      <c r="B7770" s="563">
        <v>1800.7</v>
      </c>
      <c r="C7770"/>
      <c r="D7770"/>
    </row>
    <row r="7771" spans="1:4" ht="16.149999999999999" customHeight="1" x14ac:dyDescent="0.25">
      <c r="A7771" s="561">
        <v>41331</v>
      </c>
      <c r="B7771" s="562">
        <v>1806.11</v>
      </c>
      <c r="C7771"/>
      <c r="D7771"/>
    </row>
    <row r="7772" spans="1:4" ht="16.149999999999999" customHeight="1" x14ac:dyDescent="0.25">
      <c r="A7772" s="561">
        <v>41332</v>
      </c>
      <c r="B7772" s="563">
        <v>1818.54</v>
      </c>
      <c r="C7772"/>
      <c r="D7772"/>
    </row>
    <row r="7773" spans="1:4" ht="16.149999999999999" customHeight="1" x14ac:dyDescent="0.25">
      <c r="A7773" s="561">
        <v>41333</v>
      </c>
      <c r="B7773" s="562">
        <v>1816.42</v>
      </c>
      <c r="C7773"/>
      <c r="D7773"/>
    </row>
    <row r="7774" spans="1:4" ht="16.149999999999999" customHeight="1" x14ac:dyDescent="0.25">
      <c r="A7774" s="561">
        <v>41334</v>
      </c>
      <c r="B7774" s="563">
        <v>1814.28</v>
      </c>
      <c r="C7774"/>
      <c r="D7774"/>
    </row>
    <row r="7775" spans="1:4" ht="16.149999999999999" customHeight="1" x14ac:dyDescent="0.25">
      <c r="A7775" s="561">
        <v>41335</v>
      </c>
      <c r="B7775" s="562">
        <v>1816.48</v>
      </c>
      <c r="C7775"/>
      <c r="D7775"/>
    </row>
    <row r="7776" spans="1:4" ht="16.149999999999999" customHeight="1" x14ac:dyDescent="0.25">
      <c r="A7776" s="561">
        <v>41336</v>
      </c>
      <c r="B7776" s="563">
        <v>1816.48</v>
      </c>
      <c r="C7776"/>
      <c r="D7776"/>
    </row>
    <row r="7777" spans="1:4" ht="16.149999999999999" customHeight="1" x14ac:dyDescent="0.25">
      <c r="A7777" s="561">
        <v>41337</v>
      </c>
      <c r="B7777" s="562">
        <v>1816.48</v>
      </c>
      <c r="C7777"/>
      <c r="D7777"/>
    </row>
    <row r="7778" spans="1:4" ht="16.149999999999999" customHeight="1" x14ac:dyDescent="0.25">
      <c r="A7778" s="561">
        <v>41338</v>
      </c>
      <c r="B7778" s="563">
        <v>1813.53</v>
      </c>
      <c r="C7778"/>
      <c r="D7778"/>
    </row>
    <row r="7779" spans="1:4" ht="16.149999999999999" customHeight="1" x14ac:dyDescent="0.25">
      <c r="A7779" s="561">
        <v>41339</v>
      </c>
      <c r="B7779" s="562">
        <v>1809.65</v>
      </c>
      <c r="C7779"/>
      <c r="D7779"/>
    </row>
    <row r="7780" spans="1:4" ht="16.149999999999999" customHeight="1" x14ac:dyDescent="0.25">
      <c r="A7780" s="561">
        <v>41340</v>
      </c>
      <c r="B7780" s="563">
        <v>1808</v>
      </c>
      <c r="C7780"/>
      <c r="D7780"/>
    </row>
    <row r="7781" spans="1:4" ht="16.149999999999999" customHeight="1" x14ac:dyDescent="0.25">
      <c r="A7781" s="561">
        <v>41341</v>
      </c>
      <c r="B7781" s="562">
        <v>1803.65</v>
      </c>
      <c r="C7781"/>
      <c r="D7781"/>
    </row>
    <row r="7782" spans="1:4" ht="16.149999999999999" customHeight="1" x14ac:dyDescent="0.25">
      <c r="A7782" s="561">
        <v>41342</v>
      </c>
      <c r="B7782" s="563">
        <v>1800.45</v>
      </c>
      <c r="C7782"/>
      <c r="D7782"/>
    </row>
    <row r="7783" spans="1:4" ht="16.149999999999999" customHeight="1" x14ac:dyDescent="0.25">
      <c r="A7783" s="561">
        <v>41343</v>
      </c>
      <c r="B7783" s="562">
        <v>1800.45</v>
      </c>
      <c r="C7783"/>
      <c r="D7783"/>
    </row>
    <row r="7784" spans="1:4" ht="16.149999999999999" customHeight="1" x14ac:dyDescent="0.25">
      <c r="A7784" s="561">
        <v>41344</v>
      </c>
      <c r="B7784" s="563">
        <v>1800.45</v>
      </c>
      <c r="C7784"/>
      <c r="D7784"/>
    </row>
    <row r="7785" spans="1:4" ht="16.149999999999999" customHeight="1" x14ac:dyDescent="0.25">
      <c r="A7785" s="561">
        <v>41345</v>
      </c>
      <c r="B7785" s="562">
        <v>1801.2</v>
      </c>
      <c r="C7785"/>
      <c r="D7785"/>
    </row>
    <row r="7786" spans="1:4" ht="16.149999999999999" customHeight="1" x14ac:dyDescent="0.25">
      <c r="A7786" s="561">
        <v>41346</v>
      </c>
      <c r="B7786" s="563">
        <v>1801.64</v>
      </c>
      <c r="C7786"/>
      <c r="D7786"/>
    </row>
    <row r="7787" spans="1:4" ht="16.149999999999999" customHeight="1" x14ac:dyDescent="0.25">
      <c r="A7787" s="561">
        <v>41347</v>
      </c>
      <c r="B7787" s="562">
        <v>1798.56</v>
      </c>
      <c r="C7787"/>
      <c r="D7787"/>
    </row>
    <row r="7788" spans="1:4" ht="16.149999999999999" customHeight="1" x14ac:dyDescent="0.25">
      <c r="A7788" s="561">
        <v>41348</v>
      </c>
      <c r="B7788" s="563">
        <v>1797.28</v>
      </c>
      <c r="C7788"/>
      <c r="D7788"/>
    </row>
    <row r="7789" spans="1:4" ht="16.149999999999999" customHeight="1" x14ac:dyDescent="0.25">
      <c r="A7789" s="561">
        <v>41349</v>
      </c>
      <c r="B7789" s="562">
        <v>1804.06</v>
      </c>
      <c r="C7789"/>
      <c r="D7789"/>
    </row>
    <row r="7790" spans="1:4" ht="16.149999999999999" customHeight="1" x14ac:dyDescent="0.25">
      <c r="A7790" s="561">
        <v>41350</v>
      </c>
      <c r="B7790" s="563">
        <v>1804.06</v>
      </c>
      <c r="C7790"/>
      <c r="D7790"/>
    </row>
    <row r="7791" spans="1:4" ht="16.149999999999999" customHeight="1" x14ac:dyDescent="0.25">
      <c r="A7791" s="561">
        <v>41351</v>
      </c>
      <c r="B7791" s="562">
        <v>1804.06</v>
      </c>
      <c r="C7791"/>
      <c r="D7791"/>
    </row>
    <row r="7792" spans="1:4" ht="16.149999999999999" customHeight="1" x14ac:dyDescent="0.25">
      <c r="A7792" s="561">
        <v>41352</v>
      </c>
      <c r="B7792" s="563">
        <v>1809.58</v>
      </c>
      <c r="C7792"/>
      <c r="D7792"/>
    </row>
    <row r="7793" spans="1:4" ht="16.149999999999999" customHeight="1" x14ac:dyDescent="0.25">
      <c r="A7793" s="561">
        <v>41353</v>
      </c>
      <c r="B7793" s="562">
        <v>1809.83</v>
      </c>
      <c r="C7793"/>
      <c r="D7793"/>
    </row>
    <row r="7794" spans="1:4" ht="16.149999999999999" customHeight="1" x14ac:dyDescent="0.25">
      <c r="A7794" s="561">
        <v>41354</v>
      </c>
      <c r="B7794" s="563">
        <v>1812.35</v>
      </c>
      <c r="C7794"/>
      <c r="D7794"/>
    </row>
    <row r="7795" spans="1:4" ht="16.149999999999999" customHeight="1" x14ac:dyDescent="0.25">
      <c r="A7795" s="561">
        <v>41355</v>
      </c>
      <c r="B7795" s="562">
        <v>1822.78</v>
      </c>
      <c r="C7795"/>
      <c r="D7795"/>
    </row>
    <row r="7796" spans="1:4" ht="16.149999999999999" customHeight="1" x14ac:dyDescent="0.25">
      <c r="A7796" s="561">
        <v>41356</v>
      </c>
      <c r="B7796" s="563">
        <v>1825.79</v>
      </c>
      <c r="C7796"/>
      <c r="D7796"/>
    </row>
    <row r="7797" spans="1:4" ht="16.149999999999999" customHeight="1" x14ac:dyDescent="0.25">
      <c r="A7797" s="561">
        <v>41357</v>
      </c>
      <c r="B7797" s="562">
        <v>1825.79</v>
      </c>
      <c r="C7797"/>
      <c r="D7797"/>
    </row>
    <row r="7798" spans="1:4" ht="16.149999999999999" customHeight="1" x14ac:dyDescent="0.25">
      <c r="A7798" s="561">
        <v>41358</v>
      </c>
      <c r="B7798" s="563">
        <v>1825.79</v>
      </c>
      <c r="C7798"/>
      <c r="D7798"/>
    </row>
    <row r="7799" spans="1:4" ht="16.149999999999999" customHeight="1" x14ac:dyDescent="0.25">
      <c r="A7799" s="561">
        <v>41359</v>
      </c>
      <c r="B7799" s="562">
        <v>1825.79</v>
      </c>
      <c r="C7799"/>
      <c r="D7799"/>
    </row>
    <row r="7800" spans="1:4" ht="16.149999999999999" customHeight="1" x14ac:dyDescent="0.25">
      <c r="A7800" s="561">
        <v>41360</v>
      </c>
      <c r="B7800" s="563">
        <v>1828.95</v>
      </c>
      <c r="C7800"/>
      <c r="D7800"/>
    </row>
    <row r="7801" spans="1:4" ht="16.149999999999999" customHeight="1" x14ac:dyDescent="0.25">
      <c r="A7801" s="561">
        <v>41361</v>
      </c>
      <c r="B7801" s="562">
        <v>1832.2</v>
      </c>
      <c r="C7801"/>
      <c r="D7801"/>
    </row>
    <row r="7802" spans="1:4" ht="16.149999999999999" customHeight="1" x14ac:dyDescent="0.25">
      <c r="A7802" s="561">
        <v>41362</v>
      </c>
      <c r="B7802" s="563">
        <v>1832.2</v>
      </c>
      <c r="C7802"/>
      <c r="D7802"/>
    </row>
    <row r="7803" spans="1:4" ht="16.149999999999999" customHeight="1" x14ac:dyDescent="0.25">
      <c r="A7803" s="561">
        <v>41363</v>
      </c>
      <c r="B7803" s="562">
        <v>1832.2</v>
      </c>
      <c r="C7803"/>
      <c r="D7803"/>
    </row>
    <row r="7804" spans="1:4" ht="16.149999999999999" customHeight="1" x14ac:dyDescent="0.25">
      <c r="A7804" s="561">
        <v>41364</v>
      </c>
      <c r="B7804" s="563">
        <v>1832.2</v>
      </c>
      <c r="C7804"/>
      <c r="D7804"/>
    </row>
    <row r="7805" spans="1:4" ht="16.149999999999999" customHeight="1" x14ac:dyDescent="0.25">
      <c r="A7805" s="561">
        <v>41365</v>
      </c>
      <c r="B7805" s="562">
        <v>1832.2</v>
      </c>
      <c r="C7805"/>
      <c r="D7805"/>
    </row>
    <row r="7806" spans="1:4" ht="16.149999999999999" customHeight="1" x14ac:dyDescent="0.25">
      <c r="A7806" s="561">
        <v>41366</v>
      </c>
      <c r="B7806" s="563">
        <v>1823.12</v>
      </c>
      <c r="C7806"/>
      <c r="D7806"/>
    </row>
    <row r="7807" spans="1:4" ht="16.149999999999999" customHeight="1" x14ac:dyDescent="0.25">
      <c r="A7807" s="561">
        <v>41367</v>
      </c>
      <c r="B7807" s="562">
        <v>1817.14</v>
      </c>
      <c r="C7807"/>
      <c r="D7807"/>
    </row>
    <row r="7808" spans="1:4" ht="16.149999999999999" customHeight="1" x14ac:dyDescent="0.25">
      <c r="A7808" s="561">
        <v>41368</v>
      </c>
      <c r="B7808" s="563">
        <v>1819.93</v>
      </c>
      <c r="C7808"/>
      <c r="D7808"/>
    </row>
    <row r="7809" spans="1:4" ht="16.149999999999999" customHeight="1" x14ac:dyDescent="0.25">
      <c r="A7809" s="561">
        <v>41369</v>
      </c>
      <c r="B7809" s="562">
        <v>1829.01</v>
      </c>
      <c r="C7809"/>
      <c r="D7809"/>
    </row>
    <row r="7810" spans="1:4" ht="16.149999999999999" customHeight="1" x14ac:dyDescent="0.25">
      <c r="A7810" s="561">
        <v>41370</v>
      </c>
      <c r="B7810" s="563">
        <v>1826.88</v>
      </c>
      <c r="C7810"/>
      <c r="D7810"/>
    </row>
    <row r="7811" spans="1:4" ht="16.149999999999999" customHeight="1" x14ac:dyDescent="0.25">
      <c r="A7811" s="561">
        <v>41371</v>
      </c>
      <c r="B7811" s="562">
        <v>1826.88</v>
      </c>
      <c r="C7811"/>
      <c r="D7811"/>
    </row>
    <row r="7812" spans="1:4" ht="16.149999999999999" customHeight="1" x14ac:dyDescent="0.25">
      <c r="A7812" s="561">
        <v>41372</v>
      </c>
      <c r="B7812" s="563">
        <v>1826.88</v>
      </c>
      <c r="C7812"/>
      <c r="D7812"/>
    </row>
    <row r="7813" spans="1:4" ht="16.149999999999999" customHeight="1" x14ac:dyDescent="0.25">
      <c r="A7813" s="561">
        <v>41373</v>
      </c>
      <c r="B7813" s="562">
        <v>1817.66</v>
      </c>
      <c r="C7813"/>
      <c r="D7813"/>
    </row>
    <row r="7814" spans="1:4" ht="16.149999999999999" customHeight="1" x14ac:dyDescent="0.25">
      <c r="A7814" s="561">
        <v>41374</v>
      </c>
      <c r="B7814" s="563">
        <v>1813.11</v>
      </c>
      <c r="C7814"/>
      <c r="D7814"/>
    </row>
    <row r="7815" spans="1:4" ht="16.149999999999999" customHeight="1" x14ac:dyDescent="0.25">
      <c r="A7815" s="561">
        <v>41375</v>
      </c>
      <c r="B7815" s="562">
        <v>1821.2</v>
      </c>
      <c r="C7815"/>
      <c r="D7815"/>
    </row>
    <row r="7816" spans="1:4" ht="16.149999999999999" customHeight="1" x14ac:dyDescent="0.25">
      <c r="A7816" s="561">
        <v>41376</v>
      </c>
      <c r="B7816" s="563">
        <v>1823.84</v>
      </c>
      <c r="C7816"/>
      <c r="D7816"/>
    </row>
    <row r="7817" spans="1:4" ht="16.149999999999999" customHeight="1" x14ac:dyDescent="0.25">
      <c r="A7817" s="561">
        <v>41377</v>
      </c>
      <c r="B7817" s="562">
        <v>1827.79</v>
      </c>
      <c r="C7817"/>
      <c r="D7817"/>
    </row>
    <row r="7818" spans="1:4" ht="16.149999999999999" customHeight="1" x14ac:dyDescent="0.25">
      <c r="A7818" s="561">
        <v>41378</v>
      </c>
      <c r="B7818" s="563">
        <v>1827.79</v>
      </c>
      <c r="C7818"/>
      <c r="D7818"/>
    </row>
    <row r="7819" spans="1:4" ht="16.149999999999999" customHeight="1" x14ac:dyDescent="0.25">
      <c r="A7819" s="561">
        <v>41379</v>
      </c>
      <c r="B7819" s="562">
        <v>1827.79</v>
      </c>
      <c r="C7819"/>
      <c r="D7819"/>
    </row>
    <row r="7820" spans="1:4" ht="16.149999999999999" customHeight="1" x14ac:dyDescent="0.25">
      <c r="A7820" s="561">
        <v>41380</v>
      </c>
      <c r="B7820" s="563">
        <v>1834.86</v>
      </c>
      <c r="C7820"/>
      <c r="D7820"/>
    </row>
    <row r="7821" spans="1:4" ht="16.149999999999999" customHeight="1" x14ac:dyDescent="0.25">
      <c r="A7821" s="561">
        <v>41381</v>
      </c>
      <c r="B7821" s="562">
        <v>1833.98</v>
      </c>
      <c r="C7821"/>
      <c r="D7821"/>
    </row>
    <row r="7822" spans="1:4" ht="16.149999999999999" customHeight="1" x14ac:dyDescent="0.25">
      <c r="A7822" s="561">
        <v>41382</v>
      </c>
      <c r="B7822" s="563">
        <v>1846.46</v>
      </c>
      <c r="C7822"/>
      <c r="D7822"/>
    </row>
    <row r="7823" spans="1:4" ht="16.149999999999999" customHeight="1" x14ac:dyDescent="0.25">
      <c r="A7823" s="561">
        <v>41383</v>
      </c>
      <c r="B7823" s="562">
        <v>1847.02</v>
      </c>
      <c r="C7823"/>
      <c r="D7823"/>
    </row>
    <row r="7824" spans="1:4" ht="16.149999999999999" customHeight="1" x14ac:dyDescent="0.25">
      <c r="A7824" s="561">
        <v>41384</v>
      </c>
      <c r="B7824" s="563">
        <v>1835.57</v>
      </c>
      <c r="C7824"/>
      <c r="D7824"/>
    </row>
    <row r="7825" spans="1:4" ht="16.149999999999999" customHeight="1" x14ac:dyDescent="0.25">
      <c r="A7825" s="561">
        <v>41385</v>
      </c>
      <c r="B7825" s="562">
        <v>1835.57</v>
      </c>
      <c r="C7825"/>
      <c r="D7825"/>
    </row>
    <row r="7826" spans="1:4" ht="16.149999999999999" customHeight="1" x14ac:dyDescent="0.25">
      <c r="A7826" s="561">
        <v>41386</v>
      </c>
      <c r="B7826" s="563">
        <v>1835.57</v>
      </c>
      <c r="C7826"/>
      <c r="D7826"/>
    </row>
    <row r="7827" spans="1:4" ht="16.149999999999999" customHeight="1" x14ac:dyDescent="0.25">
      <c r="A7827" s="561">
        <v>41387</v>
      </c>
      <c r="B7827" s="562">
        <v>1841.14</v>
      </c>
      <c r="C7827"/>
      <c r="D7827"/>
    </row>
    <row r="7828" spans="1:4" ht="16.149999999999999" customHeight="1" x14ac:dyDescent="0.25">
      <c r="A7828" s="561">
        <v>41388</v>
      </c>
      <c r="B7828" s="563">
        <v>1838.03</v>
      </c>
      <c r="C7828"/>
      <c r="D7828"/>
    </row>
    <row r="7829" spans="1:4" ht="16.149999999999999" customHeight="1" x14ac:dyDescent="0.25">
      <c r="A7829" s="561">
        <v>41389</v>
      </c>
      <c r="B7829" s="562">
        <v>1836.79</v>
      </c>
      <c r="C7829"/>
      <c r="D7829"/>
    </row>
    <row r="7830" spans="1:4" ht="16.149999999999999" customHeight="1" x14ac:dyDescent="0.25">
      <c r="A7830" s="561">
        <v>41390</v>
      </c>
      <c r="B7830" s="563">
        <v>1830.84</v>
      </c>
      <c r="C7830"/>
      <c r="D7830"/>
    </row>
    <row r="7831" spans="1:4" ht="16.149999999999999" customHeight="1" x14ac:dyDescent="0.25">
      <c r="A7831" s="561">
        <v>41391</v>
      </c>
      <c r="B7831" s="562">
        <v>1833.7</v>
      </c>
      <c r="C7831"/>
      <c r="D7831"/>
    </row>
    <row r="7832" spans="1:4" ht="16.149999999999999" customHeight="1" x14ac:dyDescent="0.25">
      <c r="A7832" s="561">
        <v>41392</v>
      </c>
      <c r="B7832" s="563">
        <v>1833.7</v>
      </c>
      <c r="C7832"/>
      <c r="D7832"/>
    </row>
    <row r="7833" spans="1:4" ht="16.149999999999999" customHeight="1" x14ac:dyDescent="0.25">
      <c r="A7833" s="561">
        <v>41393</v>
      </c>
      <c r="B7833" s="562">
        <v>1833.7</v>
      </c>
      <c r="C7833"/>
      <c r="D7833"/>
    </row>
    <row r="7834" spans="1:4" ht="16.149999999999999" customHeight="1" x14ac:dyDescent="0.25">
      <c r="A7834" s="561">
        <v>41394</v>
      </c>
      <c r="B7834" s="563">
        <v>1828.79</v>
      </c>
      <c r="C7834"/>
      <c r="D7834"/>
    </row>
    <row r="7835" spans="1:4" ht="16.149999999999999" customHeight="1" x14ac:dyDescent="0.25">
      <c r="A7835" s="561">
        <v>41395</v>
      </c>
      <c r="B7835" s="562">
        <v>1825.83</v>
      </c>
      <c r="C7835"/>
      <c r="D7835"/>
    </row>
    <row r="7836" spans="1:4" ht="16.149999999999999" customHeight="1" x14ac:dyDescent="0.25">
      <c r="A7836" s="561">
        <v>41396</v>
      </c>
      <c r="B7836" s="563">
        <v>1825.83</v>
      </c>
      <c r="C7836"/>
      <c r="D7836"/>
    </row>
    <row r="7837" spans="1:4" ht="16.149999999999999" customHeight="1" x14ac:dyDescent="0.25">
      <c r="A7837" s="561">
        <v>41397</v>
      </c>
      <c r="B7837" s="562">
        <v>1836.34</v>
      </c>
      <c r="C7837"/>
      <c r="D7837"/>
    </row>
    <row r="7838" spans="1:4" ht="16.149999999999999" customHeight="1" x14ac:dyDescent="0.25">
      <c r="A7838" s="561">
        <v>41398</v>
      </c>
      <c r="B7838" s="563">
        <v>1835.88</v>
      </c>
      <c r="C7838"/>
      <c r="D7838"/>
    </row>
    <row r="7839" spans="1:4" ht="16.149999999999999" customHeight="1" x14ac:dyDescent="0.25">
      <c r="A7839" s="561">
        <v>41399</v>
      </c>
      <c r="B7839" s="562">
        <v>1835.88</v>
      </c>
      <c r="C7839"/>
      <c r="D7839"/>
    </row>
    <row r="7840" spans="1:4" ht="16.149999999999999" customHeight="1" x14ac:dyDescent="0.25">
      <c r="A7840" s="561">
        <v>41400</v>
      </c>
      <c r="B7840" s="563">
        <v>1835.88</v>
      </c>
      <c r="C7840"/>
      <c r="D7840"/>
    </row>
    <row r="7841" spans="1:4" ht="16.149999999999999" customHeight="1" x14ac:dyDescent="0.25">
      <c r="A7841" s="561">
        <v>41401</v>
      </c>
      <c r="B7841" s="562">
        <v>1831.42</v>
      </c>
      <c r="C7841"/>
      <c r="D7841"/>
    </row>
    <row r="7842" spans="1:4" ht="16.149999999999999" customHeight="1" x14ac:dyDescent="0.25">
      <c r="A7842" s="561">
        <v>41402</v>
      </c>
      <c r="B7842" s="563">
        <v>1827.13</v>
      </c>
      <c r="C7842"/>
      <c r="D7842"/>
    </row>
    <row r="7843" spans="1:4" ht="16.149999999999999" customHeight="1" x14ac:dyDescent="0.25">
      <c r="A7843" s="561">
        <v>41403</v>
      </c>
      <c r="B7843" s="562">
        <v>1830.7</v>
      </c>
      <c r="C7843"/>
      <c r="D7843"/>
    </row>
    <row r="7844" spans="1:4" ht="16.149999999999999" customHeight="1" x14ac:dyDescent="0.25">
      <c r="A7844" s="561">
        <v>41404</v>
      </c>
      <c r="B7844" s="563">
        <v>1833.07</v>
      </c>
      <c r="C7844"/>
      <c r="D7844"/>
    </row>
    <row r="7845" spans="1:4" ht="16.149999999999999" customHeight="1" x14ac:dyDescent="0.25">
      <c r="A7845" s="561">
        <v>41405</v>
      </c>
      <c r="B7845" s="562">
        <v>1834.83</v>
      </c>
      <c r="C7845"/>
      <c r="D7845"/>
    </row>
    <row r="7846" spans="1:4" ht="16.149999999999999" customHeight="1" x14ac:dyDescent="0.25">
      <c r="A7846" s="561">
        <v>41406</v>
      </c>
      <c r="B7846" s="563">
        <v>1834.83</v>
      </c>
      <c r="C7846"/>
      <c r="D7846"/>
    </row>
    <row r="7847" spans="1:4" ht="16.149999999999999" customHeight="1" x14ac:dyDescent="0.25">
      <c r="A7847" s="561">
        <v>41407</v>
      </c>
      <c r="B7847" s="562">
        <v>1834.83</v>
      </c>
      <c r="C7847"/>
      <c r="D7847"/>
    </row>
    <row r="7848" spans="1:4" ht="16.149999999999999" customHeight="1" x14ac:dyDescent="0.25">
      <c r="A7848" s="561">
        <v>41408</v>
      </c>
      <c r="B7848" s="563">
        <v>1834.83</v>
      </c>
      <c r="C7848"/>
      <c r="D7848"/>
    </row>
    <row r="7849" spans="1:4" ht="16.149999999999999" customHeight="1" x14ac:dyDescent="0.25">
      <c r="A7849" s="561">
        <v>41409</v>
      </c>
      <c r="B7849" s="562">
        <v>1838.63</v>
      </c>
      <c r="C7849"/>
      <c r="D7849"/>
    </row>
    <row r="7850" spans="1:4" ht="16.149999999999999" customHeight="1" x14ac:dyDescent="0.25">
      <c r="A7850" s="561">
        <v>41410</v>
      </c>
      <c r="B7850" s="563">
        <v>1843.75</v>
      </c>
      <c r="C7850"/>
      <c r="D7850"/>
    </row>
    <row r="7851" spans="1:4" ht="16.149999999999999" customHeight="1" x14ac:dyDescent="0.25">
      <c r="A7851" s="561">
        <v>41411</v>
      </c>
      <c r="B7851" s="562">
        <v>1838.82</v>
      </c>
      <c r="C7851"/>
      <c r="D7851"/>
    </row>
    <row r="7852" spans="1:4" ht="16.149999999999999" customHeight="1" x14ac:dyDescent="0.25">
      <c r="A7852" s="561">
        <v>41412</v>
      </c>
      <c r="B7852" s="563">
        <v>1841.35</v>
      </c>
      <c r="C7852"/>
      <c r="D7852"/>
    </row>
    <row r="7853" spans="1:4" ht="16.149999999999999" customHeight="1" x14ac:dyDescent="0.25">
      <c r="A7853" s="561">
        <v>41413</v>
      </c>
      <c r="B7853" s="562">
        <v>1841.35</v>
      </c>
      <c r="C7853"/>
      <c r="D7853"/>
    </row>
    <row r="7854" spans="1:4" ht="16.149999999999999" customHeight="1" x14ac:dyDescent="0.25">
      <c r="A7854" s="561">
        <v>41414</v>
      </c>
      <c r="B7854" s="563">
        <v>1841.35</v>
      </c>
      <c r="C7854"/>
      <c r="D7854"/>
    </row>
    <row r="7855" spans="1:4" ht="16.149999999999999" customHeight="1" x14ac:dyDescent="0.25">
      <c r="A7855" s="561">
        <v>41415</v>
      </c>
      <c r="B7855" s="562">
        <v>1842.59</v>
      </c>
      <c r="C7855"/>
      <c r="D7855"/>
    </row>
    <row r="7856" spans="1:4" ht="16.149999999999999" customHeight="1" x14ac:dyDescent="0.25">
      <c r="A7856" s="561">
        <v>41416</v>
      </c>
      <c r="B7856" s="563">
        <v>1846.76</v>
      </c>
      <c r="C7856"/>
      <c r="D7856"/>
    </row>
    <row r="7857" spans="1:4" ht="16.149999999999999" customHeight="1" x14ac:dyDescent="0.25">
      <c r="A7857" s="561">
        <v>41417</v>
      </c>
      <c r="B7857" s="562">
        <v>1850.55</v>
      </c>
      <c r="C7857"/>
      <c r="D7857"/>
    </row>
    <row r="7858" spans="1:4" ht="16.149999999999999" customHeight="1" x14ac:dyDescent="0.25">
      <c r="A7858" s="561">
        <v>41418</v>
      </c>
      <c r="B7858" s="563">
        <v>1864.02</v>
      </c>
      <c r="C7858"/>
      <c r="D7858"/>
    </row>
    <row r="7859" spans="1:4" ht="16.149999999999999" customHeight="1" x14ac:dyDescent="0.25">
      <c r="A7859" s="561">
        <v>41419</v>
      </c>
      <c r="B7859" s="562">
        <v>1874.1</v>
      </c>
      <c r="C7859"/>
      <c r="D7859"/>
    </row>
    <row r="7860" spans="1:4" ht="16.149999999999999" customHeight="1" x14ac:dyDescent="0.25">
      <c r="A7860" s="561">
        <v>41420</v>
      </c>
      <c r="B7860" s="563">
        <v>1874.1</v>
      </c>
      <c r="C7860"/>
      <c r="D7860"/>
    </row>
    <row r="7861" spans="1:4" ht="16.149999999999999" customHeight="1" x14ac:dyDescent="0.25">
      <c r="A7861" s="561">
        <v>41421</v>
      </c>
      <c r="B7861" s="562">
        <v>1874.1</v>
      </c>
      <c r="C7861"/>
      <c r="D7861"/>
    </row>
    <row r="7862" spans="1:4" ht="16.149999999999999" customHeight="1" x14ac:dyDescent="0.25">
      <c r="A7862" s="561">
        <v>41422</v>
      </c>
      <c r="B7862" s="563">
        <v>1874.1</v>
      </c>
      <c r="C7862"/>
      <c r="D7862"/>
    </row>
    <row r="7863" spans="1:4" ht="16.149999999999999" customHeight="1" x14ac:dyDescent="0.25">
      <c r="A7863" s="561">
        <v>41423</v>
      </c>
      <c r="B7863" s="562">
        <v>1897.1</v>
      </c>
      <c r="C7863"/>
      <c r="D7863"/>
    </row>
    <row r="7864" spans="1:4" ht="16.149999999999999" customHeight="1" x14ac:dyDescent="0.25">
      <c r="A7864" s="561">
        <v>41424</v>
      </c>
      <c r="B7864" s="563">
        <v>1894.13</v>
      </c>
      <c r="C7864"/>
      <c r="D7864"/>
    </row>
    <row r="7865" spans="1:4" ht="16.149999999999999" customHeight="1" x14ac:dyDescent="0.25">
      <c r="A7865" s="561">
        <v>41425</v>
      </c>
      <c r="B7865" s="562">
        <v>1891.48</v>
      </c>
      <c r="C7865"/>
      <c r="D7865"/>
    </row>
    <row r="7866" spans="1:4" ht="16.149999999999999" customHeight="1" x14ac:dyDescent="0.25">
      <c r="A7866" s="561">
        <v>41426</v>
      </c>
      <c r="B7866" s="563">
        <v>1907.76</v>
      </c>
      <c r="C7866"/>
      <c r="D7866"/>
    </row>
    <row r="7867" spans="1:4" ht="16.149999999999999" customHeight="1" x14ac:dyDescent="0.25">
      <c r="A7867" s="561">
        <v>41427</v>
      </c>
      <c r="B7867" s="562">
        <v>1907.76</v>
      </c>
      <c r="C7867"/>
      <c r="D7867"/>
    </row>
    <row r="7868" spans="1:4" ht="16.149999999999999" customHeight="1" x14ac:dyDescent="0.25">
      <c r="A7868" s="561">
        <v>41428</v>
      </c>
      <c r="B7868" s="563">
        <v>1907.76</v>
      </c>
      <c r="C7868"/>
      <c r="D7868"/>
    </row>
    <row r="7869" spans="1:4" ht="16.149999999999999" customHeight="1" x14ac:dyDescent="0.25">
      <c r="A7869" s="561">
        <v>41429</v>
      </c>
      <c r="B7869" s="562">
        <v>1907.76</v>
      </c>
      <c r="C7869"/>
      <c r="D7869"/>
    </row>
    <row r="7870" spans="1:4" ht="16.149999999999999" customHeight="1" x14ac:dyDescent="0.25">
      <c r="A7870" s="561">
        <v>41430</v>
      </c>
      <c r="B7870" s="563">
        <v>1894.4</v>
      </c>
      <c r="C7870"/>
      <c r="D7870"/>
    </row>
    <row r="7871" spans="1:4" ht="16.149999999999999" customHeight="1" x14ac:dyDescent="0.25">
      <c r="A7871" s="561">
        <v>41431</v>
      </c>
      <c r="B7871" s="562">
        <v>1899.08</v>
      </c>
      <c r="C7871"/>
      <c r="D7871"/>
    </row>
    <row r="7872" spans="1:4" ht="16.149999999999999" customHeight="1" x14ac:dyDescent="0.25">
      <c r="A7872" s="561">
        <v>41432</v>
      </c>
      <c r="B7872" s="563">
        <v>1907.88</v>
      </c>
      <c r="C7872"/>
      <c r="D7872"/>
    </row>
    <row r="7873" spans="1:4" ht="16.149999999999999" customHeight="1" x14ac:dyDescent="0.25">
      <c r="A7873" s="561">
        <v>41433</v>
      </c>
      <c r="B7873" s="562">
        <v>1898.8</v>
      </c>
      <c r="C7873"/>
      <c r="D7873"/>
    </row>
    <row r="7874" spans="1:4" ht="16.149999999999999" customHeight="1" x14ac:dyDescent="0.25">
      <c r="A7874" s="561">
        <v>41434</v>
      </c>
      <c r="B7874" s="563">
        <v>1898.8</v>
      </c>
      <c r="C7874"/>
      <c r="D7874"/>
    </row>
    <row r="7875" spans="1:4" ht="16.149999999999999" customHeight="1" x14ac:dyDescent="0.25">
      <c r="A7875" s="561">
        <v>41435</v>
      </c>
      <c r="B7875" s="562">
        <v>1898.8</v>
      </c>
      <c r="C7875"/>
      <c r="D7875"/>
    </row>
    <row r="7876" spans="1:4" ht="16.149999999999999" customHeight="1" x14ac:dyDescent="0.25">
      <c r="A7876" s="561">
        <v>41436</v>
      </c>
      <c r="B7876" s="563">
        <v>1898.8</v>
      </c>
      <c r="C7876"/>
      <c r="D7876"/>
    </row>
    <row r="7877" spans="1:4" ht="16.149999999999999" customHeight="1" x14ac:dyDescent="0.25">
      <c r="A7877" s="561">
        <v>41437</v>
      </c>
      <c r="B7877" s="562">
        <v>1907.12</v>
      </c>
      <c r="C7877"/>
      <c r="D7877"/>
    </row>
    <row r="7878" spans="1:4" ht="16.149999999999999" customHeight="1" x14ac:dyDescent="0.25">
      <c r="A7878" s="561">
        <v>41438</v>
      </c>
      <c r="B7878" s="563">
        <v>1897.53</v>
      </c>
      <c r="C7878"/>
      <c r="D7878"/>
    </row>
    <row r="7879" spans="1:4" ht="16.149999999999999" customHeight="1" x14ac:dyDescent="0.25">
      <c r="A7879" s="561">
        <v>41439</v>
      </c>
      <c r="B7879" s="562">
        <v>1895.01</v>
      </c>
      <c r="C7879"/>
      <c r="D7879"/>
    </row>
    <row r="7880" spans="1:4" ht="16.149999999999999" customHeight="1" x14ac:dyDescent="0.25">
      <c r="A7880" s="561">
        <v>41440</v>
      </c>
      <c r="B7880" s="563">
        <v>1882.38</v>
      </c>
      <c r="C7880"/>
      <c r="D7880"/>
    </row>
    <row r="7881" spans="1:4" ht="16.149999999999999" customHeight="1" x14ac:dyDescent="0.25">
      <c r="A7881" s="561">
        <v>41441</v>
      </c>
      <c r="B7881" s="562">
        <v>1882.38</v>
      </c>
      <c r="C7881"/>
      <c r="D7881"/>
    </row>
    <row r="7882" spans="1:4" ht="16.149999999999999" customHeight="1" x14ac:dyDescent="0.25">
      <c r="A7882" s="561">
        <v>41442</v>
      </c>
      <c r="B7882" s="563">
        <v>1882.38</v>
      </c>
      <c r="C7882"/>
      <c r="D7882"/>
    </row>
    <row r="7883" spans="1:4" ht="16.149999999999999" customHeight="1" x14ac:dyDescent="0.25">
      <c r="A7883" s="561">
        <v>41443</v>
      </c>
      <c r="B7883" s="562">
        <v>1883.57</v>
      </c>
      <c r="C7883"/>
      <c r="D7883"/>
    </row>
    <row r="7884" spans="1:4" ht="16.149999999999999" customHeight="1" x14ac:dyDescent="0.25">
      <c r="A7884" s="561">
        <v>41444</v>
      </c>
      <c r="B7884" s="563">
        <v>1902.47</v>
      </c>
      <c r="C7884"/>
      <c r="D7884"/>
    </row>
    <row r="7885" spans="1:4" ht="16.149999999999999" customHeight="1" x14ac:dyDescent="0.25">
      <c r="A7885" s="561">
        <v>41445</v>
      </c>
      <c r="B7885" s="562">
        <v>1900.87</v>
      </c>
      <c r="C7885"/>
      <c r="D7885"/>
    </row>
    <row r="7886" spans="1:4" ht="16.149999999999999" customHeight="1" x14ac:dyDescent="0.25">
      <c r="A7886" s="561">
        <v>41446</v>
      </c>
      <c r="B7886" s="563">
        <v>1937.26</v>
      </c>
      <c r="C7886"/>
      <c r="D7886"/>
    </row>
    <row r="7887" spans="1:4" ht="16.149999999999999" customHeight="1" x14ac:dyDescent="0.25">
      <c r="A7887" s="561">
        <v>41447</v>
      </c>
      <c r="B7887" s="562">
        <v>1941.06</v>
      </c>
      <c r="C7887"/>
      <c r="D7887"/>
    </row>
    <row r="7888" spans="1:4" ht="16.149999999999999" customHeight="1" x14ac:dyDescent="0.25">
      <c r="A7888" s="561">
        <v>41448</v>
      </c>
      <c r="B7888" s="563">
        <v>1941.06</v>
      </c>
      <c r="C7888"/>
      <c r="D7888"/>
    </row>
    <row r="7889" spans="1:4" ht="16.149999999999999" customHeight="1" x14ac:dyDescent="0.25">
      <c r="A7889" s="561">
        <v>41449</v>
      </c>
      <c r="B7889" s="562">
        <v>1941.06</v>
      </c>
      <c r="C7889"/>
      <c r="D7889"/>
    </row>
    <row r="7890" spans="1:4" ht="16.149999999999999" customHeight="1" x14ac:dyDescent="0.25">
      <c r="A7890" s="561">
        <v>41450</v>
      </c>
      <c r="B7890" s="563">
        <v>1942.97</v>
      </c>
      <c r="C7890"/>
      <c r="D7890"/>
    </row>
    <row r="7891" spans="1:4" ht="16.149999999999999" customHeight="1" x14ac:dyDescent="0.25">
      <c r="A7891" s="561">
        <v>41451</v>
      </c>
      <c r="B7891" s="562">
        <v>1928.27</v>
      </c>
      <c r="C7891"/>
      <c r="D7891"/>
    </row>
    <row r="7892" spans="1:4" ht="16.149999999999999" customHeight="1" x14ac:dyDescent="0.25">
      <c r="A7892" s="561">
        <v>41452</v>
      </c>
      <c r="B7892" s="563">
        <v>1921.86</v>
      </c>
      <c r="C7892"/>
      <c r="D7892"/>
    </row>
    <row r="7893" spans="1:4" ht="16.149999999999999" customHeight="1" x14ac:dyDescent="0.25">
      <c r="A7893" s="561">
        <v>41453</v>
      </c>
      <c r="B7893" s="562">
        <v>1922.63</v>
      </c>
      <c r="C7893"/>
      <c r="D7893"/>
    </row>
    <row r="7894" spans="1:4" ht="16.149999999999999" customHeight="1" x14ac:dyDescent="0.25">
      <c r="A7894" s="561">
        <v>41454</v>
      </c>
      <c r="B7894" s="563">
        <v>1929</v>
      </c>
      <c r="C7894"/>
      <c r="D7894"/>
    </row>
    <row r="7895" spans="1:4" ht="16.149999999999999" customHeight="1" x14ac:dyDescent="0.25">
      <c r="A7895" s="561">
        <v>41455</v>
      </c>
      <c r="B7895" s="562">
        <v>1929</v>
      </c>
      <c r="C7895"/>
      <c r="D7895"/>
    </row>
    <row r="7896" spans="1:4" ht="16.149999999999999" customHeight="1" x14ac:dyDescent="0.25">
      <c r="A7896" s="561">
        <v>41456</v>
      </c>
      <c r="B7896" s="563">
        <v>1929</v>
      </c>
      <c r="C7896"/>
      <c r="D7896"/>
    </row>
    <row r="7897" spans="1:4" ht="16.149999999999999" customHeight="1" x14ac:dyDescent="0.25">
      <c r="A7897" s="561">
        <v>41457</v>
      </c>
      <c r="B7897" s="562">
        <v>1929</v>
      </c>
      <c r="C7897"/>
      <c r="D7897"/>
    </row>
    <row r="7898" spans="1:4" ht="16.149999999999999" customHeight="1" x14ac:dyDescent="0.25">
      <c r="A7898" s="561">
        <v>41458</v>
      </c>
      <c r="B7898" s="563">
        <v>1919.42</v>
      </c>
      <c r="C7898"/>
      <c r="D7898"/>
    </row>
    <row r="7899" spans="1:4" ht="16.149999999999999" customHeight="1" x14ac:dyDescent="0.25">
      <c r="A7899" s="561">
        <v>41459</v>
      </c>
      <c r="B7899" s="562">
        <v>1915.45</v>
      </c>
      <c r="C7899"/>
      <c r="D7899"/>
    </row>
    <row r="7900" spans="1:4" ht="16.149999999999999" customHeight="1" x14ac:dyDescent="0.25">
      <c r="A7900" s="561">
        <v>41460</v>
      </c>
      <c r="B7900" s="563">
        <v>1915.45</v>
      </c>
      <c r="C7900"/>
      <c r="D7900"/>
    </row>
    <row r="7901" spans="1:4" ht="16.149999999999999" customHeight="1" x14ac:dyDescent="0.25">
      <c r="A7901" s="561">
        <v>41461</v>
      </c>
      <c r="B7901" s="562">
        <v>1927.4</v>
      </c>
      <c r="C7901"/>
      <c r="D7901"/>
    </row>
    <row r="7902" spans="1:4" ht="16.149999999999999" customHeight="1" x14ac:dyDescent="0.25">
      <c r="A7902" s="561">
        <v>41462</v>
      </c>
      <c r="B7902" s="563">
        <v>1927.4</v>
      </c>
      <c r="C7902"/>
      <c r="D7902"/>
    </row>
    <row r="7903" spans="1:4" ht="16.149999999999999" customHeight="1" x14ac:dyDescent="0.25">
      <c r="A7903" s="561">
        <v>41463</v>
      </c>
      <c r="B7903" s="562">
        <v>1927.4</v>
      </c>
      <c r="C7903"/>
      <c r="D7903"/>
    </row>
    <row r="7904" spans="1:4" ht="16.149999999999999" customHeight="1" x14ac:dyDescent="0.25">
      <c r="A7904" s="561">
        <v>41464</v>
      </c>
      <c r="B7904" s="563">
        <v>1926.84</v>
      </c>
      <c r="C7904"/>
      <c r="D7904"/>
    </row>
    <row r="7905" spans="1:4" ht="16.149999999999999" customHeight="1" x14ac:dyDescent="0.25">
      <c r="A7905" s="561">
        <v>41465</v>
      </c>
      <c r="B7905" s="562">
        <v>1920.12</v>
      </c>
      <c r="C7905"/>
      <c r="D7905"/>
    </row>
    <row r="7906" spans="1:4" ht="16.149999999999999" customHeight="1" x14ac:dyDescent="0.25">
      <c r="A7906" s="561">
        <v>41466</v>
      </c>
      <c r="B7906" s="563">
        <v>1920.24</v>
      </c>
      <c r="C7906"/>
      <c r="D7906"/>
    </row>
    <row r="7907" spans="1:4" ht="16.149999999999999" customHeight="1" x14ac:dyDescent="0.25">
      <c r="A7907" s="561">
        <v>41467</v>
      </c>
      <c r="B7907" s="562">
        <v>1910.79</v>
      </c>
      <c r="C7907"/>
      <c r="D7907"/>
    </row>
    <row r="7908" spans="1:4" ht="16.149999999999999" customHeight="1" x14ac:dyDescent="0.25">
      <c r="A7908" s="561">
        <v>41468</v>
      </c>
      <c r="B7908" s="563">
        <v>1905.25</v>
      </c>
      <c r="C7908"/>
      <c r="D7908"/>
    </row>
    <row r="7909" spans="1:4" ht="16.149999999999999" customHeight="1" x14ac:dyDescent="0.25">
      <c r="A7909" s="561">
        <v>41469</v>
      </c>
      <c r="B7909" s="562">
        <v>1905.25</v>
      </c>
      <c r="C7909"/>
      <c r="D7909"/>
    </row>
    <row r="7910" spans="1:4" ht="16.149999999999999" customHeight="1" x14ac:dyDescent="0.25">
      <c r="A7910" s="561">
        <v>41470</v>
      </c>
      <c r="B7910" s="563">
        <v>1905.25</v>
      </c>
      <c r="C7910"/>
      <c r="D7910"/>
    </row>
    <row r="7911" spans="1:4" ht="16.149999999999999" customHeight="1" x14ac:dyDescent="0.25">
      <c r="A7911" s="561">
        <v>41471</v>
      </c>
      <c r="B7911" s="562">
        <v>1893.16</v>
      </c>
      <c r="C7911"/>
      <c r="D7911"/>
    </row>
    <row r="7912" spans="1:4" ht="16.149999999999999" customHeight="1" x14ac:dyDescent="0.25">
      <c r="A7912" s="561">
        <v>41472</v>
      </c>
      <c r="B7912" s="563">
        <v>1878.42</v>
      </c>
      <c r="C7912"/>
      <c r="D7912"/>
    </row>
    <row r="7913" spans="1:4" ht="16.149999999999999" customHeight="1" x14ac:dyDescent="0.25">
      <c r="A7913" s="561">
        <v>41473</v>
      </c>
      <c r="B7913" s="562">
        <v>1873.25</v>
      </c>
      <c r="C7913"/>
      <c r="D7913"/>
    </row>
    <row r="7914" spans="1:4" ht="16.149999999999999" customHeight="1" x14ac:dyDescent="0.25">
      <c r="A7914" s="561">
        <v>41474</v>
      </c>
      <c r="B7914" s="563">
        <v>1883.29</v>
      </c>
      <c r="C7914"/>
      <c r="D7914"/>
    </row>
    <row r="7915" spans="1:4" ht="16.149999999999999" customHeight="1" x14ac:dyDescent="0.25">
      <c r="A7915" s="561">
        <v>41475</v>
      </c>
      <c r="B7915" s="562">
        <v>1884.01</v>
      </c>
      <c r="C7915"/>
      <c r="D7915"/>
    </row>
    <row r="7916" spans="1:4" ht="16.149999999999999" customHeight="1" x14ac:dyDescent="0.25">
      <c r="A7916" s="561">
        <v>41476</v>
      </c>
      <c r="B7916" s="563">
        <v>1884.01</v>
      </c>
      <c r="C7916"/>
      <c r="D7916"/>
    </row>
    <row r="7917" spans="1:4" ht="16.149999999999999" customHeight="1" x14ac:dyDescent="0.25">
      <c r="A7917" s="561">
        <v>41477</v>
      </c>
      <c r="B7917" s="562">
        <v>1884.01</v>
      </c>
      <c r="C7917"/>
      <c r="D7917"/>
    </row>
    <row r="7918" spans="1:4" ht="16.149999999999999" customHeight="1" x14ac:dyDescent="0.25">
      <c r="A7918" s="561">
        <v>41478</v>
      </c>
      <c r="B7918" s="563">
        <v>1880.87</v>
      </c>
      <c r="C7918"/>
      <c r="D7918"/>
    </row>
    <row r="7919" spans="1:4" ht="16.149999999999999" customHeight="1" x14ac:dyDescent="0.25">
      <c r="A7919" s="561">
        <v>41479</v>
      </c>
      <c r="B7919" s="562">
        <v>1886.06</v>
      </c>
      <c r="C7919"/>
      <c r="D7919"/>
    </row>
    <row r="7920" spans="1:4" ht="16.149999999999999" customHeight="1" x14ac:dyDescent="0.25">
      <c r="A7920" s="561">
        <v>41480</v>
      </c>
      <c r="B7920" s="563">
        <v>1891.02</v>
      </c>
      <c r="C7920"/>
      <c r="D7920"/>
    </row>
    <row r="7921" spans="1:4" ht="16.149999999999999" customHeight="1" x14ac:dyDescent="0.25">
      <c r="A7921" s="561">
        <v>41481</v>
      </c>
      <c r="B7921" s="562">
        <v>1887.4</v>
      </c>
      <c r="C7921"/>
      <c r="D7921"/>
    </row>
    <row r="7922" spans="1:4" ht="16.149999999999999" customHeight="1" x14ac:dyDescent="0.25">
      <c r="A7922" s="561">
        <v>41482</v>
      </c>
      <c r="B7922" s="563">
        <v>1886.26</v>
      </c>
      <c r="C7922"/>
      <c r="D7922"/>
    </row>
    <row r="7923" spans="1:4" ht="16.149999999999999" customHeight="1" x14ac:dyDescent="0.25">
      <c r="A7923" s="561">
        <v>41483</v>
      </c>
      <c r="B7923" s="562">
        <v>1886.26</v>
      </c>
      <c r="C7923"/>
      <c r="D7923"/>
    </row>
    <row r="7924" spans="1:4" ht="16.149999999999999" customHeight="1" x14ac:dyDescent="0.25">
      <c r="A7924" s="561">
        <v>41484</v>
      </c>
      <c r="B7924" s="563">
        <v>1886.26</v>
      </c>
      <c r="C7924"/>
      <c r="D7924"/>
    </row>
    <row r="7925" spans="1:4" ht="16.149999999999999" customHeight="1" x14ac:dyDescent="0.25">
      <c r="A7925" s="561">
        <v>41485</v>
      </c>
      <c r="B7925" s="562">
        <v>1888.95</v>
      </c>
      <c r="C7925"/>
      <c r="D7925"/>
    </row>
    <row r="7926" spans="1:4" ht="16.149999999999999" customHeight="1" x14ac:dyDescent="0.25">
      <c r="A7926" s="561">
        <v>41486</v>
      </c>
      <c r="B7926" s="563">
        <v>1890.33</v>
      </c>
      <c r="C7926"/>
      <c r="D7926"/>
    </row>
    <row r="7927" spans="1:4" ht="16.149999999999999" customHeight="1" x14ac:dyDescent="0.25">
      <c r="A7927" s="561">
        <v>41487</v>
      </c>
      <c r="B7927" s="562">
        <v>1896.15</v>
      </c>
      <c r="C7927"/>
      <c r="D7927"/>
    </row>
    <row r="7928" spans="1:4" ht="16.149999999999999" customHeight="1" x14ac:dyDescent="0.25">
      <c r="A7928" s="561">
        <v>41488</v>
      </c>
      <c r="B7928" s="563">
        <v>1896.65</v>
      </c>
      <c r="C7928"/>
      <c r="D7928"/>
    </row>
    <row r="7929" spans="1:4" ht="16.149999999999999" customHeight="1" x14ac:dyDescent="0.25">
      <c r="A7929" s="561">
        <v>41489</v>
      </c>
      <c r="B7929" s="562">
        <v>1891.67</v>
      </c>
      <c r="C7929"/>
      <c r="D7929"/>
    </row>
    <row r="7930" spans="1:4" ht="16.149999999999999" customHeight="1" x14ac:dyDescent="0.25">
      <c r="A7930" s="561">
        <v>41490</v>
      </c>
      <c r="B7930" s="563">
        <v>1891.67</v>
      </c>
      <c r="C7930"/>
      <c r="D7930"/>
    </row>
    <row r="7931" spans="1:4" ht="16.149999999999999" customHeight="1" x14ac:dyDescent="0.25">
      <c r="A7931" s="561">
        <v>41491</v>
      </c>
      <c r="B7931" s="562">
        <v>1891.67</v>
      </c>
      <c r="C7931"/>
      <c r="D7931"/>
    </row>
    <row r="7932" spans="1:4" ht="16.149999999999999" customHeight="1" x14ac:dyDescent="0.25">
      <c r="A7932" s="561">
        <v>41492</v>
      </c>
      <c r="B7932" s="563">
        <v>1883.24</v>
      </c>
      <c r="C7932"/>
      <c r="D7932"/>
    </row>
    <row r="7933" spans="1:4" ht="16.149999999999999" customHeight="1" x14ac:dyDescent="0.25">
      <c r="A7933" s="561">
        <v>41493</v>
      </c>
      <c r="B7933" s="562">
        <v>1882.01</v>
      </c>
      <c r="C7933"/>
      <c r="D7933"/>
    </row>
    <row r="7934" spans="1:4" ht="16.149999999999999" customHeight="1" x14ac:dyDescent="0.25">
      <c r="A7934" s="561">
        <v>41494</v>
      </c>
      <c r="B7934" s="563">
        <v>1882.01</v>
      </c>
      <c r="C7934"/>
      <c r="D7934"/>
    </row>
    <row r="7935" spans="1:4" ht="16.149999999999999" customHeight="1" x14ac:dyDescent="0.25">
      <c r="A7935" s="561">
        <v>41495</v>
      </c>
      <c r="B7935" s="562">
        <v>1877.23</v>
      </c>
      <c r="C7935"/>
      <c r="D7935"/>
    </row>
    <row r="7936" spans="1:4" ht="16.149999999999999" customHeight="1" x14ac:dyDescent="0.25">
      <c r="A7936" s="561">
        <v>41496</v>
      </c>
      <c r="B7936" s="563">
        <v>1873.92</v>
      </c>
      <c r="C7936"/>
      <c r="D7936"/>
    </row>
    <row r="7937" spans="1:4" ht="16.149999999999999" customHeight="1" x14ac:dyDescent="0.25">
      <c r="A7937" s="561">
        <v>41497</v>
      </c>
      <c r="B7937" s="562">
        <v>1873.92</v>
      </c>
      <c r="C7937"/>
      <c r="D7937"/>
    </row>
    <row r="7938" spans="1:4" ht="16.149999999999999" customHeight="1" x14ac:dyDescent="0.25">
      <c r="A7938" s="561">
        <v>41498</v>
      </c>
      <c r="B7938" s="563">
        <v>1873.92</v>
      </c>
      <c r="C7938"/>
      <c r="D7938"/>
    </row>
    <row r="7939" spans="1:4" ht="16.149999999999999" customHeight="1" x14ac:dyDescent="0.25">
      <c r="A7939" s="561">
        <v>41499</v>
      </c>
      <c r="B7939" s="562">
        <v>1868.9</v>
      </c>
      <c r="C7939"/>
      <c r="D7939"/>
    </row>
    <row r="7940" spans="1:4" ht="16.149999999999999" customHeight="1" x14ac:dyDescent="0.25">
      <c r="A7940" s="561">
        <v>41500</v>
      </c>
      <c r="B7940" s="563">
        <v>1882.36</v>
      </c>
      <c r="C7940"/>
      <c r="D7940"/>
    </row>
    <row r="7941" spans="1:4" ht="16.149999999999999" customHeight="1" x14ac:dyDescent="0.25">
      <c r="A7941" s="561">
        <v>41501</v>
      </c>
      <c r="B7941" s="562">
        <v>1883.15</v>
      </c>
      <c r="C7941"/>
      <c r="D7941"/>
    </row>
    <row r="7942" spans="1:4" ht="16.149999999999999" customHeight="1" x14ac:dyDescent="0.25">
      <c r="A7942" s="561">
        <v>41502</v>
      </c>
      <c r="B7942" s="563">
        <v>1901.03</v>
      </c>
      <c r="C7942"/>
      <c r="D7942"/>
    </row>
    <row r="7943" spans="1:4" ht="16.149999999999999" customHeight="1" x14ac:dyDescent="0.25">
      <c r="A7943" s="561">
        <v>41503</v>
      </c>
      <c r="B7943" s="562">
        <v>1907.06</v>
      </c>
      <c r="C7943"/>
      <c r="D7943"/>
    </row>
    <row r="7944" spans="1:4" ht="16.149999999999999" customHeight="1" x14ac:dyDescent="0.25">
      <c r="A7944" s="561">
        <v>41504</v>
      </c>
      <c r="B7944" s="563">
        <v>1907.06</v>
      </c>
      <c r="C7944"/>
      <c r="D7944"/>
    </row>
    <row r="7945" spans="1:4" ht="16.149999999999999" customHeight="1" x14ac:dyDescent="0.25">
      <c r="A7945" s="561">
        <v>41505</v>
      </c>
      <c r="B7945" s="562">
        <v>1907.06</v>
      </c>
      <c r="C7945"/>
      <c r="D7945"/>
    </row>
    <row r="7946" spans="1:4" ht="16.149999999999999" customHeight="1" x14ac:dyDescent="0.25">
      <c r="A7946" s="561">
        <v>41506</v>
      </c>
      <c r="B7946" s="563">
        <v>1907.06</v>
      </c>
      <c r="C7946"/>
      <c r="D7946"/>
    </row>
    <row r="7947" spans="1:4" ht="16.149999999999999" customHeight="1" x14ac:dyDescent="0.25">
      <c r="A7947" s="561">
        <v>41507</v>
      </c>
      <c r="B7947" s="562">
        <v>1922.73</v>
      </c>
      <c r="C7947"/>
      <c r="D7947"/>
    </row>
    <row r="7948" spans="1:4" ht="16.149999999999999" customHeight="1" x14ac:dyDescent="0.25">
      <c r="A7948" s="561">
        <v>41508</v>
      </c>
      <c r="B7948" s="563">
        <v>1929.75</v>
      </c>
      <c r="C7948"/>
      <c r="D7948"/>
    </row>
    <row r="7949" spans="1:4" ht="16.149999999999999" customHeight="1" x14ac:dyDescent="0.25">
      <c r="A7949" s="561">
        <v>41509</v>
      </c>
      <c r="B7949" s="562">
        <v>1921.99</v>
      </c>
      <c r="C7949"/>
      <c r="D7949"/>
    </row>
    <row r="7950" spans="1:4" ht="16.149999999999999" customHeight="1" x14ac:dyDescent="0.25">
      <c r="A7950" s="561">
        <v>41510</v>
      </c>
      <c r="B7950" s="563">
        <v>1911.16</v>
      </c>
      <c r="C7950"/>
      <c r="D7950"/>
    </row>
    <row r="7951" spans="1:4" ht="16.149999999999999" customHeight="1" x14ac:dyDescent="0.25">
      <c r="A7951" s="561">
        <v>41511</v>
      </c>
      <c r="B7951" s="562">
        <v>1911.16</v>
      </c>
      <c r="C7951"/>
      <c r="D7951"/>
    </row>
    <row r="7952" spans="1:4" ht="16.149999999999999" customHeight="1" x14ac:dyDescent="0.25">
      <c r="A7952" s="561">
        <v>41512</v>
      </c>
      <c r="B7952" s="563">
        <v>1911.16</v>
      </c>
      <c r="C7952"/>
      <c r="D7952"/>
    </row>
    <row r="7953" spans="1:4" ht="16.149999999999999" customHeight="1" x14ac:dyDescent="0.25">
      <c r="A7953" s="561">
        <v>41513</v>
      </c>
      <c r="B7953" s="562">
        <v>1922.96</v>
      </c>
      <c r="C7953"/>
      <c r="D7953"/>
    </row>
    <row r="7954" spans="1:4" ht="16.149999999999999" customHeight="1" x14ac:dyDescent="0.25">
      <c r="A7954" s="561">
        <v>41514</v>
      </c>
      <c r="B7954" s="563">
        <v>1938.26</v>
      </c>
      <c r="C7954"/>
      <c r="D7954"/>
    </row>
    <row r="7955" spans="1:4" ht="16.149999999999999" customHeight="1" x14ac:dyDescent="0.25">
      <c r="A7955" s="561">
        <v>41515</v>
      </c>
      <c r="B7955" s="562">
        <v>1939.85</v>
      </c>
      <c r="C7955"/>
      <c r="D7955"/>
    </row>
    <row r="7956" spans="1:4" ht="16.149999999999999" customHeight="1" x14ac:dyDescent="0.25">
      <c r="A7956" s="561">
        <v>41516</v>
      </c>
      <c r="B7956" s="563">
        <v>1943.04</v>
      </c>
      <c r="C7956"/>
      <c r="D7956"/>
    </row>
    <row r="7957" spans="1:4" ht="16.149999999999999" customHeight="1" x14ac:dyDescent="0.25">
      <c r="A7957" s="561">
        <v>41517</v>
      </c>
      <c r="B7957" s="562">
        <v>1935.43</v>
      </c>
      <c r="C7957"/>
      <c r="D7957"/>
    </row>
    <row r="7958" spans="1:4" ht="16.149999999999999" customHeight="1" x14ac:dyDescent="0.25">
      <c r="A7958" s="561">
        <v>41518</v>
      </c>
      <c r="B7958" s="563">
        <v>1935.43</v>
      </c>
      <c r="C7958"/>
      <c r="D7958"/>
    </row>
    <row r="7959" spans="1:4" ht="16.149999999999999" customHeight="1" x14ac:dyDescent="0.25">
      <c r="A7959" s="561">
        <v>41519</v>
      </c>
      <c r="B7959" s="562">
        <v>1935.43</v>
      </c>
      <c r="C7959"/>
      <c r="D7959"/>
    </row>
    <row r="7960" spans="1:4" ht="16.149999999999999" customHeight="1" x14ac:dyDescent="0.25">
      <c r="A7960" s="561">
        <v>41520</v>
      </c>
      <c r="B7960" s="563">
        <v>1935.43</v>
      </c>
      <c r="C7960"/>
      <c r="D7960"/>
    </row>
    <row r="7961" spans="1:4" ht="16.149999999999999" customHeight="1" x14ac:dyDescent="0.25">
      <c r="A7961" s="561">
        <v>41521</v>
      </c>
      <c r="B7961" s="562">
        <v>1946.28</v>
      </c>
      <c r="C7961"/>
      <c r="D7961"/>
    </row>
    <row r="7962" spans="1:4" ht="16.149999999999999" customHeight="1" x14ac:dyDescent="0.25">
      <c r="A7962" s="561">
        <v>41522</v>
      </c>
      <c r="B7962" s="563">
        <v>1938.99</v>
      </c>
      <c r="C7962"/>
      <c r="D7962"/>
    </row>
    <row r="7963" spans="1:4" ht="16.149999999999999" customHeight="1" x14ac:dyDescent="0.25">
      <c r="A7963" s="561">
        <v>41523</v>
      </c>
      <c r="B7963" s="562">
        <v>1952.11</v>
      </c>
      <c r="C7963"/>
      <c r="D7963"/>
    </row>
    <row r="7964" spans="1:4" ht="16.149999999999999" customHeight="1" x14ac:dyDescent="0.25">
      <c r="A7964" s="561">
        <v>41524</v>
      </c>
      <c r="B7964" s="563">
        <v>1947.99</v>
      </c>
      <c r="C7964"/>
      <c r="D7964"/>
    </row>
    <row r="7965" spans="1:4" ht="16.149999999999999" customHeight="1" x14ac:dyDescent="0.25">
      <c r="A7965" s="561">
        <v>41525</v>
      </c>
      <c r="B7965" s="562">
        <v>1947.99</v>
      </c>
      <c r="C7965"/>
      <c r="D7965"/>
    </row>
    <row r="7966" spans="1:4" ht="16.149999999999999" customHeight="1" x14ac:dyDescent="0.25">
      <c r="A7966" s="561">
        <v>41526</v>
      </c>
      <c r="B7966" s="563">
        <v>1947.99</v>
      </c>
      <c r="C7966"/>
      <c r="D7966"/>
    </row>
    <row r="7967" spans="1:4" ht="16.149999999999999" customHeight="1" x14ac:dyDescent="0.25">
      <c r="A7967" s="561">
        <v>41527</v>
      </c>
      <c r="B7967" s="562">
        <v>1946.06</v>
      </c>
      <c r="C7967"/>
      <c r="D7967"/>
    </row>
    <row r="7968" spans="1:4" ht="16.149999999999999" customHeight="1" x14ac:dyDescent="0.25">
      <c r="A7968" s="561">
        <v>41528</v>
      </c>
      <c r="B7968" s="563">
        <v>1935.55</v>
      </c>
      <c r="C7968"/>
      <c r="D7968"/>
    </row>
    <row r="7969" spans="1:4" ht="16.149999999999999" customHeight="1" x14ac:dyDescent="0.25">
      <c r="A7969" s="561">
        <v>41529</v>
      </c>
      <c r="B7969" s="562">
        <v>1923.64</v>
      </c>
      <c r="C7969"/>
      <c r="D7969"/>
    </row>
    <row r="7970" spans="1:4" ht="16.149999999999999" customHeight="1" x14ac:dyDescent="0.25">
      <c r="A7970" s="561">
        <v>41530</v>
      </c>
      <c r="B7970" s="563">
        <v>1919.25</v>
      </c>
      <c r="C7970"/>
      <c r="D7970"/>
    </row>
    <row r="7971" spans="1:4" ht="16.149999999999999" customHeight="1" x14ac:dyDescent="0.25">
      <c r="A7971" s="561">
        <v>41531</v>
      </c>
      <c r="B7971" s="562">
        <v>1919.54</v>
      </c>
      <c r="C7971"/>
      <c r="D7971"/>
    </row>
    <row r="7972" spans="1:4" ht="16.149999999999999" customHeight="1" x14ac:dyDescent="0.25">
      <c r="A7972" s="561">
        <v>41532</v>
      </c>
      <c r="B7972" s="563">
        <v>1919.54</v>
      </c>
      <c r="C7972"/>
      <c r="D7972"/>
    </row>
    <row r="7973" spans="1:4" ht="16.149999999999999" customHeight="1" x14ac:dyDescent="0.25">
      <c r="A7973" s="561">
        <v>41533</v>
      </c>
      <c r="B7973" s="562">
        <v>1919.54</v>
      </c>
      <c r="C7973"/>
      <c r="D7973"/>
    </row>
    <row r="7974" spans="1:4" ht="16.149999999999999" customHeight="1" x14ac:dyDescent="0.25">
      <c r="A7974" s="561">
        <v>41534</v>
      </c>
      <c r="B7974" s="563">
        <v>1917.03</v>
      </c>
      <c r="C7974"/>
      <c r="D7974"/>
    </row>
    <row r="7975" spans="1:4" ht="16.149999999999999" customHeight="1" x14ac:dyDescent="0.25">
      <c r="A7975" s="561">
        <v>41535</v>
      </c>
      <c r="B7975" s="562">
        <v>1914.12</v>
      </c>
      <c r="C7975"/>
      <c r="D7975"/>
    </row>
    <row r="7976" spans="1:4" ht="16.149999999999999" customHeight="1" x14ac:dyDescent="0.25">
      <c r="A7976" s="561">
        <v>41536</v>
      </c>
      <c r="B7976" s="563">
        <v>1911.3</v>
      </c>
      <c r="C7976"/>
      <c r="D7976"/>
    </row>
    <row r="7977" spans="1:4" ht="16.149999999999999" customHeight="1" x14ac:dyDescent="0.25">
      <c r="A7977" s="561">
        <v>41537</v>
      </c>
      <c r="B7977" s="562">
        <v>1887.3</v>
      </c>
      <c r="C7977"/>
      <c r="D7977"/>
    </row>
    <row r="7978" spans="1:4" ht="16.149999999999999" customHeight="1" x14ac:dyDescent="0.25">
      <c r="A7978" s="561">
        <v>41538</v>
      </c>
      <c r="B7978" s="563">
        <v>1889.12</v>
      </c>
      <c r="C7978"/>
      <c r="D7978"/>
    </row>
    <row r="7979" spans="1:4" ht="16.149999999999999" customHeight="1" x14ac:dyDescent="0.25">
      <c r="A7979" s="561">
        <v>41539</v>
      </c>
      <c r="B7979" s="562">
        <v>1889.12</v>
      </c>
      <c r="C7979"/>
      <c r="D7979"/>
    </row>
    <row r="7980" spans="1:4" ht="16.149999999999999" customHeight="1" x14ac:dyDescent="0.25">
      <c r="A7980" s="561">
        <v>41540</v>
      </c>
      <c r="B7980" s="563">
        <v>1889.12</v>
      </c>
      <c r="C7980"/>
      <c r="D7980"/>
    </row>
    <row r="7981" spans="1:4" ht="16.149999999999999" customHeight="1" x14ac:dyDescent="0.25">
      <c r="A7981" s="561">
        <v>41541</v>
      </c>
      <c r="B7981" s="562">
        <v>1892.89</v>
      </c>
      <c r="C7981"/>
      <c r="D7981"/>
    </row>
    <row r="7982" spans="1:4" ht="16.149999999999999" customHeight="1" x14ac:dyDescent="0.25">
      <c r="A7982" s="561">
        <v>41542</v>
      </c>
      <c r="B7982" s="563">
        <v>1888.14</v>
      </c>
      <c r="C7982"/>
      <c r="D7982"/>
    </row>
    <row r="7983" spans="1:4" ht="16.149999999999999" customHeight="1" x14ac:dyDescent="0.25">
      <c r="A7983" s="561">
        <v>41543</v>
      </c>
      <c r="B7983" s="562">
        <v>1893.42</v>
      </c>
      <c r="C7983"/>
      <c r="D7983"/>
    </row>
    <row r="7984" spans="1:4" ht="16.149999999999999" customHeight="1" x14ac:dyDescent="0.25">
      <c r="A7984" s="561">
        <v>41544</v>
      </c>
      <c r="B7984" s="563">
        <v>1899.1</v>
      </c>
      <c r="C7984"/>
      <c r="D7984"/>
    </row>
    <row r="7985" spans="1:4" ht="16.149999999999999" customHeight="1" x14ac:dyDescent="0.25">
      <c r="A7985" s="561">
        <v>41545</v>
      </c>
      <c r="B7985" s="562">
        <v>1914.65</v>
      </c>
      <c r="C7985"/>
      <c r="D7985"/>
    </row>
    <row r="7986" spans="1:4" ht="16.149999999999999" customHeight="1" x14ac:dyDescent="0.25">
      <c r="A7986" s="561">
        <v>41546</v>
      </c>
      <c r="B7986" s="563">
        <v>1914.65</v>
      </c>
      <c r="C7986"/>
      <c r="D7986"/>
    </row>
    <row r="7987" spans="1:4" ht="16.149999999999999" customHeight="1" x14ac:dyDescent="0.25">
      <c r="A7987" s="561">
        <v>41547</v>
      </c>
      <c r="B7987" s="562">
        <v>1914.65</v>
      </c>
      <c r="C7987"/>
      <c r="D7987"/>
    </row>
    <row r="7988" spans="1:4" ht="16.149999999999999" customHeight="1" x14ac:dyDescent="0.25">
      <c r="A7988" s="561">
        <v>41548</v>
      </c>
      <c r="B7988" s="563">
        <v>1908.29</v>
      </c>
      <c r="C7988"/>
      <c r="D7988"/>
    </row>
    <row r="7989" spans="1:4" ht="16.149999999999999" customHeight="1" x14ac:dyDescent="0.25">
      <c r="A7989" s="561">
        <v>41549</v>
      </c>
      <c r="B7989" s="562">
        <v>1893.77</v>
      </c>
      <c r="C7989"/>
      <c r="D7989"/>
    </row>
    <row r="7990" spans="1:4" ht="16.149999999999999" customHeight="1" x14ac:dyDescent="0.25">
      <c r="A7990" s="561">
        <v>41550</v>
      </c>
      <c r="B7990" s="563">
        <v>1884.97</v>
      </c>
      <c r="C7990"/>
      <c r="D7990"/>
    </row>
    <row r="7991" spans="1:4" ht="16.149999999999999" customHeight="1" x14ac:dyDescent="0.25">
      <c r="A7991" s="561">
        <v>41551</v>
      </c>
      <c r="B7991" s="562">
        <v>1889.95</v>
      </c>
      <c r="C7991"/>
      <c r="D7991"/>
    </row>
    <row r="7992" spans="1:4" ht="16.149999999999999" customHeight="1" x14ac:dyDescent="0.25">
      <c r="A7992" s="561">
        <v>41552</v>
      </c>
      <c r="B7992" s="563">
        <v>1886.78</v>
      </c>
      <c r="C7992"/>
      <c r="D7992"/>
    </row>
    <row r="7993" spans="1:4" ht="16.149999999999999" customHeight="1" x14ac:dyDescent="0.25">
      <c r="A7993" s="561">
        <v>41553</v>
      </c>
      <c r="B7993" s="562">
        <v>1886.78</v>
      </c>
      <c r="C7993"/>
      <c r="D7993"/>
    </row>
    <row r="7994" spans="1:4" ht="16.149999999999999" customHeight="1" x14ac:dyDescent="0.25">
      <c r="A7994" s="561">
        <v>41554</v>
      </c>
      <c r="B7994" s="563">
        <v>1886.78</v>
      </c>
      <c r="C7994"/>
      <c r="D7994"/>
    </row>
    <row r="7995" spans="1:4" ht="16.149999999999999" customHeight="1" x14ac:dyDescent="0.25">
      <c r="A7995" s="561">
        <v>41555</v>
      </c>
      <c r="B7995" s="562">
        <v>1885.19</v>
      </c>
      <c r="C7995"/>
      <c r="D7995"/>
    </row>
    <row r="7996" spans="1:4" ht="16.149999999999999" customHeight="1" x14ac:dyDescent="0.25">
      <c r="A7996" s="561">
        <v>41556</v>
      </c>
      <c r="B7996" s="563">
        <v>1889.17</v>
      </c>
      <c r="C7996"/>
      <c r="D7996"/>
    </row>
    <row r="7997" spans="1:4" ht="16.149999999999999" customHeight="1" x14ac:dyDescent="0.25">
      <c r="A7997" s="561">
        <v>41557</v>
      </c>
      <c r="B7997" s="562">
        <v>1894.06</v>
      </c>
      <c r="C7997"/>
      <c r="D7997"/>
    </row>
    <row r="7998" spans="1:4" ht="16.149999999999999" customHeight="1" x14ac:dyDescent="0.25">
      <c r="A7998" s="561">
        <v>41558</v>
      </c>
      <c r="B7998" s="563">
        <v>1885.84</v>
      </c>
      <c r="C7998"/>
      <c r="D7998"/>
    </row>
    <row r="7999" spans="1:4" ht="16.149999999999999" customHeight="1" x14ac:dyDescent="0.25">
      <c r="A7999" s="561">
        <v>41559</v>
      </c>
      <c r="B7999" s="562">
        <v>1883.65</v>
      </c>
      <c r="C7999"/>
      <c r="D7999"/>
    </row>
    <row r="8000" spans="1:4" ht="16.149999999999999" customHeight="1" x14ac:dyDescent="0.25">
      <c r="A8000" s="561">
        <v>41560</v>
      </c>
      <c r="B8000" s="563">
        <v>1883.65</v>
      </c>
      <c r="C8000"/>
      <c r="D8000"/>
    </row>
    <row r="8001" spans="1:4" ht="16.149999999999999" customHeight="1" x14ac:dyDescent="0.25">
      <c r="A8001" s="561">
        <v>41561</v>
      </c>
      <c r="B8001" s="562">
        <v>1883.65</v>
      </c>
      <c r="C8001"/>
      <c r="D8001"/>
    </row>
    <row r="8002" spans="1:4" ht="16.149999999999999" customHeight="1" x14ac:dyDescent="0.25">
      <c r="A8002" s="561">
        <v>41562</v>
      </c>
      <c r="B8002" s="563">
        <v>1883.65</v>
      </c>
      <c r="C8002"/>
      <c r="D8002"/>
    </row>
    <row r="8003" spans="1:4" ht="16.149999999999999" customHeight="1" x14ac:dyDescent="0.25">
      <c r="A8003" s="561">
        <v>41563</v>
      </c>
      <c r="B8003" s="562">
        <v>1883.7</v>
      </c>
      <c r="C8003"/>
      <c r="D8003"/>
    </row>
    <row r="8004" spans="1:4" ht="16.149999999999999" customHeight="1" x14ac:dyDescent="0.25">
      <c r="A8004" s="561">
        <v>41564</v>
      </c>
      <c r="B8004" s="563">
        <v>1880.91</v>
      </c>
      <c r="C8004"/>
      <c r="D8004"/>
    </row>
    <row r="8005" spans="1:4" ht="16.149999999999999" customHeight="1" x14ac:dyDescent="0.25">
      <c r="A8005" s="561">
        <v>41565</v>
      </c>
      <c r="B8005" s="562">
        <v>1879.48</v>
      </c>
      <c r="C8005"/>
      <c r="D8005"/>
    </row>
    <row r="8006" spans="1:4" ht="16.149999999999999" customHeight="1" x14ac:dyDescent="0.25">
      <c r="A8006" s="561">
        <v>41566</v>
      </c>
      <c r="B8006" s="563">
        <v>1879.88</v>
      </c>
      <c r="C8006"/>
      <c r="D8006"/>
    </row>
    <row r="8007" spans="1:4" ht="16.149999999999999" customHeight="1" x14ac:dyDescent="0.25">
      <c r="A8007" s="561">
        <v>41567</v>
      </c>
      <c r="B8007" s="562">
        <v>1879.88</v>
      </c>
      <c r="C8007"/>
      <c r="D8007"/>
    </row>
    <row r="8008" spans="1:4" ht="16.149999999999999" customHeight="1" x14ac:dyDescent="0.25">
      <c r="A8008" s="561">
        <v>41568</v>
      </c>
      <c r="B8008" s="563">
        <v>1879.88</v>
      </c>
      <c r="C8008"/>
      <c r="D8008"/>
    </row>
    <row r="8009" spans="1:4" ht="16.149999999999999" customHeight="1" x14ac:dyDescent="0.25">
      <c r="A8009" s="561">
        <v>41569</v>
      </c>
      <c r="B8009" s="562">
        <v>1885.52</v>
      </c>
      <c r="C8009"/>
      <c r="D8009"/>
    </row>
    <row r="8010" spans="1:4" ht="16.149999999999999" customHeight="1" x14ac:dyDescent="0.25">
      <c r="A8010" s="561">
        <v>41570</v>
      </c>
      <c r="B8010" s="563">
        <v>1879.46</v>
      </c>
      <c r="C8010"/>
      <c r="D8010"/>
    </row>
    <row r="8011" spans="1:4" ht="16.149999999999999" customHeight="1" x14ac:dyDescent="0.25">
      <c r="A8011" s="561">
        <v>41571</v>
      </c>
      <c r="B8011" s="562">
        <v>1883.14</v>
      </c>
      <c r="C8011"/>
      <c r="D8011"/>
    </row>
    <row r="8012" spans="1:4" ht="16.149999999999999" customHeight="1" x14ac:dyDescent="0.25">
      <c r="A8012" s="561">
        <v>41572</v>
      </c>
      <c r="B8012" s="563">
        <v>1882.11</v>
      </c>
      <c r="C8012"/>
      <c r="D8012"/>
    </row>
    <row r="8013" spans="1:4" ht="16.149999999999999" customHeight="1" x14ac:dyDescent="0.25">
      <c r="A8013" s="561">
        <v>41573</v>
      </c>
      <c r="B8013" s="562">
        <v>1882.34</v>
      </c>
      <c r="C8013"/>
      <c r="D8013"/>
    </row>
    <row r="8014" spans="1:4" ht="16.149999999999999" customHeight="1" x14ac:dyDescent="0.25">
      <c r="A8014" s="561">
        <v>41574</v>
      </c>
      <c r="B8014" s="563">
        <v>1882.34</v>
      </c>
      <c r="C8014"/>
      <c r="D8014"/>
    </row>
    <row r="8015" spans="1:4" ht="16.149999999999999" customHeight="1" x14ac:dyDescent="0.25">
      <c r="A8015" s="561">
        <v>41575</v>
      </c>
      <c r="B8015" s="562">
        <v>1882.34</v>
      </c>
      <c r="C8015"/>
      <c r="D8015"/>
    </row>
    <row r="8016" spans="1:4" ht="16.149999999999999" customHeight="1" x14ac:dyDescent="0.25">
      <c r="A8016" s="561">
        <v>41576</v>
      </c>
      <c r="B8016" s="563">
        <v>1884.43</v>
      </c>
      <c r="C8016"/>
      <c r="D8016"/>
    </row>
    <row r="8017" spans="1:4" ht="16.149999999999999" customHeight="1" x14ac:dyDescent="0.25">
      <c r="A8017" s="561">
        <v>41577</v>
      </c>
      <c r="B8017" s="562">
        <v>1883.42</v>
      </c>
      <c r="C8017"/>
      <c r="D8017"/>
    </row>
    <row r="8018" spans="1:4" ht="16.149999999999999" customHeight="1" x14ac:dyDescent="0.25">
      <c r="A8018" s="561">
        <v>41578</v>
      </c>
      <c r="B8018" s="563">
        <v>1884.06</v>
      </c>
      <c r="C8018"/>
      <c r="D8018"/>
    </row>
    <row r="8019" spans="1:4" ht="16.149999999999999" customHeight="1" x14ac:dyDescent="0.25">
      <c r="A8019" s="561">
        <v>41579</v>
      </c>
      <c r="B8019" s="562">
        <v>1889.16</v>
      </c>
      <c r="C8019"/>
      <c r="D8019"/>
    </row>
    <row r="8020" spans="1:4" ht="16.149999999999999" customHeight="1" x14ac:dyDescent="0.25">
      <c r="A8020" s="561">
        <v>41580</v>
      </c>
      <c r="B8020" s="563">
        <v>1901.22</v>
      </c>
      <c r="C8020"/>
      <c r="D8020"/>
    </row>
    <row r="8021" spans="1:4" ht="16.149999999999999" customHeight="1" x14ac:dyDescent="0.25">
      <c r="A8021" s="561">
        <v>41581</v>
      </c>
      <c r="B8021" s="562">
        <v>1901.22</v>
      </c>
      <c r="C8021"/>
      <c r="D8021"/>
    </row>
    <row r="8022" spans="1:4" ht="16.149999999999999" customHeight="1" x14ac:dyDescent="0.25">
      <c r="A8022" s="561">
        <v>41582</v>
      </c>
      <c r="B8022" s="563">
        <v>1901.22</v>
      </c>
      <c r="C8022"/>
      <c r="D8022"/>
    </row>
    <row r="8023" spans="1:4" ht="16.149999999999999" customHeight="1" x14ac:dyDescent="0.25">
      <c r="A8023" s="561">
        <v>41583</v>
      </c>
      <c r="B8023" s="562">
        <v>1901.22</v>
      </c>
      <c r="C8023"/>
      <c r="D8023"/>
    </row>
    <row r="8024" spans="1:4" ht="16.149999999999999" customHeight="1" x14ac:dyDescent="0.25">
      <c r="A8024" s="561">
        <v>41584</v>
      </c>
      <c r="B8024" s="563">
        <v>1916.22</v>
      </c>
      <c r="C8024"/>
      <c r="D8024"/>
    </row>
    <row r="8025" spans="1:4" ht="16.149999999999999" customHeight="1" x14ac:dyDescent="0.25">
      <c r="A8025" s="561">
        <v>41585</v>
      </c>
      <c r="B8025" s="562">
        <v>1916.8</v>
      </c>
      <c r="C8025"/>
      <c r="D8025"/>
    </row>
    <row r="8026" spans="1:4" ht="16.149999999999999" customHeight="1" x14ac:dyDescent="0.25">
      <c r="A8026" s="561">
        <v>41586</v>
      </c>
      <c r="B8026" s="563">
        <v>1924.87</v>
      </c>
      <c r="C8026"/>
      <c r="D8026"/>
    </row>
    <row r="8027" spans="1:4" ht="16.149999999999999" customHeight="1" x14ac:dyDescent="0.25">
      <c r="A8027" s="561">
        <v>41587</v>
      </c>
      <c r="B8027" s="562">
        <v>1932.77</v>
      </c>
      <c r="C8027"/>
      <c r="D8027"/>
    </row>
    <row r="8028" spans="1:4" ht="16.149999999999999" customHeight="1" x14ac:dyDescent="0.25">
      <c r="A8028" s="561">
        <v>41588</v>
      </c>
      <c r="B8028" s="563">
        <v>1932.77</v>
      </c>
      <c r="C8028"/>
      <c r="D8028"/>
    </row>
    <row r="8029" spans="1:4" ht="16.149999999999999" customHeight="1" x14ac:dyDescent="0.25">
      <c r="A8029" s="561">
        <v>41589</v>
      </c>
      <c r="B8029" s="562">
        <v>1932.77</v>
      </c>
      <c r="C8029"/>
      <c r="D8029"/>
    </row>
    <row r="8030" spans="1:4" ht="16.149999999999999" customHeight="1" x14ac:dyDescent="0.25">
      <c r="A8030" s="561">
        <v>41590</v>
      </c>
      <c r="B8030" s="563">
        <v>1932.77</v>
      </c>
      <c r="C8030"/>
      <c r="D8030"/>
    </row>
    <row r="8031" spans="1:4" ht="16.149999999999999" customHeight="1" x14ac:dyDescent="0.25">
      <c r="A8031" s="561">
        <v>41591</v>
      </c>
      <c r="B8031" s="562">
        <v>1928.96</v>
      </c>
      <c r="C8031"/>
      <c r="D8031"/>
    </row>
    <row r="8032" spans="1:4" ht="16.149999999999999" customHeight="1" x14ac:dyDescent="0.25">
      <c r="A8032" s="561">
        <v>41592</v>
      </c>
      <c r="B8032" s="563">
        <v>1932.03</v>
      </c>
      <c r="C8032"/>
      <c r="D8032"/>
    </row>
    <row r="8033" spans="1:4" ht="16.149999999999999" customHeight="1" x14ac:dyDescent="0.25">
      <c r="A8033" s="561">
        <v>41593</v>
      </c>
      <c r="B8033" s="562">
        <v>1929.24</v>
      </c>
      <c r="C8033"/>
      <c r="D8033"/>
    </row>
    <row r="8034" spans="1:4" ht="16.149999999999999" customHeight="1" x14ac:dyDescent="0.25">
      <c r="A8034" s="561">
        <v>41594</v>
      </c>
      <c r="B8034" s="563">
        <v>1919.89</v>
      </c>
      <c r="C8034"/>
      <c r="D8034"/>
    </row>
    <row r="8035" spans="1:4" ht="16.149999999999999" customHeight="1" x14ac:dyDescent="0.25">
      <c r="A8035" s="561">
        <v>41595</v>
      </c>
      <c r="B8035" s="562">
        <v>1919.89</v>
      </c>
      <c r="C8035"/>
      <c r="D8035"/>
    </row>
    <row r="8036" spans="1:4" ht="16.149999999999999" customHeight="1" x14ac:dyDescent="0.25">
      <c r="A8036" s="561">
        <v>41596</v>
      </c>
      <c r="B8036" s="563">
        <v>1919.89</v>
      </c>
      <c r="C8036"/>
      <c r="D8036"/>
    </row>
    <row r="8037" spans="1:4" ht="16.149999999999999" customHeight="1" x14ac:dyDescent="0.25">
      <c r="A8037" s="561">
        <v>41597</v>
      </c>
      <c r="B8037" s="562">
        <v>1915.37</v>
      </c>
      <c r="C8037"/>
      <c r="D8037"/>
    </row>
    <row r="8038" spans="1:4" ht="16.149999999999999" customHeight="1" x14ac:dyDescent="0.25">
      <c r="A8038" s="561">
        <v>41598</v>
      </c>
      <c r="B8038" s="563">
        <v>1919.2</v>
      </c>
      <c r="C8038"/>
      <c r="D8038"/>
    </row>
    <row r="8039" spans="1:4" ht="16.149999999999999" customHeight="1" x14ac:dyDescent="0.25">
      <c r="A8039" s="561">
        <v>41599</v>
      </c>
      <c r="B8039" s="562">
        <v>1923.19</v>
      </c>
      <c r="C8039"/>
      <c r="D8039"/>
    </row>
    <row r="8040" spans="1:4" ht="16.149999999999999" customHeight="1" x14ac:dyDescent="0.25">
      <c r="A8040" s="561">
        <v>41600</v>
      </c>
      <c r="B8040" s="563">
        <v>1932.42</v>
      </c>
      <c r="C8040"/>
      <c r="D8040"/>
    </row>
    <row r="8041" spans="1:4" ht="16.149999999999999" customHeight="1" x14ac:dyDescent="0.25">
      <c r="A8041" s="561">
        <v>41601</v>
      </c>
      <c r="B8041" s="562">
        <v>1929.13</v>
      </c>
      <c r="C8041"/>
      <c r="D8041"/>
    </row>
    <row r="8042" spans="1:4" ht="16.149999999999999" customHeight="1" x14ac:dyDescent="0.25">
      <c r="A8042" s="561">
        <v>41602</v>
      </c>
      <c r="B8042" s="563">
        <v>1929.13</v>
      </c>
      <c r="C8042"/>
      <c r="D8042"/>
    </row>
    <row r="8043" spans="1:4" ht="16.149999999999999" customHeight="1" x14ac:dyDescent="0.25">
      <c r="A8043" s="561">
        <v>41603</v>
      </c>
      <c r="B8043" s="562">
        <v>1929.13</v>
      </c>
      <c r="C8043"/>
      <c r="D8043"/>
    </row>
    <row r="8044" spans="1:4" ht="16.149999999999999" customHeight="1" x14ac:dyDescent="0.25">
      <c r="A8044" s="561">
        <v>41604</v>
      </c>
      <c r="B8044" s="563">
        <v>1926.99</v>
      </c>
      <c r="C8044"/>
      <c r="D8044"/>
    </row>
    <row r="8045" spans="1:4" ht="16.149999999999999" customHeight="1" x14ac:dyDescent="0.25">
      <c r="A8045" s="561">
        <v>41605</v>
      </c>
      <c r="B8045" s="562">
        <v>1926.74</v>
      </c>
      <c r="C8045"/>
      <c r="D8045"/>
    </row>
    <row r="8046" spans="1:4" ht="16.149999999999999" customHeight="1" x14ac:dyDescent="0.25">
      <c r="A8046" s="561">
        <v>41606</v>
      </c>
      <c r="B8046" s="563">
        <v>1928.25</v>
      </c>
      <c r="C8046"/>
      <c r="D8046"/>
    </row>
    <row r="8047" spans="1:4" ht="16.149999999999999" customHeight="1" x14ac:dyDescent="0.25">
      <c r="A8047" s="561">
        <v>41607</v>
      </c>
      <c r="B8047" s="562">
        <v>1928.25</v>
      </c>
      <c r="C8047"/>
      <c r="D8047"/>
    </row>
    <row r="8048" spans="1:4" ht="16.149999999999999" customHeight="1" x14ac:dyDescent="0.25">
      <c r="A8048" s="561">
        <v>41608</v>
      </c>
      <c r="B8048" s="563">
        <v>1931.88</v>
      </c>
      <c r="C8048"/>
      <c r="D8048"/>
    </row>
    <row r="8049" spans="1:4" ht="16.149999999999999" customHeight="1" x14ac:dyDescent="0.25">
      <c r="A8049" s="561">
        <v>41609</v>
      </c>
      <c r="B8049" s="562">
        <v>1931.88</v>
      </c>
      <c r="C8049"/>
      <c r="D8049"/>
    </row>
    <row r="8050" spans="1:4" ht="16.149999999999999" customHeight="1" x14ac:dyDescent="0.25">
      <c r="A8050" s="561">
        <v>41610</v>
      </c>
      <c r="B8050" s="563">
        <v>1931.88</v>
      </c>
      <c r="C8050"/>
      <c r="D8050"/>
    </row>
    <row r="8051" spans="1:4" ht="16.149999999999999" customHeight="1" x14ac:dyDescent="0.25">
      <c r="A8051" s="561">
        <v>41611</v>
      </c>
      <c r="B8051" s="562">
        <v>1934.16</v>
      </c>
      <c r="C8051"/>
      <c r="D8051"/>
    </row>
    <row r="8052" spans="1:4" ht="16.149999999999999" customHeight="1" x14ac:dyDescent="0.25">
      <c r="A8052" s="561">
        <v>41612</v>
      </c>
      <c r="B8052" s="563">
        <v>1941.01</v>
      </c>
      <c r="C8052"/>
      <c r="D8052"/>
    </row>
    <row r="8053" spans="1:4" ht="16.149999999999999" customHeight="1" x14ac:dyDescent="0.25">
      <c r="A8053" s="561">
        <v>41613</v>
      </c>
      <c r="B8053" s="562">
        <v>1948.48</v>
      </c>
      <c r="C8053"/>
      <c r="D8053"/>
    </row>
    <row r="8054" spans="1:4" ht="16.149999999999999" customHeight="1" x14ac:dyDescent="0.25">
      <c r="A8054" s="561">
        <v>41614</v>
      </c>
      <c r="B8054" s="563">
        <v>1940.26</v>
      </c>
      <c r="C8054"/>
      <c r="D8054"/>
    </row>
    <row r="8055" spans="1:4" ht="16.149999999999999" customHeight="1" x14ac:dyDescent="0.25">
      <c r="A8055" s="561">
        <v>41615</v>
      </c>
      <c r="B8055" s="562">
        <v>1936.33</v>
      </c>
      <c r="C8055"/>
      <c r="D8055"/>
    </row>
    <row r="8056" spans="1:4" ht="16.149999999999999" customHeight="1" x14ac:dyDescent="0.25">
      <c r="A8056" s="561">
        <v>41616</v>
      </c>
      <c r="B8056" s="563">
        <v>1936.33</v>
      </c>
      <c r="C8056"/>
      <c r="D8056"/>
    </row>
    <row r="8057" spans="1:4" ht="16.149999999999999" customHeight="1" x14ac:dyDescent="0.25">
      <c r="A8057" s="561">
        <v>41617</v>
      </c>
      <c r="B8057" s="562">
        <v>1936.33</v>
      </c>
      <c r="C8057"/>
      <c r="D8057"/>
    </row>
    <row r="8058" spans="1:4" ht="16.149999999999999" customHeight="1" x14ac:dyDescent="0.25">
      <c r="A8058" s="561">
        <v>41618</v>
      </c>
      <c r="B8058" s="563">
        <v>1932.71</v>
      </c>
      <c r="C8058"/>
      <c r="D8058"/>
    </row>
    <row r="8059" spans="1:4" ht="16.149999999999999" customHeight="1" x14ac:dyDescent="0.25">
      <c r="A8059" s="561">
        <v>41619</v>
      </c>
      <c r="B8059" s="562">
        <v>1933.52</v>
      </c>
      <c r="C8059"/>
      <c r="D8059"/>
    </row>
    <row r="8060" spans="1:4" ht="16.149999999999999" customHeight="1" x14ac:dyDescent="0.25">
      <c r="A8060" s="561">
        <v>41620</v>
      </c>
      <c r="B8060" s="563">
        <v>1935.61</v>
      </c>
      <c r="C8060"/>
      <c r="D8060"/>
    </row>
    <row r="8061" spans="1:4" ht="16.149999999999999" customHeight="1" x14ac:dyDescent="0.25">
      <c r="A8061" s="561">
        <v>41621</v>
      </c>
      <c r="B8061" s="562">
        <v>1935.89</v>
      </c>
      <c r="C8061"/>
      <c r="D8061"/>
    </row>
    <row r="8062" spans="1:4" ht="16.149999999999999" customHeight="1" x14ac:dyDescent="0.25">
      <c r="A8062" s="561">
        <v>41622</v>
      </c>
      <c r="B8062" s="563">
        <v>1930.87</v>
      </c>
      <c r="C8062"/>
      <c r="D8062"/>
    </row>
    <row r="8063" spans="1:4" ht="16.149999999999999" customHeight="1" x14ac:dyDescent="0.25">
      <c r="A8063" s="561">
        <v>41623</v>
      </c>
      <c r="B8063" s="562">
        <v>1930.87</v>
      </c>
      <c r="C8063"/>
      <c r="D8063"/>
    </row>
    <row r="8064" spans="1:4" ht="16.149999999999999" customHeight="1" x14ac:dyDescent="0.25">
      <c r="A8064" s="561">
        <v>41624</v>
      </c>
      <c r="B8064" s="563">
        <v>1930.87</v>
      </c>
      <c r="C8064"/>
      <c r="D8064"/>
    </row>
    <row r="8065" spans="1:4" ht="16.149999999999999" customHeight="1" x14ac:dyDescent="0.25">
      <c r="A8065" s="561">
        <v>41625</v>
      </c>
      <c r="B8065" s="562">
        <v>1934.95</v>
      </c>
      <c r="C8065"/>
      <c r="D8065"/>
    </row>
    <row r="8066" spans="1:4" ht="16.149999999999999" customHeight="1" x14ac:dyDescent="0.25">
      <c r="A8066" s="561">
        <v>41626</v>
      </c>
      <c r="B8066" s="563">
        <v>1936.14</v>
      </c>
      <c r="C8066"/>
      <c r="D8066"/>
    </row>
    <row r="8067" spans="1:4" ht="16.149999999999999" customHeight="1" x14ac:dyDescent="0.25">
      <c r="A8067" s="561">
        <v>41627</v>
      </c>
      <c r="B8067" s="562">
        <v>1945.6</v>
      </c>
      <c r="C8067"/>
      <c r="D8067"/>
    </row>
    <row r="8068" spans="1:4" ht="16.149999999999999" customHeight="1" x14ac:dyDescent="0.25">
      <c r="A8068" s="561">
        <v>41628</v>
      </c>
      <c r="B8068" s="563">
        <v>1943.46</v>
      </c>
      <c r="C8068"/>
      <c r="D8068"/>
    </row>
    <row r="8069" spans="1:4" ht="16.149999999999999" customHeight="1" x14ac:dyDescent="0.25">
      <c r="A8069" s="561">
        <v>41629</v>
      </c>
      <c r="B8069" s="562">
        <v>1935.93</v>
      </c>
      <c r="C8069"/>
      <c r="D8069"/>
    </row>
    <row r="8070" spans="1:4" ht="16.149999999999999" customHeight="1" x14ac:dyDescent="0.25">
      <c r="A8070" s="561">
        <v>41630</v>
      </c>
      <c r="B8070" s="563">
        <v>1935.93</v>
      </c>
      <c r="C8070"/>
      <c r="D8070"/>
    </row>
    <row r="8071" spans="1:4" ht="16.149999999999999" customHeight="1" x14ac:dyDescent="0.25">
      <c r="A8071" s="561">
        <v>41631</v>
      </c>
      <c r="B8071" s="562">
        <v>1935.93</v>
      </c>
      <c r="C8071"/>
      <c r="D8071"/>
    </row>
    <row r="8072" spans="1:4" ht="16.149999999999999" customHeight="1" x14ac:dyDescent="0.25">
      <c r="A8072" s="561">
        <v>41632</v>
      </c>
      <c r="B8072" s="563">
        <v>1925.45</v>
      </c>
      <c r="C8072"/>
      <c r="D8072"/>
    </row>
    <row r="8073" spans="1:4" ht="16.149999999999999" customHeight="1" x14ac:dyDescent="0.25">
      <c r="A8073" s="561">
        <v>41633</v>
      </c>
      <c r="B8073" s="562">
        <v>1922.76</v>
      </c>
      <c r="C8073"/>
      <c r="D8073"/>
    </row>
    <row r="8074" spans="1:4" ht="16.149999999999999" customHeight="1" x14ac:dyDescent="0.25">
      <c r="A8074" s="561">
        <v>41634</v>
      </c>
      <c r="B8074" s="563">
        <v>1922.76</v>
      </c>
      <c r="C8074"/>
      <c r="D8074"/>
    </row>
    <row r="8075" spans="1:4" ht="16.149999999999999" customHeight="1" x14ac:dyDescent="0.25">
      <c r="A8075" s="561">
        <v>41635</v>
      </c>
      <c r="B8075" s="562">
        <v>1921.22</v>
      </c>
      <c r="C8075"/>
      <c r="D8075"/>
    </row>
    <row r="8076" spans="1:4" ht="16.149999999999999" customHeight="1" x14ac:dyDescent="0.25">
      <c r="A8076" s="561">
        <v>41636</v>
      </c>
      <c r="B8076" s="563">
        <v>1922.56</v>
      </c>
      <c r="C8076"/>
      <c r="D8076"/>
    </row>
    <row r="8077" spans="1:4" ht="16.149999999999999" customHeight="1" x14ac:dyDescent="0.25">
      <c r="A8077" s="561">
        <v>41637</v>
      </c>
      <c r="B8077" s="562">
        <v>1922.56</v>
      </c>
      <c r="C8077"/>
      <c r="D8077"/>
    </row>
    <row r="8078" spans="1:4" ht="16.149999999999999" customHeight="1" x14ac:dyDescent="0.25">
      <c r="A8078" s="561">
        <v>41638</v>
      </c>
      <c r="B8078" s="563">
        <v>1922.56</v>
      </c>
      <c r="C8078"/>
      <c r="D8078"/>
    </row>
    <row r="8079" spans="1:4" ht="16.149999999999999" customHeight="1" x14ac:dyDescent="0.25">
      <c r="A8079" s="561">
        <v>41639</v>
      </c>
      <c r="B8079" s="562">
        <v>1926.83</v>
      </c>
      <c r="C8079"/>
      <c r="D8079"/>
    </row>
    <row r="8080" spans="1:4" ht="16.149999999999999" customHeight="1" x14ac:dyDescent="0.25">
      <c r="A8080" s="561">
        <v>41640</v>
      </c>
      <c r="B8080" s="563">
        <v>1926.83</v>
      </c>
      <c r="C8080"/>
      <c r="D8080"/>
    </row>
    <row r="8081" spans="1:4" ht="16.149999999999999" customHeight="1" x14ac:dyDescent="0.25">
      <c r="A8081" s="561">
        <v>41641</v>
      </c>
      <c r="B8081" s="562">
        <v>1926.83</v>
      </c>
      <c r="C8081"/>
      <c r="D8081"/>
    </row>
    <row r="8082" spans="1:4" ht="16.149999999999999" customHeight="1" x14ac:dyDescent="0.25">
      <c r="A8082" s="561">
        <v>41642</v>
      </c>
      <c r="B8082" s="563">
        <v>1938.89</v>
      </c>
      <c r="C8082"/>
      <c r="D8082"/>
    </row>
    <row r="8083" spans="1:4" ht="16.149999999999999" customHeight="1" x14ac:dyDescent="0.25">
      <c r="A8083" s="561">
        <v>41643</v>
      </c>
      <c r="B8083" s="562">
        <v>1936.92</v>
      </c>
      <c r="C8083"/>
      <c r="D8083"/>
    </row>
    <row r="8084" spans="1:4" ht="16.149999999999999" customHeight="1" x14ac:dyDescent="0.25">
      <c r="A8084" s="561">
        <v>41644</v>
      </c>
      <c r="B8084" s="563">
        <v>1936.92</v>
      </c>
      <c r="C8084"/>
      <c r="D8084"/>
    </row>
    <row r="8085" spans="1:4" ht="16.149999999999999" customHeight="1" x14ac:dyDescent="0.25">
      <c r="A8085" s="561">
        <v>41645</v>
      </c>
      <c r="B8085" s="562">
        <v>1936.92</v>
      </c>
      <c r="C8085"/>
      <c r="D8085"/>
    </row>
    <row r="8086" spans="1:4" ht="16.149999999999999" customHeight="1" x14ac:dyDescent="0.25">
      <c r="A8086" s="561">
        <v>41646</v>
      </c>
      <c r="B8086" s="563">
        <v>1936.92</v>
      </c>
      <c r="C8086"/>
      <c r="D8086"/>
    </row>
    <row r="8087" spans="1:4" ht="16.149999999999999" customHeight="1" x14ac:dyDescent="0.25">
      <c r="A8087" s="561">
        <v>41647</v>
      </c>
      <c r="B8087" s="562">
        <v>1930.45</v>
      </c>
      <c r="C8087"/>
      <c r="D8087"/>
    </row>
    <row r="8088" spans="1:4" ht="16.149999999999999" customHeight="1" x14ac:dyDescent="0.25">
      <c r="A8088" s="561">
        <v>41648</v>
      </c>
      <c r="B8088" s="563">
        <v>1933.24</v>
      </c>
      <c r="C8088"/>
      <c r="D8088"/>
    </row>
    <row r="8089" spans="1:4" ht="16.149999999999999" customHeight="1" x14ac:dyDescent="0.25">
      <c r="A8089" s="561">
        <v>41649</v>
      </c>
      <c r="B8089" s="562">
        <v>1934.88</v>
      </c>
      <c r="C8089"/>
      <c r="D8089"/>
    </row>
    <row r="8090" spans="1:4" ht="16.149999999999999" customHeight="1" x14ac:dyDescent="0.25">
      <c r="A8090" s="561">
        <v>41650</v>
      </c>
      <c r="B8090" s="563">
        <v>1926.55</v>
      </c>
      <c r="C8090"/>
      <c r="D8090"/>
    </row>
    <row r="8091" spans="1:4" ht="16.149999999999999" customHeight="1" x14ac:dyDescent="0.25">
      <c r="A8091" s="561">
        <v>41651</v>
      </c>
      <c r="B8091" s="562">
        <v>1926.55</v>
      </c>
      <c r="C8091"/>
      <c r="D8091"/>
    </row>
    <row r="8092" spans="1:4" ht="16.149999999999999" customHeight="1" x14ac:dyDescent="0.25">
      <c r="A8092" s="561">
        <v>41652</v>
      </c>
      <c r="B8092" s="563">
        <v>1926.55</v>
      </c>
      <c r="C8092"/>
      <c r="D8092"/>
    </row>
    <row r="8093" spans="1:4" ht="16.149999999999999" customHeight="1" x14ac:dyDescent="0.25">
      <c r="A8093" s="561">
        <v>41653</v>
      </c>
      <c r="B8093" s="562">
        <v>1924.79</v>
      </c>
      <c r="C8093"/>
      <c r="D8093"/>
    </row>
    <row r="8094" spans="1:4" ht="16.149999999999999" customHeight="1" x14ac:dyDescent="0.25">
      <c r="A8094" s="561">
        <v>41654</v>
      </c>
      <c r="B8094" s="563">
        <v>1932.59</v>
      </c>
      <c r="C8094"/>
      <c r="D8094"/>
    </row>
    <row r="8095" spans="1:4" ht="16.149999999999999" customHeight="1" x14ac:dyDescent="0.25">
      <c r="A8095" s="561">
        <v>41655</v>
      </c>
      <c r="B8095" s="562">
        <v>1941.45</v>
      </c>
      <c r="C8095"/>
      <c r="D8095"/>
    </row>
    <row r="8096" spans="1:4" ht="16.149999999999999" customHeight="1" x14ac:dyDescent="0.25">
      <c r="A8096" s="561">
        <v>41656</v>
      </c>
      <c r="B8096" s="563">
        <v>1947.15</v>
      </c>
      <c r="C8096"/>
      <c r="D8096"/>
    </row>
    <row r="8097" spans="1:4" ht="16.149999999999999" customHeight="1" x14ac:dyDescent="0.25">
      <c r="A8097" s="561">
        <v>41657</v>
      </c>
      <c r="B8097" s="562">
        <v>1957.86</v>
      </c>
      <c r="C8097"/>
      <c r="D8097"/>
    </row>
    <row r="8098" spans="1:4" ht="16.149999999999999" customHeight="1" x14ac:dyDescent="0.25">
      <c r="A8098" s="561">
        <v>41658</v>
      </c>
      <c r="B8098" s="563">
        <v>1957.86</v>
      </c>
      <c r="C8098"/>
      <c r="D8098"/>
    </row>
    <row r="8099" spans="1:4" ht="16.149999999999999" customHeight="1" x14ac:dyDescent="0.25">
      <c r="A8099" s="561">
        <v>41659</v>
      </c>
      <c r="B8099" s="562">
        <v>1957.86</v>
      </c>
      <c r="C8099"/>
      <c r="D8099"/>
    </row>
    <row r="8100" spans="1:4" ht="16.149999999999999" customHeight="1" x14ac:dyDescent="0.25">
      <c r="A8100" s="561">
        <v>41660</v>
      </c>
      <c r="B8100" s="563">
        <v>1957.86</v>
      </c>
      <c r="C8100"/>
      <c r="D8100"/>
    </row>
    <row r="8101" spans="1:4" ht="16.149999999999999" customHeight="1" x14ac:dyDescent="0.25">
      <c r="A8101" s="561">
        <v>41661</v>
      </c>
      <c r="B8101" s="562">
        <v>1981.98</v>
      </c>
      <c r="C8101"/>
      <c r="D8101"/>
    </row>
    <row r="8102" spans="1:4" ht="16.149999999999999" customHeight="1" x14ac:dyDescent="0.25">
      <c r="A8102" s="561">
        <v>41662</v>
      </c>
      <c r="B8102" s="563">
        <v>1983.48</v>
      </c>
      <c r="C8102"/>
      <c r="D8102"/>
    </row>
    <row r="8103" spans="1:4" ht="16.149999999999999" customHeight="1" x14ac:dyDescent="0.25">
      <c r="A8103" s="561">
        <v>41663</v>
      </c>
      <c r="B8103" s="562">
        <v>1993.23</v>
      </c>
      <c r="C8103"/>
      <c r="D8103"/>
    </row>
    <row r="8104" spans="1:4" ht="16.149999999999999" customHeight="1" x14ac:dyDescent="0.25">
      <c r="A8104" s="561">
        <v>41664</v>
      </c>
      <c r="B8104" s="563">
        <v>2000.48</v>
      </c>
      <c r="C8104"/>
      <c r="D8104"/>
    </row>
    <row r="8105" spans="1:4" ht="16.149999999999999" customHeight="1" x14ac:dyDescent="0.25">
      <c r="A8105" s="561">
        <v>41665</v>
      </c>
      <c r="B8105" s="562">
        <v>2000.48</v>
      </c>
      <c r="C8105"/>
      <c r="D8105"/>
    </row>
    <row r="8106" spans="1:4" ht="16.149999999999999" customHeight="1" x14ac:dyDescent="0.25">
      <c r="A8106" s="561">
        <v>41666</v>
      </c>
      <c r="B8106" s="563">
        <v>2000.48</v>
      </c>
      <c r="C8106"/>
      <c r="D8106"/>
    </row>
    <row r="8107" spans="1:4" ht="16.149999999999999" customHeight="1" x14ac:dyDescent="0.25">
      <c r="A8107" s="561">
        <v>41667</v>
      </c>
      <c r="B8107" s="562">
        <v>1997.91</v>
      </c>
      <c r="C8107"/>
      <c r="D8107"/>
    </row>
    <row r="8108" spans="1:4" ht="16.149999999999999" customHeight="1" x14ac:dyDescent="0.25">
      <c r="A8108" s="561">
        <v>41668</v>
      </c>
      <c r="B8108" s="563">
        <v>2000.56</v>
      </c>
      <c r="C8108"/>
      <c r="D8108"/>
    </row>
    <row r="8109" spans="1:4" ht="16.149999999999999" customHeight="1" x14ac:dyDescent="0.25">
      <c r="A8109" s="561">
        <v>41669</v>
      </c>
      <c r="B8109" s="562">
        <v>2013.17</v>
      </c>
      <c r="C8109"/>
      <c r="D8109"/>
    </row>
    <row r="8110" spans="1:4" ht="16.149999999999999" customHeight="1" x14ac:dyDescent="0.25">
      <c r="A8110" s="561">
        <v>41670</v>
      </c>
      <c r="B8110" s="563">
        <v>2008.26</v>
      </c>
      <c r="C8110"/>
      <c r="D8110"/>
    </row>
    <row r="8111" spans="1:4" ht="16.149999999999999" customHeight="1" x14ac:dyDescent="0.25">
      <c r="A8111" s="561">
        <v>41671</v>
      </c>
      <c r="B8111" s="562">
        <v>2021.1</v>
      </c>
      <c r="C8111"/>
      <c r="D8111"/>
    </row>
    <row r="8112" spans="1:4" ht="16.149999999999999" customHeight="1" x14ac:dyDescent="0.25">
      <c r="A8112" s="561">
        <v>41672</v>
      </c>
      <c r="B8112" s="563">
        <v>2021.1</v>
      </c>
      <c r="C8112"/>
      <c r="D8112"/>
    </row>
    <row r="8113" spans="1:4" ht="16.149999999999999" customHeight="1" x14ac:dyDescent="0.25">
      <c r="A8113" s="561">
        <v>41673</v>
      </c>
      <c r="B8113" s="562">
        <v>2021.1</v>
      </c>
      <c r="C8113"/>
      <c r="D8113"/>
    </row>
    <row r="8114" spans="1:4" ht="16.149999999999999" customHeight="1" x14ac:dyDescent="0.25">
      <c r="A8114" s="561">
        <v>41674</v>
      </c>
      <c r="B8114" s="563">
        <v>2039.85</v>
      </c>
      <c r="C8114"/>
      <c r="D8114"/>
    </row>
    <row r="8115" spans="1:4" ht="16.149999999999999" customHeight="1" x14ac:dyDescent="0.25">
      <c r="A8115" s="561">
        <v>41675</v>
      </c>
      <c r="B8115" s="562">
        <v>2041.34</v>
      </c>
      <c r="C8115"/>
      <c r="D8115"/>
    </row>
    <row r="8116" spans="1:4" ht="16.149999999999999" customHeight="1" x14ac:dyDescent="0.25">
      <c r="A8116" s="561">
        <v>41676</v>
      </c>
      <c r="B8116" s="563">
        <v>2048.75</v>
      </c>
      <c r="C8116"/>
      <c r="D8116"/>
    </row>
    <row r="8117" spans="1:4" ht="16.149999999999999" customHeight="1" x14ac:dyDescent="0.25">
      <c r="A8117" s="561">
        <v>41677</v>
      </c>
      <c r="B8117" s="562">
        <v>2049.52</v>
      </c>
      <c r="C8117"/>
      <c r="D8117"/>
    </row>
    <row r="8118" spans="1:4" ht="16.149999999999999" customHeight="1" x14ac:dyDescent="0.25">
      <c r="A8118" s="561">
        <v>41678</v>
      </c>
      <c r="B8118" s="563">
        <v>2046.06</v>
      </c>
      <c r="C8118"/>
      <c r="D8118"/>
    </row>
    <row r="8119" spans="1:4" ht="16.149999999999999" customHeight="1" x14ac:dyDescent="0.25">
      <c r="A8119" s="561">
        <v>41679</v>
      </c>
      <c r="B8119" s="562">
        <v>2046.06</v>
      </c>
      <c r="C8119"/>
      <c r="D8119"/>
    </row>
    <row r="8120" spans="1:4" ht="16.149999999999999" customHeight="1" x14ac:dyDescent="0.25">
      <c r="A8120" s="561">
        <v>41680</v>
      </c>
      <c r="B8120" s="563">
        <v>2046.06</v>
      </c>
      <c r="C8120"/>
      <c r="D8120"/>
    </row>
    <row r="8121" spans="1:4" ht="16.149999999999999" customHeight="1" x14ac:dyDescent="0.25">
      <c r="A8121" s="561">
        <v>41681</v>
      </c>
      <c r="B8121" s="562">
        <v>2048.5500000000002</v>
      </c>
      <c r="C8121"/>
      <c r="D8121"/>
    </row>
    <row r="8122" spans="1:4" ht="16.149999999999999" customHeight="1" x14ac:dyDescent="0.25">
      <c r="A8122" s="561">
        <v>41682</v>
      </c>
      <c r="B8122" s="563">
        <v>2041.61</v>
      </c>
      <c r="C8122"/>
      <c r="D8122"/>
    </row>
    <row r="8123" spans="1:4" ht="16.149999999999999" customHeight="1" x14ac:dyDescent="0.25">
      <c r="A8123" s="561">
        <v>41683</v>
      </c>
      <c r="B8123" s="562">
        <v>2031.75</v>
      </c>
      <c r="C8123"/>
      <c r="D8123"/>
    </row>
    <row r="8124" spans="1:4" ht="16.149999999999999" customHeight="1" x14ac:dyDescent="0.25">
      <c r="A8124" s="561">
        <v>41684</v>
      </c>
      <c r="B8124" s="563">
        <v>2032.99</v>
      </c>
      <c r="C8124"/>
      <c r="D8124"/>
    </row>
    <row r="8125" spans="1:4" ht="16.149999999999999" customHeight="1" x14ac:dyDescent="0.25">
      <c r="A8125" s="561">
        <v>41685</v>
      </c>
      <c r="B8125" s="562">
        <v>2022.68</v>
      </c>
      <c r="C8125"/>
      <c r="D8125"/>
    </row>
    <row r="8126" spans="1:4" ht="16.149999999999999" customHeight="1" x14ac:dyDescent="0.25">
      <c r="A8126" s="561">
        <v>41686</v>
      </c>
      <c r="B8126" s="563">
        <v>2022.68</v>
      </c>
      <c r="C8126"/>
      <c r="D8126"/>
    </row>
    <row r="8127" spans="1:4" ht="16.149999999999999" customHeight="1" x14ac:dyDescent="0.25">
      <c r="A8127" s="561">
        <v>41687</v>
      </c>
      <c r="B8127" s="562">
        <v>2022.68</v>
      </c>
      <c r="C8127"/>
      <c r="D8127"/>
    </row>
    <row r="8128" spans="1:4" ht="16.149999999999999" customHeight="1" x14ac:dyDescent="0.25">
      <c r="A8128" s="561">
        <v>41688</v>
      </c>
      <c r="B8128" s="563">
        <v>2022.68</v>
      </c>
      <c r="C8128"/>
      <c r="D8128"/>
    </row>
    <row r="8129" spans="1:4" ht="16.149999999999999" customHeight="1" x14ac:dyDescent="0.25">
      <c r="A8129" s="561">
        <v>41689</v>
      </c>
      <c r="B8129" s="562">
        <v>2028.54</v>
      </c>
      <c r="C8129"/>
      <c r="D8129"/>
    </row>
    <row r="8130" spans="1:4" ht="16.149999999999999" customHeight="1" x14ac:dyDescent="0.25">
      <c r="A8130" s="561">
        <v>41690</v>
      </c>
      <c r="B8130" s="563">
        <v>2042.22</v>
      </c>
      <c r="C8130"/>
      <c r="D8130"/>
    </row>
    <row r="8131" spans="1:4" ht="16.149999999999999" customHeight="1" x14ac:dyDescent="0.25">
      <c r="A8131" s="561">
        <v>41691</v>
      </c>
      <c r="B8131" s="562">
        <v>2052.46</v>
      </c>
      <c r="C8131"/>
      <c r="D8131"/>
    </row>
    <row r="8132" spans="1:4" ht="16.149999999999999" customHeight="1" x14ac:dyDescent="0.25">
      <c r="A8132" s="561">
        <v>41692</v>
      </c>
      <c r="B8132" s="563">
        <v>2043.96</v>
      </c>
      <c r="C8132"/>
      <c r="D8132"/>
    </row>
    <row r="8133" spans="1:4" ht="16.149999999999999" customHeight="1" x14ac:dyDescent="0.25">
      <c r="A8133" s="561">
        <v>41693</v>
      </c>
      <c r="B8133" s="562">
        <v>2043.96</v>
      </c>
      <c r="C8133"/>
      <c r="D8133"/>
    </row>
    <row r="8134" spans="1:4" ht="16.149999999999999" customHeight="1" x14ac:dyDescent="0.25">
      <c r="A8134" s="561">
        <v>41694</v>
      </c>
      <c r="B8134" s="563">
        <v>2043.96</v>
      </c>
      <c r="C8134"/>
      <c r="D8134"/>
    </row>
    <row r="8135" spans="1:4" ht="16.149999999999999" customHeight="1" x14ac:dyDescent="0.25">
      <c r="A8135" s="561">
        <v>41695</v>
      </c>
      <c r="B8135" s="562">
        <v>2042.67</v>
      </c>
      <c r="C8135"/>
      <c r="D8135"/>
    </row>
    <row r="8136" spans="1:4" ht="16.149999999999999" customHeight="1" x14ac:dyDescent="0.25">
      <c r="A8136" s="561">
        <v>41696</v>
      </c>
      <c r="B8136" s="563">
        <v>2045.45</v>
      </c>
      <c r="C8136"/>
      <c r="D8136"/>
    </row>
    <row r="8137" spans="1:4" ht="16.149999999999999" customHeight="1" x14ac:dyDescent="0.25">
      <c r="A8137" s="561">
        <v>41697</v>
      </c>
      <c r="B8137" s="562">
        <v>2053.11</v>
      </c>
      <c r="C8137"/>
      <c r="D8137"/>
    </row>
    <row r="8138" spans="1:4" ht="16.149999999999999" customHeight="1" x14ac:dyDescent="0.25">
      <c r="A8138" s="561">
        <v>41698</v>
      </c>
      <c r="B8138" s="563">
        <v>2054.9</v>
      </c>
      <c r="C8138"/>
      <c r="D8138"/>
    </row>
    <row r="8139" spans="1:4" ht="16.149999999999999" customHeight="1" x14ac:dyDescent="0.25">
      <c r="A8139" s="561">
        <v>41699</v>
      </c>
      <c r="B8139" s="562">
        <v>2046.75</v>
      </c>
      <c r="C8139"/>
      <c r="D8139"/>
    </row>
    <row r="8140" spans="1:4" ht="16.149999999999999" customHeight="1" x14ac:dyDescent="0.25">
      <c r="A8140" s="561">
        <v>41700</v>
      </c>
      <c r="B8140" s="563">
        <v>2046.75</v>
      </c>
      <c r="C8140"/>
      <c r="D8140"/>
    </row>
    <row r="8141" spans="1:4" ht="16.149999999999999" customHeight="1" x14ac:dyDescent="0.25">
      <c r="A8141" s="561">
        <v>41701</v>
      </c>
      <c r="B8141" s="562">
        <v>2046.75</v>
      </c>
      <c r="C8141"/>
      <c r="D8141"/>
    </row>
    <row r="8142" spans="1:4" ht="16.149999999999999" customHeight="1" x14ac:dyDescent="0.25">
      <c r="A8142" s="561">
        <v>41702</v>
      </c>
      <c r="B8142" s="563">
        <v>2052.5100000000002</v>
      </c>
      <c r="C8142"/>
      <c r="D8142"/>
    </row>
    <row r="8143" spans="1:4" ht="16.149999999999999" customHeight="1" x14ac:dyDescent="0.25">
      <c r="A8143" s="561">
        <v>41703</v>
      </c>
      <c r="B8143" s="562">
        <v>2047.75</v>
      </c>
      <c r="C8143"/>
      <c r="D8143"/>
    </row>
    <row r="8144" spans="1:4" ht="16.149999999999999" customHeight="1" x14ac:dyDescent="0.25">
      <c r="A8144" s="561">
        <v>41704</v>
      </c>
      <c r="B8144" s="563">
        <v>2045.14</v>
      </c>
      <c r="C8144"/>
      <c r="D8144"/>
    </row>
    <row r="8145" spans="1:4" ht="16.149999999999999" customHeight="1" x14ac:dyDescent="0.25">
      <c r="A8145" s="561">
        <v>41705</v>
      </c>
      <c r="B8145" s="562">
        <v>2030.02</v>
      </c>
      <c r="C8145"/>
      <c r="D8145"/>
    </row>
    <row r="8146" spans="1:4" ht="16.149999999999999" customHeight="1" x14ac:dyDescent="0.25">
      <c r="A8146" s="561">
        <v>41706</v>
      </c>
      <c r="B8146" s="563">
        <v>2036.2</v>
      </c>
      <c r="C8146"/>
      <c r="D8146"/>
    </row>
    <row r="8147" spans="1:4" ht="16.149999999999999" customHeight="1" x14ac:dyDescent="0.25">
      <c r="A8147" s="561">
        <v>41707</v>
      </c>
      <c r="B8147" s="562">
        <v>2036.2</v>
      </c>
      <c r="C8147"/>
      <c r="D8147"/>
    </row>
    <row r="8148" spans="1:4" ht="16.149999999999999" customHeight="1" x14ac:dyDescent="0.25">
      <c r="A8148" s="561">
        <v>41708</v>
      </c>
      <c r="B8148" s="563">
        <v>2036.2</v>
      </c>
      <c r="C8148"/>
      <c r="D8148"/>
    </row>
    <row r="8149" spans="1:4" ht="16.149999999999999" customHeight="1" x14ac:dyDescent="0.25">
      <c r="A8149" s="561">
        <v>41709</v>
      </c>
      <c r="B8149" s="562">
        <v>2042.78</v>
      </c>
      <c r="C8149"/>
      <c r="D8149"/>
    </row>
    <row r="8150" spans="1:4" ht="16.149999999999999" customHeight="1" x14ac:dyDescent="0.25">
      <c r="A8150" s="561">
        <v>41710</v>
      </c>
      <c r="B8150" s="563">
        <v>2043.59</v>
      </c>
      <c r="C8150"/>
      <c r="D8150"/>
    </row>
    <row r="8151" spans="1:4" ht="16.149999999999999" customHeight="1" x14ac:dyDescent="0.25">
      <c r="A8151" s="561">
        <v>41711</v>
      </c>
      <c r="B8151" s="562">
        <v>2047.59</v>
      </c>
      <c r="C8151"/>
      <c r="D8151"/>
    </row>
    <row r="8152" spans="1:4" ht="16.149999999999999" customHeight="1" x14ac:dyDescent="0.25">
      <c r="A8152" s="561">
        <v>41712</v>
      </c>
      <c r="B8152" s="563">
        <v>2044.48</v>
      </c>
      <c r="C8152"/>
      <c r="D8152"/>
    </row>
    <row r="8153" spans="1:4" ht="16.149999999999999" customHeight="1" x14ac:dyDescent="0.25">
      <c r="A8153" s="561">
        <v>41713</v>
      </c>
      <c r="B8153" s="562">
        <v>2044.58</v>
      </c>
      <c r="C8153"/>
      <c r="D8153"/>
    </row>
    <row r="8154" spans="1:4" ht="16.149999999999999" customHeight="1" x14ac:dyDescent="0.25">
      <c r="A8154" s="561">
        <v>41714</v>
      </c>
      <c r="B8154" s="563">
        <v>2044.58</v>
      </c>
      <c r="C8154"/>
      <c r="D8154"/>
    </row>
    <row r="8155" spans="1:4" ht="16.149999999999999" customHeight="1" x14ac:dyDescent="0.25">
      <c r="A8155" s="561">
        <v>41715</v>
      </c>
      <c r="B8155" s="562">
        <v>2044.58</v>
      </c>
      <c r="C8155"/>
      <c r="D8155"/>
    </row>
    <row r="8156" spans="1:4" ht="16.149999999999999" customHeight="1" x14ac:dyDescent="0.25">
      <c r="A8156" s="561">
        <v>41716</v>
      </c>
      <c r="B8156" s="563">
        <v>2035.16</v>
      </c>
      <c r="C8156"/>
      <c r="D8156"/>
    </row>
    <row r="8157" spans="1:4" ht="16.149999999999999" customHeight="1" x14ac:dyDescent="0.25">
      <c r="A8157" s="561">
        <v>41717</v>
      </c>
      <c r="B8157" s="562">
        <v>2034.86</v>
      </c>
      <c r="C8157"/>
      <c r="D8157"/>
    </row>
    <row r="8158" spans="1:4" ht="16.149999999999999" customHeight="1" x14ac:dyDescent="0.25">
      <c r="A8158" s="561">
        <v>41718</v>
      </c>
      <c r="B8158" s="563">
        <v>2017.38</v>
      </c>
      <c r="C8158"/>
      <c r="D8158"/>
    </row>
    <row r="8159" spans="1:4" ht="16.149999999999999" customHeight="1" x14ac:dyDescent="0.25">
      <c r="A8159" s="561">
        <v>41719</v>
      </c>
      <c r="B8159" s="562">
        <v>1998.6</v>
      </c>
      <c r="C8159"/>
      <c r="D8159"/>
    </row>
    <row r="8160" spans="1:4" ht="16.149999999999999" customHeight="1" x14ac:dyDescent="0.25">
      <c r="A8160" s="561">
        <v>41720</v>
      </c>
      <c r="B8160" s="563">
        <v>1993.85</v>
      </c>
      <c r="C8160"/>
      <c r="D8160"/>
    </row>
    <row r="8161" spans="1:4" ht="16.149999999999999" customHeight="1" x14ac:dyDescent="0.25">
      <c r="A8161" s="561">
        <v>41721</v>
      </c>
      <c r="B8161" s="562">
        <v>1993.85</v>
      </c>
      <c r="C8161"/>
      <c r="D8161"/>
    </row>
    <row r="8162" spans="1:4" ht="16.149999999999999" customHeight="1" x14ac:dyDescent="0.25">
      <c r="A8162" s="561">
        <v>41722</v>
      </c>
      <c r="B8162" s="563">
        <v>1993.85</v>
      </c>
      <c r="C8162"/>
      <c r="D8162"/>
    </row>
    <row r="8163" spans="1:4" ht="16.149999999999999" customHeight="1" x14ac:dyDescent="0.25">
      <c r="A8163" s="561">
        <v>41723</v>
      </c>
      <c r="B8163" s="562">
        <v>1993.85</v>
      </c>
      <c r="C8163"/>
      <c r="D8163"/>
    </row>
    <row r="8164" spans="1:4" ht="16.149999999999999" customHeight="1" x14ac:dyDescent="0.25">
      <c r="A8164" s="561">
        <v>41724</v>
      </c>
      <c r="B8164" s="563">
        <v>1978.63</v>
      </c>
      <c r="C8164"/>
      <c r="D8164"/>
    </row>
    <row r="8165" spans="1:4" ht="16.149999999999999" customHeight="1" x14ac:dyDescent="0.25">
      <c r="A8165" s="561">
        <v>41725</v>
      </c>
      <c r="B8165" s="562">
        <v>1973.03</v>
      </c>
      <c r="C8165"/>
      <c r="D8165"/>
    </row>
    <row r="8166" spans="1:4" ht="16.149999999999999" customHeight="1" x14ac:dyDescent="0.25">
      <c r="A8166" s="561">
        <v>41726</v>
      </c>
      <c r="B8166" s="563">
        <v>1965.64</v>
      </c>
      <c r="C8166"/>
      <c r="D8166"/>
    </row>
    <row r="8167" spans="1:4" ht="16.149999999999999" customHeight="1" x14ac:dyDescent="0.25">
      <c r="A8167" s="561">
        <v>41727</v>
      </c>
      <c r="B8167" s="562">
        <v>1965.32</v>
      </c>
      <c r="C8167"/>
      <c r="D8167"/>
    </row>
    <row r="8168" spans="1:4" ht="16.149999999999999" customHeight="1" x14ac:dyDescent="0.25">
      <c r="A8168" s="561">
        <v>41728</v>
      </c>
      <c r="B8168" s="563">
        <v>1965.32</v>
      </c>
      <c r="C8168"/>
      <c r="D8168"/>
    </row>
    <row r="8169" spans="1:4" ht="16.149999999999999" customHeight="1" x14ac:dyDescent="0.25">
      <c r="A8169" s="561">
        <v>41729</v>
      </c>
      <c r="B8169" s="562">
        <v>1965.32</v>
      </c>
      <c r="C8169"/>
      <c r="D8169"/>
    </row>
    <row r="8170" spans="1:4" ht="16.149999999999999" customHeight="1" x14ac:dyDescent="0.25">
      <c r="A8170" s="561">
        <v>41730</v>
      </c>
      <c r="B8170" s="563">
        <v>1969.45</v>
      </c>
      <c r="C8170"/>
      <c r="D8170"/>
    </row>
    <row r="8171" spans="1:4" ht="16.149999999999999" customHeight="1" x14ac:dyDescent="0.25">
      <c r="A8171" s="561">
        <v>41731</v>
      </c>
      <c r="B8171" s="562">
        <v>1966.02</v>
      </c>
      <c r="C8171"/>
      <c r="D8171"/>
    </row>
    <row r="8172" spans="1:4" ht="16.149999999999999" customHeight="1" x14ac:dyDescent="0.25">
      <c r="A8172" s="561">
        <v>41732</v>
      </c>
      <c r="B8172" s="563">
        <v>1963.51</v>
      </c>
      <c r="C8172"/>
      <c r="D8172"/>
    </row>
    <row r="8173" spans="1:4" ht="16.149999999999999" customHeight="1" x14ac:dyDescent="0.25">
      <c r="A8173" s="561">
        <v>41733</v>
      </c>
      <c r="B8173" s="562">
        <v>1966.4</v>
      </c>
      <c r="C8173"/>
      <c r="D8173"/>
    </row>
    <row r="8174" spans="1:4" ht="16.149999999999999" customHeight="1" x14ac:dyDescent="0.25">
      <c r="A8174" s="561">
        <v>41734</v>
      </c>
      <c r="B8174" s="563">
        <v>1951.85</v>
      </c>
      <c r="C8174"/>
      <c r="D8174"/>
    </row>
    <row r="8175" spans="1:4" ht="16.149999999999999" customHeight="1" x14ac:dyDescent="0.25">
      <c r="A8175" s="561">
        <v>41735</v>
      </c>
      <c r="B8175" s="562">
        <v>1951.85</v>
      </c>
      <c r="C8175"/>
      <c r="D8175"/>
    </row>
    <row r="8176" spans="1:4" ht="16.149999999999999" customHeight="1" x14ac:dyDescent="0.25">
      <c r="A8176" s="561">
        <v>41736</v>
      </c>
      <c r="B8176" s="563">
        <v>1951.85</v>
      </c>
      <c r="C8176"/>
      <c r="D8176"/>
    </row>
    <row r="8177" spans="1:4" ht="16.149999999999999" customHeight="1" x14ac:dyDescent="0.25">
      <c r="A8177" s="561">
        <v>41737</v>
      </c>
      <c r="B8177" s="562">
        <v>1937.59</v>
      </c>
      <c r="C8177"/>
      <c r="D8177"/>
    </row>
    <row r="8178" spans="1:4" ht="16.149999999999999" customHeight="1" x14ac:dyDescent="0.25">
      <c r="A8178" s="561">
        <v>41738</v>
      </c>
      <c r="B8178" s="563">
        <v>1923.95</v>
      </c>
      <c r="C8178"/>
      <c r="D8178"/>
    </row>
    <row r="8179" spans="1:4" ht="16.149999999999999" customHeight="1" x14ac:dyDescent="0.25">
      <c r="A8179" s="561">
        <v>41739</v>
      </c>
      <c r="B8179" s="562">
        <v>1931.09</v>
      </c>
      <c r="C8179"/>
      <c r="D8179"/>
    </row>
    <row r="8180" spans="1:4" ht="16.149999999999999" customHeight="1" x14ac:dyDescent="0.25">
      <c r="A8180" s="561">
        <v>41740</v>
      </c>
      <c r="B8180" s="563">
        <v>1920.93</v>
      </c>
      <c r="C8180"/>
      <c r="D8180"/>
    </row>
    <row r="8181" spans="1:4" ht="16.149999999999999" customHeight="1" x14ac:dyDescent="0.25">
      <c r="A8181" s="561">
        <v>41741</v>
      </c>
      <c r="B8181" s="562">
        <v>1927.28</v>
      </c>
      <c r="C8181"/>
      <c r="D8181"/>
    </row>
    <row r="8182" spans="1:4" ht="16.149999999999999" customHeight="1" x14ac:dyDescent="0.25">
      <c r="A8182" s="561">
        <v>41742</v>
      </c>
      <c r="B8182" s="563">
        <v>1927.28</v>
      </c>
      <c r="C8182"/>
      <c r="D8182"/>
    </row>
    <row r="8183" spans="1:4" ht="16.149999999999999" customHeight="1" x14ac:dyDescent="0.25">
      <c r="A8183" s="561">
        <v>41743</v>
      </c>
      <c r="B8183" s="562">
        <v>1927.28</v>
      </c>
      <c r="C8183"/>
      <c r="D8183"/>
    </row>
    <row r="8184" spans="1:4" ht="16.149999999999999" customHeight="1" x14ac:dyDescent="0.25">
      <c r="A8184" s="561">
        <v>41744</v>
      </c>
      <c r="B8184" s="563">
        <v>1926.47</v>
      </c>
      <c r="C8184"/>
      <c r="D8184"/>
    </row>
    <row r="8185" spans="1:4" ht="16.149999999999999" customHeight="1" x14ac:dyDescent="0.25">
      <c r="A8185" s="561">
        <v>41745</v>
      </c>
      <c r="B8185" s="562">
        <v>1932.42</v>
      </c>
      <c r="C8185"/>
      <c r="D8185"/>
    </row>
    <row r="8186" spans="1:4" ht="16.149999999999999" customHeight="1" x14ac:dyDescent="0.25">
      <c r="A8186" s="561">
        <v>41746</v>
      </c>
      <c r="B8186" s="563">
        <v>1930.62</v>
      </c>
      <c r="C8186"/>
      <c r="D8186"/>
    </row>
    <row r="8187" spans="1:4" ht="16.149999999999999" customHeight="1" x14ac:dyDescent="0.25">
      <c r="A8187" s="561">
        <v>41747</v>
      </c>
      <c r="B8187" s="562">
        <v>1930.62</v>
      </c>
      <c r="C8187"/>
      <c r="D8187"/>
    </row>
    <row r="8188" spans="1:4" ht="16.149999999999999" customHeight="1" x14ac:dyDescent="0.25">
      <c r="A8188" s="561">
        <v>41748</v>
      </c>
      <c r="B8188" s="563">
        <v>1930.62</v>
      </c>
      <c r="C8188"/>
      <c r="D8188"/>
    </row>
    <row r="8189" spans="1:4" ht="16.149999999999999" customHeight="1" x14ac:dyDescent="0.25">
      <c r="A8189" s="561">
        <v>41749</v>
      </c>
      <c r="B8189" s="562">
        <v>1930.62</v>
      </c>
      <c r="C8189"/>
      <c r="D8189"/>
    </row>
    <row r="8190" spans="1:4" ht="16.149999999999999" customHeight="1" x14ac:dyDescent="0.25">
      <c r="A8190" s="561">
        <v>41750</v>
      </c>
      <c r="B8190" s="563">
        <v>1930.62</v>
      </c>
      <c r="C8190"/>
      <c r="D8190"/>
    </row>
    <row r="8191" spans="1:4" ht="16.149999999999999" customHeight="1" x14ac:dyDescent="0.25">
      <c r="A8191" s="561">
        <v>41751</v>
      </c>
      <c r="B8191" s="562">
        <v>1921.75</v>
      </c>
      <c r="C8191"/>
      <c r="D8191"/>
    </row>
    <row r="8192" spans="1:4" ht="16.149999999999999" customHeight="1" x14ac:dyDescent="0.25">
      <c r="A8192" s="561">
        <v>41752</v>
      </c>
      <c r="B8192" s="563">
        <v>1929.66</v>
      </c>
      <c r="C8192"/>
      <c r="D8192"/>
    </row>
    <row r="8193" spans="1:4" ht="16.149999999999999" customHeight="1" x14ac:dyDescent="0.25">
      <c r="A8193" s="561">
        <v>41753</v>
      </c>
      <c r="B8193" s="562">
        <v>1936.63</v>
      </c>
      <c r="C8193"/>
      <c r="D8193"/>
    </row>
    <row r="8194" spans="1:4" ht="16.149999999999999" customHeight="1" x14ac:dyDescent="0.25">
      <c r="A8194" s="561">
        <v>41754</v>
      </c>
      <c r="B8194" s="563">
        <v>1936.07</v>
      </c>
      <c r="C8194"/>
      <c r="D8194"/>
    </row>
    <row r="8195" spans="1:4" ht="16.149999999999999" customHeight="1" x14ac:dyDescent="0.25">
      <c r="A8195" s="561">
        <v>41755</v>
      </c>
      <c r="B8195" s="562">
        <v>1942.37</v>
      </c>
      <c r="C8195"/>
      <c r="D8195"/>
    </row>
    <row r="8196" spans="1:4" ht="16.149999999999999" customHeight="1" x14ac:dyDescent="0.25">
      <c r="A8196" s="561">
        <v>41756</v>
      </c>
      <c r="B8196" s="563">
        <v>1942.37</v>
      </c>
      <c r="C8196"/>
      <c r="D8196"/>
    </row>
    <row r="8197" spans="1:4" ht="16.149999999999999" customHeight="1" x14ac:dyDescent="0.25">
      <c r="A8197" s="561">
        <v>41757</v>
      </c>
      <c r="B8197" s="562">
        <v>1942.37</v>
      </c>
      <c r="C8197"/>
      <c r="D8197"/>
    </row>
    <row r="8198" spans="1:4" ht="16.149999999999999" customHeight="1" x14ac:dyDescent="0.25">
      <c r="A8198" s="561">
        <v>41758</v>
      </c>
      <c r="B8198" s="563">
        <v>1936.13</v>
      </c>
      <c r="C8198"/>
      <c r="D8198"/>
    </row>
    <row r="8199" spans="1:4" ht="16.149999999999999" customHeight="1" x14ac:dyDescent="0.25">
      <c r="A8199" s="561">
        <v>41759</v>
      </c>
      <c r="B8199" s="562">
        <v>1935.14</v>
      </c>
      <c r="C8199"/>
      <c r="D8199"/>
    </row>
    <row r="8200" spans="1:4" ht="16.149999999999999" customHeight="1" x14ac:dyDescent="0.25">
      <c r="A8200" s="561">
        <v>41760</v>
      </c>
      <c r="B8200" s="563">
        <v>1933.46</v>
      </c>
      <c r="C8200"/>
      <c r="D8200"/>
    </row>
    <row r="8201" spans="1:4" ht="16.149999999999999" customHeight="1" x14ac:dyDescent="0.25">
      <c r="A8201" s="561">
        <v>41761</v>
      </c>
      <c r="B8201" s="562">
        <v>1933.46</v>
      </c>
      <c r="C8201"/>
      <c r="D8201"/>
    </row>
    <row r="8202" spans="1:4" ht="16.149999999999999" customHeight="1" x14ac:dyDescent="0.25">
      <c r="A8202" s="561">
        <v>41762</v>
      </c>
      <c r="B8202" s="563">
        <v>1926.3</v>
      </c>
      <c r="C8202"/>
      <c r="D8202"/>
    </row>
    <row r="8203" spans="1:4" ht="16.149999999999999" customHeight="1" x14ac:dyDescent="0.25">
      <c r="A8203" s="561">
        <v>41763</v>
      </c>
      <c r="B8203" s="562">
        <v>1926.3</v>
      </c>
      <c r="C8203"/>
      <c r="D8203"/>
    </row>
    <row r="8204" spans="1:4" ht="16.149999999999999" customHeight="1" x14ac:dyDescent="0.25">
      <c r="A8204" s="561">
        <v>41764</v>
      </c>
      <c r="B8204" s="563">
        <v>1926.3</v>
      </c>
      <c r="C8204"/>
      <c r="D8204"/>
    </row>
    <row r="8205" spans="1:4" ht="16.149999999999999" customHeight="1" x14ac:dyDescent="0.25">
      <c r="A8205" s="561">
        <v>41765</v>
      </c>
      <c r="B8205" s="562">
        <v>1923.07</v>
      </c>
      <c r="C8205"/>
      <c r="D8205"/>
    </row>
    <row r="8206" spans="1:4" ht="16.149999999999999" customHeight="1" x14ac:dyDescent="0.25">
      <c r="A8206" s="561">
        <v>41766</v>
      </c>
      <c r="B8206" s="563">
        <v>1918.2</v>
      </c>
      <c r="C8206"/>
      <c r="D8206"/>
    </row>
    <row r="8207" spans="1:4" ht="16.149999999999999" customHeight="1" x14ac:dyDescent="0.25">
      <c r="A8207" s="561">
        <v>41767</v>
      </c>
      <c r="B8207" s="562">
        <v>1912.97</v>
      </c>
      <c r="C8207"/>
      <c r="D8207"/>
    </row>
    <row r="8208" spans="1:4" ht="16.149999999999999" customHeight="1" x14ac:dyDescent="0.25">
      <c r="A8208" s="561">
        <v>41768</v>
      </c>
      <c r="B8208" s="563">
        <v>1902.15</v>
      </c>
      <c r="C8208"/>
      <c r="D8208"/>
    </row>
    <row r="8209" spans="1:4" ht="16.149999999999999" customHeight="1" x14ac:dyDescent="0.25">
      <c r="A8209" s="561">
        <v>41769</v>
      </c>
      <c r="B8209" s="562">
        <v>1901.51</v>
      </c>
      <c r="C8209"/>
      <c r="D8209"/>
    </row>
    <row r="8210" spans="1:4" ht="16.149999999999999" customHeight="1" x14ac:dyDescent="0.25">
      <c r="A8210" s="561">
        <v>41770</v>
      </c>
      <c r="B8210" s="563">
        <v>1901.51</v>
      </c>
      <c r="C8210"/>
      <c r="D8210"/>
    </row>
    <row r="8211" spans="1:4" ht="16.149999999999999" customHeight="1" x14ac:dyDescent="0.25">
      <c r="A8211" s="561">
        <v>41771</v>
      </c>
      <c r="B8211" s="562">
        <v>1901.51</v>
      </c>
      <c r="C8211"/>
      <c r="D8211"/>
    </row>
    <row r="8212" spans="1:4" ht="16.149999999999999" customHeight="1" x14ac:dyDescent="0.25">
      <c r="A8212" s="561">
        <v>41772</v>
      </c>
      <c r="B8212" s="563">
        <v>1904.85</v>
      </c>
      <c r="C8212"/>
      <c r="D8212"/>
    </row>
    <row r="8213" spans="1:4" ht="16.149999999999999" customHeight="1" x14ac:dyDescent="0.25">
      <c r="A8213" s="561">
        <v>41773</v>
      </c>
      <c r="B8213" s="562">
        <v>1919.7</v>
      </c>
      <c r="C8213"/>
      <c r="D8213"/>
    </row>
    <row r="8214" spans="1:4" ht="16.149999999999999" customHeight="1" x14ac:dyDescent="0.25">
      <c r="A8214" s="561">
        <v>41774</v>
      </c>
      <c r="B8214" s="563">
        <v>1925.31</v>
      </c>
      <c r="C8214"/>
      <c r="D8214"/>
    </row>
    <row r="8215" spans="1:4" ht="16.149999999999999" customHeight="1" x14ac:dyDescent="0.25">
      <c r="A8215" s="561">
        <v>41775</v>
      </c>
      <c r="B8215" s="562">
        <v>1927.8</v>
      </c>
      <c r="C8215"/>
      <c r="D8215"/>
    </row>
    <row r="8216" spans="1:4" ht="16.149999999999999" customHeight="1" x14ac:dyDescent="0.25">
      <c r="A8216" s="561">
        <v>41776</v>
      </c>
      <c r="B8216" s="563">
        <v>1925.41</v>
      </c>
      <c r="C8216"/>
      <c r="D8216"/>
    </row>
    <row r="8217" spans="1:4" ht="16.149999999999999" customHeight="1" x14ac:dyDescent="0.25">
      <c r="A8217" s="561">
        <v>41777</v>
      </c>
      <c r="B8217" s="562">
        <v>1925.41</v>
      </c>
      <c r="C8217"/>
      <c r="D8217"/>
    </row>
    <row r="8218" spans="1:4" ht="16.149999999999999" customHeight="1" x14ac:dyDescent="0.25">
      <c r="A8218" s="561">
        <v>41778</v>
      </c>
      <c r="B8218" s="563">
        <v>1925.41</v>
      </c>
      <c r="C8218"/>
      <c r="D8218"/>
    </row>
    <row r="8219" spans="1:4" ht="16.149999999999999" customHeight="1" x14ac:dyDescent="0.25">
      <c r="A8219" s="561">
        <v>41779</v>
      </c>
      <c r="B8219" s="562">
        <v>1921.16</v>
      </c>
      <c r="C8219"/>
      <c r="D8219"/>
    </row>
    <row r="8220" spans="1:4" ht="16.149999999999999" customHeight="1" x14ac:dyDescent="0.25">
      <c r="A8220" s="561">
        <v>41780</v>
      </c>
      <c r="B8220" s="563">
        <v>1920.41</v>
      </c>
      <c r="C8220"/>
      <c r="D8220"/>
    </row>
    <row r="8221" spans="1:4" ht="16.149999999999999" customHeight="1" x14ac:dyDescent="0.25">
      <c r="A8221" s="561">
        <v>41781</v>
      </c>
      <c r="B8221" s="562">
        <v>1911.33</v>
      </c>
      <c r="C8221"/>
      <c r="D8221"/>
    </row>
    <row r="8222" spans="1:4" ht="16.149999999999999" customHeight="1" x14ac:dyDescent="0.25">
      <c r="A8222" s="561">
        <v>41782</v>
      </c>
      <c r="B8222" s="563">
        <v>1905.8</v>
      </c>
      <c r="C8222"/>
      <c r="D8222"/>
    </row>
    <row r="8223" spans="1:4" ht="16.149999999999999" customHeight="1" x14ac:dyDescent="0.25">
      <c r="A8223" s="561">
        <v>41783</v>
      </c>
      <c r="B8223" s="562">
        <v>1905.53</v>
      </c>
      <c r="C8223"/>
      <c r="D8223"/>
    </row>
    <row r="8224" spans="1:4" ht="16.149999999999999" customHeight="1" x14ac:dyDescent="0.25">
      <c r="A8224" s="561">
        <v>41784</v>
      </c>
      <c r="B8224" s="563">
        <v>1905.53</v>
      </c>
      <c r="C8224"/>
      <c r="D8224"/>
    </row>
    <row r="8225" spans="1:4" ht="16.149999999999999" customHeight="1" x14ac:dyDescent="0.25">
      <c r="A8225" s="561">
        <v>41785</v>
      </c>
      <c r="B8225" s="562">
        <v>1905.53</v>
      </c>
      <c r="C8225"/>
      <c r="D8225"/>
    </row>
    <row r="8226" spans="1:4" ht="16.149999999999999" customHeight="1" x14ac:dyDescent="0.25">
      <c r="A8226" s="561">
        <v>41786</v>
      </c>
      <c r="B8226" s="563">
        <v>1905.53</v>
      </c>
      <c r="C8226"/>
      <c r="D8226"/>
    </row>
    <row r="8227" spans="1:4" ht="16.149999999999999" customHeight="1" x14ac:dyDescent="0.25">
      <c r="A8227" s="561">
        <v>41787</v>
      </c>
      <c r="B8227" s="562">
        <v>1917.34</v>
      </c>
      <c r="C8227"/>
      <c r="D8227"/>
    </row>
    <row r="8228" spans="1:4" ht="16.149999999999999" customHeight="1" x14ac:dyDescent="0.25">
      <c r="A8228" s="561">
        <v>41788</v>
      </c>
      <c r="B8228" s="563">
        <v>1910.8</v>
      </c>
      <c r="C8228"/>
      <c r="D8228"/>
    </row>
    <row r="8229" spans="1:4" ht="16.149999999999999" customHeight="1" x14ac:dyDescent="0.25">
      <c r="A8229" s="561">
        <v>41789</v>
      </c>
      <c r="B8229" s="562">
        <v>1905.96</v>
      </c>
      <c r="C8229"/>
      <c r="D8229"/>
    </row>
    <row r="8230" spans="1:4" ht="16.149999999999999" customHeight="1" x14ac:dyDescent="0.25">
      <c r="A8230" s="561">
        <v>41790</v>
      </c>
      <c r="B8230" s="563">
        <v>1900.64</v>
      </c>
      <c r="C8230"/>
      <c r="D8230"/>
    </row>
    <row r="8231" spans="1:4" ht="16.149999999999999" customHeight="1" x14ac:dyDescent="0.25">
      <c r="A8231" s="561">
        <v>41791</v>
      </c>
      <c r="B8231" s="562">
        <v>1900.64</v>
      </c>
      <c r="C8231"/>
      <c r="D8231"/>
    </row>
    <row r="8232" spans="1:4" ht="16.149999999999999" customHeight="1" x14ac:dyDescent="0.25">
      <c r="A8232" s="561">
        <v>41792</v>
      </c>
      <c r="B8232" s="563">
        <v>1900.64</v>
      </c>
      <c r="C8232"/>
      <c r="D8232"/>
    </row>
    <row r="8233" spans="1:4" ht="16.149999999999999" customHeight="1" x14ac:dyDescent="0.25">
      <c r="A8233" s="561">
        <v>41793</v>
      </c>
      <c r="B8233" s="562">
        <v>1900.64</v>
      </c>
      <c r="C8233"/>
      <c r="D8233"/>
    </row>
    <row r="8234" spans="1:4" ht="16.149999999999999" customHeight="1" x14ac:dyDescent="0.25">
      <c r="A8234" s="561">
        <v>41794</v>
      </c>
      <c r="B8234" s="563">
        <v>1899.74</v>
      </c>
      <c r="C8234"/>
      <c r="D8234"/>
    </row>
    <row r="8235" spans="1:4" ht="16.149999999999999" customHeight="1" x14ac:dyDescent="0.25">
      <c r="A8235" s="561">
        <v>41795</v>
      </c>
      <c r="B8235" s="562">
        <v>1897.7</v>
      </c>
      <c r="C8235"/>
      <c r="D8235"/>
    </row>
    <row r="8236" spans="1:4" ht="16.149999999999999" customHeight="1" x14ac:dyDescent="0.25">
      <c r="A8236" s="561">
        <v>41796</v>
      </c>
      <c r="B8236" s="563">
        <v>1892.08</v>
      </c>
      <c r="C8236"/>
      <c r="D8236"/>
    </row>
    <row r="8237" spans="1:4" ht="16.149999999999999" customHeight="1" x14ac:dyDescent="0.25">
      <c r="A8237" s="561">
        <v>41797</v>
      </c>
      <c r="B8237" s="562">
        <v>1886.09</v>
      </c>
      <c r="C8237"/>
      <c r="D8237"/>
    </row>
    <row r="8238" spans="1:4" ht="16.149999999999999" customHeight="1" x14ac:dyDescent="0.25">
      <c r="A8238" s="561">
        <v>41798</v>
      </c>
      <c r="B8238" s="563">
        <v>1886.09</v>
      </c>
      <c r="C8238"/>
      <c r="D8238"/>
    </row>
    <row r="8239" spans="1:4" ht="16.149999999999999" customHeight="1" x14ac:dyDescent="0.25">
      <c r="A8239" s="561">
        <v>41799</v>
      </c>
      <c r="B8239" s="562">
        <v>1886.09</v>
      </c>
      <c r="C8239"/>
      <c r="D8239"/>
    </row>
    <row r="8240" spans="1:4" ht="16.149999999999999" customHeight="1" x14ac:dyDescent="0.25">
      <c r="A8240" s="561">
        <v>41800</v>
      </c>
      <c r="B8240" s="563">
        <v>1883.76</v>
      </c>
      <c r="C8240"/>
      <c r="D8240"/>
    </row>
    <row r="8241" spans="1:4" ht="16.149999999999999" customHeight="1" x14ac:dyDescent="0.25">
      <c r="A8241" s="561">
        <v>41801</v>
      </c>
      <c r="B8241" s="562">
        <v>1884.97</v>
      </c>
      <c r="C8241"/>
      <c r="D8241"/>
    </row>
    <row r="8242" spans="1:4" ht="16.149999999999999" customHeight="1" x14ac:dyDescent="0.25">
      <c r="A8242" s="561">
        <v>41802</v>
      </c>
      <c r="B8242" s="563">
        <v>1884.63</v>
      </c>
      <c r="C8242"/>
      <c r="D8242"/>
    </row>
    <row r="8243" spans="1:4" ht="16.149999999999999" customHeight="1" x14ac:dyDescent="0.25">
      <c r="A8243" s="561">
        <v>41803</v>
      </c>
      <c r="B8243" s="562">
        <v>1877.18</v>
      </c>
      <c r="C8243"/>
      <c r="D8243"/>
    </row>
    <row r="8244" spans="1:4" ht="16.149999999999999" customHeight="1" x14ac:dyDescent="0.25">
      <c r="A8244" s="561">
        <v>41804</v>
      </c>
      <c r="B8244" s="563">
        <v>1877.37</v>
      </c>
      <c r="C8244"/>
      <c r="D8244"/>
    </row>
    <row r="8245" spans="1:4" ht="16.149999999999999" customHeight="1" x14ac:dyDescent="0.25">
      <c r="A8245" s="561">
        <v>41805</v>
      </c>
      <c r="B8245" s="562">
        <v>1877.37</v>
      </c>
      <c r="C8245"/>
      <c r="D8245"/>
    </row>
    <row r="8246" spans="1:4" ht="16.149999999999999" customHeight="1" x14ac:dyDescent="0.25">
      <c r="A8246" s="561">
        <v>41806</v>
      </c>
      <c r="B8246" s="563">
        <v>1877.37</v>
      </c>
      <c r="C8246"/>
      <c r="D8246"/>
    </row>
    <row r="8247" spans="1:4" ht="16.149999999999999" customHeight="1" x14ac:dyDescent="0.25">
      <c r="A8247" s="561">
        <v>41807</v>
      </c>
      <c r="B8247" s="562">
        <v>1886.62</v>
      </c>
      <c r="C8247"/>
      <c r="D8247"/>
    </row>
    <row r="8248" spans="1:4" ht="16.149999999999999" customHeight="1" x14ac:dyDescent="0.25">
      <c r="A8248" s="561">
        <v>41808</v>
      </c>
      <c r="B8248" s="563">
        <v>1899.9</v>
      </c>
      <c r="C8248"/>
      <c r="D8248"/>
    </row>
    <row r="8249" spans="1:4" ht="16.149999999999999" customHeight="1" x14ac:dyDescent="0.25">
      <c r="A8249" s="561">
        <v>41809</v>
      </c>
      <c r="B8249" s="562">
        <v>1895.92</v>
      </c>
      <c r="C8249"/>
      <c r="D8249"/>
    </row>
    <row r="8250" spans="1:4" ht="16.149999999999999" customHeight="1" x14ac:dyDescent="0.25">
      <c r="A8250" s="561">
        <v>41810</v>
      </c>
      <c r="B8250" s="563">
        <v>1881.34</v>
      </c>
      <c r="C8250"/>
      <c r="D8250"/>
    </row>
    <row r="8251" spans="1:4" ht="16.149999999999999" customHeight="1" x14ac:dyDescent="0.25">
      <c r="A8251" s="561">
        <v>41811</v>
      </c>
      <c r="B8251" s="562">
        <v>1884.56</v>
      </c>
      <c r="C8251"/>
      <c r="D8251"/>
    </row>
    <row r="8252" spans="1:4" ht="16.149999999999999" customHeight="1" x14ac:dyDescent="0.25">
      <c r="A8252" s="561">
        <v>41812</v>
      </c>
      <c r="B8252" s="563">
        <v>1884.56</v>
      </c>
      <c r="C8252"/>
      <c r="D8252"/>
    </row>
    <row r="8253" spans="1:4" ht="16.149999999999999" customHeight="1" x14ac:dyDescent="0.25">
      <c r="A8253" s="561">
        <v>41813</v>
      </c>
      <c r="B8253" s="562">
        <v>1884.56</v>
      </c>
      <c r="C8253"/>
      <c r="D8253"/>
    </row>
    <row r="8254" spans="1:4" ht="16.149999999999999" customHeight="1" x14ac:dyDescent="0.25">
      <c r="A8254" s="561">
        <v>41814</v>
      </c>
      <c r="B8254" s="563">
        <v>1884.56</v>
      </c>
      <c r="C8254"/>
      <c r="D8254"/>
    </row>
    <row r="8255" spans="1:4" ht="16.149999999999999" customHeight="1" x14ac:dyDescent="0.25">
      <c r="A8255" s="561">
        <v>41815</v>
      </c>
      <c r="B8255" s="562">
        <v>1886.85</v>
      </c>
      <c r="C8255"/>
      <c r="D8255"/>
    </row>
    <row r="8256" spans="1:4" ht="16.149999999999999" customHeight="1" x14ac:dyDescent="0.25">
      <c r="A8256" s="561">
        <v>41816</v>
      </c>
      <c r="B8256" s="563">
        <v>1880.37</v>
      </c>
      <c r="C8256"/>
      <c r="D8256"/>
    </row>
    <row r="8257" spans="1:4" ht="16.149999999999999" customHeight="1" x14ac:dyDescent="0.25">
      <c r="A8257" s="561">
        <v>41817</v>
      </c>
      <c r="B8257" s="562">
        <v>1886.01</v>
      </c>
      <c r="C8257"/>
      <c r="D8257"/>
    </row>
    <row r="8258" spans="1:4" ht="16.149999999999999" customHeight="1" x14ac:dyDescent="0.25">
      <c r="A8258" s="561">
        <v>41818</v>
      </c>
      <c r="B8258" s="563">
        <v>1881.19</v>
      </c>
      <c r="C8258"/>
      <c r="D8258"/>
    </row>
    <row r="8259" spans="1:4" ht="16.149999999999999" customHeight="1" x14ac:dyDescent="0.25">
      <c r="A8259" s="561">
        <v>41819</v>
      </c>
      <c r="B8259" s="562">
        <v>1881.19</v>
      </c>
      <c r="C8259"/>
      <c r="D8259"/>
    </row>
    <row r="8260" spans="1:4" ht="16.149999999999999" customHeight="1" x14ac:dyDescent="0.25">
      <c r="A8260" s="561">
        <v>41820</v>
      </c>
      <c r="B8260" s="563">
        <v>1881.19</v>
      </c>
      <c r="C8260"/>
      <c r="D8260"/>
    </row>
    <row r="8261" spans="1:4" ht="16.149999999999999" customHeight="1" x14ac:dyDescent="0.25">
      <c r="A8261" s="561">
        <v>41821</v>
      </c>
      <c r="B8261" s="562">
        <v>1881.19</v>
      </c>
      <c r="C8261"/>
      <c r="D8261"/>
    </row>
    <row r="8262" spans="1:4" ht="16.149999999999999" customHeight="1" x14ac:dyDescent="0.25">
      <c r="A8262" s="561">
        <v>41822</v>
      </c>
      <c r="B8262" s="563">
        <v>1865.42</v>
      </c>
      <c r="C8262"/>
      <c r="D8262"/>
    </row>
    <row r="8263" spans="1:4" ht="16.149999999999999" customHeight="1" x14ac:dyDescent="0.25">
      <c r="A8263" s="561">
        <v>41823</v>
      </c>
      <c r="B8263" s="562">
        <v>1856.73</v>
      </c>
      <c r="C8263"/>
      <c r="D8263"/>
    </row>
    <row r="8264" spans="1:4" ht="16.149999999999999" customHeight="1" x14ac:dyDescent="0.25">
      <c r="A8264" s="561">
        <v>41824</v>
      </c>
      <c r="B8264" s="563">
        <v>1848.91</v>
      </c>
      <c r="C8264"/>
      <c r="D8264"/>
    </row>
    <row r="8265" spans="1:4" ht="16.149999999999999" customHeight="1" x14ac:dyDescent="0.25">
      <c r="A8265" s="561">
        <v>41825</v>
      </c>
      <c r="B8265" s="562">
        <v>1848.91</v>
      </c>
      <c r="C8265"/>
      <c r="D8265"/>
    </row>
    <row r="8266" spans="1:4" ht="16.149999999999999" customHeight="1" x14ac:dyDescent="0.25">
      <c r="A8266" s="561">
        <v>41826</v>
      </c>
      <c r="B8266" s="563">
        <v>1848.91</v>
      </c>
      <c r="C8266"/>
      <c r="D8266"/>
    </row>
    <row r="8267" spans="1:4" ht="16.149999999999999" customHeight="1" x14ac:dyDescent="0.25">
      <c r="A8267" s="561">
        <v>41827</v>
      </c>
      <c r="B8267" s="562">
        <v>1848.91</v>
      </c>
      <c r="C8267"/>
      <c r="D8267"/>
    </row>
    <row r="8268" spans="1:4" ht="16.149999999999999" customHeight="1" x14ac:dyDescent="0.25">
      <c r="A8268" s="561">
        <v>41828</v>
      </c>
      <c r="B8268" s="563">
        <v>1849.28</v>
      </c>
      <c r="C8268"/>
      <c r="D8268"/>
    </row>
    <row r="8269" spans="1:4" ht="16.149999999999999" customHeight="1" x14ac:dyDescent="0.25">
      <c r="A8269" s="561">
        <v>41829</v>
      </c>
      <c r="B8269" s="562">
        <v>1854.24</v>
      </c>
      <c r="C8269"/>
      <c r="D8269"/>
    </row>
    <row r="8270" spans="1:4" ht="16.149999999999999" customHeight="1" x14ac:dyDescent="0.25">
      <c r="A8270" s="561">
        <v>41830</v>
      </c>
      <c r="B8270" s="563">
        <v>1859.94</v>
      </c>
      <c r="C8270"/>
      <c r="D8270"/>
    </row>
    <row r="8271" spans="1:4" ht="16.149999999999999" customHeight="1" x14ac:dyDescent="0.25">
      <c r="A8271" s="561">
        <v>41831</v>
      </c>
      <c r="B8271" s="562">
        <v>1858.47</v>
      </c>
      <c r="C8271"/>
      <c r="D8271"/>
    </row>
    <row r="8272" spans="1:4" ht="16.149999999999999" customHeight="1" x14ac:dyDescent="0.25">
      <c r="A8272" s="561">
        <v>41832</v>
      </c>
      <c r="B8272" s="563">
        <v>1852.57</v>
      </c>
      <c r="C8272"/>
      <c r="D8272"/>
    </row>
    <row r="8273" spans="1:4" ht="16.149999999999999" customHeight="1" x14ac:dyDescent="0.25">
      <c r="A8273" s="561">
        <v>41833</v>
      </c>
      <c r="B8273" s="562">
        <v>1852.57</v>
      </c>
      <c r="C8273"/>
      <c r="D8273"/>
    </row>
    <row r="8274" spans="1:4" ht="16.149999999999999" customHeight="1" x14ac:dyDescent="0.25">
      <c r="A8274" s="561">
        <v>41834</v>
      </c>
      <c r="B8274" s="563">
        <v>1852.57</v>
      </c>
      <c r="C8274"/>
      <c r="D8274"/>
    </row>
    <row r="8275" spans="1:4" ht="16.149999999999999" customHeight="1" x14ac:dyDescent="0.25">
      <c r="A8275" s="561">
        <v>41835</v>
      </c>
      <c r="B8275" s="562">
        <v>1857.93</v>
      </c>
      <c r="C8275"/>
      <c r="D8275"/>
    </row>
    <row r="8276" spans="1:4" ht="16.149999999999999" customHeight="1" x14ac:dyDescent="0.25">
      <c r="A8276" s="561">
        <v>41836</v>
      </c>
      <c r="B8276" s="563">
        <v>1867.88</v>
      </c>
      <c r="C8276"/>
      <c r="D8276"/>
    </row>
    <row r="8277" spans="1:4" ht="16.149999999999999" customHeight="1" x14ac:dyDescent="0.25">
      <c r="A8277" s="561">
        <v>41837</v>
      </c>
      <c r="B8277" s="562">
        <v>1868.41</v>
      </c>
      <c r="C8277"/>
      <c r="D8277"/>
    </row>
    <row r="8278" spans="1:4" ht="16.149999999999999" customHeight="1" x14ac:dyDescent="0.25">
      <c r="A8278" s="561">
        <v>41838</v>
      </c>
      <c r="B8278" s="563">
        <v>1872.27</v>
      </c>
      <c r="C8278"/>
      <c r="D8278"/>
    </row>
    <row r="8279" spans="1:4" ht="16.149999999999999" customHeight="1" x14ac:dyDescent="0.25">
      <c r="A8279" s="561">
        <v>41839</v>
      </c>
      <c r="B8279" s="562">
        <v>1871.87</v>
      </c>
      <c r="C8279"/>
      <c r="D8279"/>
    </row>
    <row r="8280" spans="1:4" ht="16.149999999999999" customHeight="1" x14ac:dyDescent="0.25">
      <c r="A8280" s="561">
        <v>41840</v>
      </c>
      <c r="B8280" s="563">
        <v>1871.87</v>
      </c>
      <c r="C8280"/>
      <c r="D8280"/>
    </row>
    <row r="8281" spans="1:4" ht="16.149999999999999" customHeight="1" x14ac:dyDescent="0.25">
      <c r="A8281" s="561">
        <v>41841</v>
      </c>
      <c r="B8281" s="562">
        <v>1871.87</v>
      </c>
      <c r="C8281"/>
      <c r="D8281"/>
    </row>
    <row r="8282" spans="1:4" ht="16.149999999999999" customHeight="1" x14ac:dyDescent="0.25">
      <c r="A8282" s="561">
        <v>41842</v>
      </c>
      <c r="B8282" s="563">
        <v>1861.28</v>
      </c>
      <c r="C8282"/>
      <c r="D8282"/>
    </row>
    <row r="8283" spans="1:4" ht="16.149999999999999" customHeight="1" x14ac:dyDescent="0.25">
      <c r="A8283" s="561">
        <v>41843</v>
      </c>
      <c r="B8283" s="562">
        <v>1848.98</v>
      </c>
      <c r="C8283"/>
      <c r="D8283"/>
    </row>
    <row r="8284" spans="1:4" ht="16.149999999999999" customHeight="1" x14ac:dyDescent="0.25">
      <c r="A8284" s="561">
        <v>41844</v>
      </c>
      <c r="B8284" s="563">
        <v>1847.85</v>
      </c>
      <c r="C8284"/>
      <c r="D8284"/>
    </row>
    <row r="8285" spans="1:4" ht="16.149999999999999" customHeight="1" x14ac:dyDescent="0.25">
      <c r="A8285" s="561">
        <v>41845</v>
      </c>
      <c r="B8285" s="562">
        <v>1846.12</v>
      </c>
      <c r="C8285"/>
      <c r="D8285"/>
    </row>
    <row r="8286" spans="1:4" ht="16.149999999999999" customHeight="1" x14ac:dyDescent="0.25">
      <c r="A8286" s="561">
        <v>41846</v>
      </c>
      <c r="B8286" s="563">
        <v>1848.56</v>
      </c>
      <c r="C8286"/>
      <c r="D8286"/>
    </row>
    <row r="8287" spans="1:4" ht="16.149999999999999" customHeight="1" x14ac:dyDescent="0.25">
      <c r="A8287" s="561">
        <v>41847</v>
      </c>
      <c r="B8287" s="562">
        <v>1848.56</v>
      </c>
      <c r="C8287"/>
      <c r="D8287"/>
    </row>
    <row r="8288" spans="1:4" ht="16.149999999999999" customHeight="1" x14ac:dyDescent="0.25">
      <c r="A8288" s="561">
        <v>41848</v>
      </c>
      <c r="B8288" s="563">
        <v>1848.56</v>
      </c>
      <c r="C8288"/>
      <c r="D8288"/>
    </row>
    <row r="8289" spans="1:4" ht="16.149999999999999" customHeight="1" x14ac:dyDescent="0.25">
      <c r="A8289" s="561">
        <v>41849</v>
      </c>
      <c r="B8289" s="562">
        <v>1850.61</v>
      </c>
      <c r="C8289"/>
      <c r="D8289"/>
    </row>
    <row r="8290" spans="1:4" ht="16.149999999999999" customHeight="1" x14ac:dyDescent="0.25">
      <c r="A8290" s="561">
        <v>41850</v>
      </c>
      <c r="B8290" s="563">
        <v>1853.3</v>
      </c>
      <c r="C8290"/>
      <c r="D8290"/>
    </row>
    <row r="8291" spans="1:4" ht="16.149999999999999" customHeight="1" x14ac:dyDescent="0.25">
      <c r="A8291" s="561">
        <v>41851</v>
      </c>
      <c r="B8291" s="562">
        <v>1872.43</v>
      </c>
      <c r="C8291"/>
      <c r="D8291"/>
    </row>
    <row r="8292" spans="1:4" ht="16.149999999999999" customHeight="1" x14ac:dyDescent="0.25">
      <c r="A8292" s="561">
        <v>41852</v>
      </c>
      <c r="B8292" s="563">
        <v>1878.75</v>
      </c>
      <c r="C8292"/>
      <c r="D8292"/>
    </row>
    <row r="8293" spans="1:4" ht="16.149999999999999" customHeight="1" x14ac:dyDescent="0.25">
      <c r="A8293" s="561">
        <v>41853</v>
      </c>
      <c r="B8293" s="562">
        <v>1873.65</v>
      </c>
      <c r="C8293"/>
      <c r="D8293"/>
    </row>
    <row r="8294" spans="1:4" ht="16.149999999999999" customHeight="1" x14ac:dyDescent="0.25">
      <c r="A8294" s="561">
        <v>41854</v>
      </c>
      <c r="B8294" s="563">
        <v>1873.65</v>
      </c>
      <c r="C8294"/>
      <c r="D8294"/>
    </row>
    <row r="8295" spans="1:4" ht="16.149999999999999" customHeight="1" x14ac:dyDescent="0.25">
      <c r="A8295" s="561">
        <v>41855</v>
      </c>
      <c r="B8295" s="562">
        <v>1873.65</v>
      </c>
      <c r="C8295"/>
      <c r="D8295"/>
    </row>
    <row r="8296" spans="1:4" ht="16.149999999999999" customHeight="1" x14ac:dyDescent="0.25">
      <c r="A8296" s="561">
        <v>41856</v>
      </c>
      <c r="B8296" s="563">
        <v>1878.68</v>
      </c>
      <c r="C8296"/>
      <c r="D8296"/>
    </row>
    <row r="8297" spans="1:4" ht="16.149999999999999" customHeight="1" x14ac:dyDescent="0.25">
      <c r="A8297" s="561">
        <v>41857</v>
      </c>
      <c r="B8297" s="562">
        <v>1892.35</v>
      </c>
      <c r="C8297"/>
      <c r="D8297"/>
    </row>
    <row r="8298" spans="1:4" ht="16.149999999999999" customHeight="1" x14ac:dyDescent="0.25">
      <c r="A8298" s="561">
        <v>41858</v>
      </c>
      <c r="B8298" s="563">
        <v>1888.51</v>
      </c>
      <c r="C8298"/>
      <c r="D8298"/>
    </row>
    <row r="8299" spans="1:4" ht="16.149999999999999" customHeight="1" x14ac:dyDescent="0.25">
      <c r="A8299" s="561">
        <v>41859</v>
      </c>
      <c r="B8299" s="562">
        <v>1888.51</v>
      </c>
      <c r="C8299"/>
      <c r="D8299"/>
    </row>
    <row r="8300" spans="1:4" ht="16.149999999999999" customHeight="1" x14ac:dyDescent="0.25">
      <c r="A8300" s="561">
        <v>41860</v>
      </c>
      <c r="B8300" s="563">
        <v>1891.59</v>
      </c>
      <c r="C8300"/>
      <c r="D8300"/>
    </row>
    <row r="8301" spans="1:4" ht="16.149999999999999" customHeight="1" x14ac:dyDescent="0.25">
      <c r="A8301" s="561">
        <v>41861</v>
      </c>
      <c r="B8301" s="562">
        <v>1891.59</v>
      </c>
      <c r="C8301"/>
      <c r="D8301"/>
    </row>
    <row r="8302" spans="1:4" ht="16.149999999999999" customHeight="1" x14ac:dyDescent="0.25">
      <c r="A8302" s="561">
        <v>41862</v>
      </c>
      <c r="B8302" s="563">
        <v>1891.59</v>
      </c>
      <c r="C8302"/>
      <c r="D8302"/>
    </row>
    <row r="8303" spans="1:4" ht="16.149999999999999" customHeight="1" x14ac:dyDescent="0.25">
      <c r="A8303" s="561">
        <v>41863</v>
      </c>
      <c r="B8303" s="562">
        <v>1881.62</v>
      </c>
      <c r="C8303"/>
      <c r="D8303"/>
    </row>
    <row r="8304" spans="1:4" ht="16.149999999999999" customHeight="1" x14ac:dyDescent="0.25">
      <c r="A8304" s="561">
        <v>41864</v>
      </c>
      <c r="B8304" s="563">
        <v>1877.4</v>
      </c>
      <c r="C8304"/>
      <c r="D8304"/>
    </row>
    <row r="8305" spans="1:4" ht="16.149999999999999" customHeight="1" x14ac:dyDescent="0.25">
      <c r="A8305" s="561">
        <v>41865</v>
      </c>
      <c r="B8305" s="562">
        <v>1883.33</v>
      </c>
      <c r="C8305"/>
      <c r="D8305"/>
    </row>
    <row r="8306" spans="1:4" ht="16.149999999999999" customHeight="1" x14ac:dyDescent="0.25">
      <c r="A8306" s="561">
        <v>41866</v>
      </c>
      <c r="B8306" s="563">
        <v>1877.77</v>
      </c>
      <c r="C8306"/>
      <c r="D8306"/>
    </row>
    <row r="8307" spans="1:4" ht="16.149999999999999" customHeight="1" x14ac:dyDescent="0.25">
      <c r="A8307" s="561">
        <v>41867</v>
      </c>
      <c r="B8307" s="562">
        <v>1884.81</v>
      </c>
      <c r="C8307"/>
      <c r="D8307"/>
    </row>
    <row r="8308" spans="1:4" ht="16.149999999999999" customHeight="1" x14ac:dyDescent="0.25">
      <c r="A8308" s="561">
        <v>41868</v>
      </c>
      <c r="B8308" s="563">
        <v>1884.81</v>
      </c>
      <c r="C8308"/>
      <c r="D8308"/>
    </row>
    <row r="8309" spans="1:4" ht="16.149999999999999" customHeight="1" x14ac:dyDescent="0.25">
      <c r="A8309" s="561">
        <v>41869</v>
      </c>
      <c r="B8309" s="562">
        <v>1884.81</v>
      </c>
      <c r="C8309"/>
      <c r="D8309"/>
    </row>
    <row r="8310" spans="1:4" ht="16.149999999999999" customHeight="1" x14ac:dyDescent="0.25">
      <c r="A8310" s="561">
        <v>41870</v>
      </c>
      <c r="B8310" s="563">
        <v>1884.81</v>
      </c>
      <c r="C8310"/>
      <c r="D8310"/>
    </row>
    <row r="8311" spans="1:4" ht="16.149999999999999" customHeight="1" x14ac:dyDescent="0.25">
      <c r="A8311" s="561">
        <v>41871</v>
      </c>
      <c r="B8311" s="562">
        <v>1894.27</v>
      </c>
      <c r="C8311"/>
      <c r="D8311"/>
    </row>
    <row r="8312" spans="1:4" ht="16.149999999999999" customHeight="1" x14ac:dyDescent="0.25">
      <c r="A8312" s="561">
        <v>41872</v>
      </c>
      <c r="B8312" s="563">
        <v>1912.43</v>
      </c>
      <c r="C8312"/>
      <c r="D8312"/>
    </row>
    <row r="8313" spans="1:4" ht="16.149999999999999" customHeight="1" x14ac:dyDescent="0.25">
      <c r="A8313" s="561">
        <v>41873</v>
      </c>
      <c r="B8313" s="562">
        <v>1919.84</v>
      </c>
      <c r="C8313"/>
      <c r="D8313"/>
    </row>
    <row r="8314" spans="1:4" ht="16.149999999999999" customHeight="1" x14ac:dyDescent="0.25">
      <c r="A8314" s="561">
        <v>41874</v>
      </c>
      <c r="B8314" s="563">
        <v>1924.4</v>
      </c>
      <c r="C8314"/>
      <c r="D8314"/>
    </row>
    <row r="8315" spans="1:4" ht="16.149999999999999" customHeight="1" x14ac:dyDescent="0.25">
      <c r="A8315" s="561">
        <v>41875</v>
      </c>
      <c r="B8315" s="562">
        <v>1924.4</v>
      </c>
      <c r="C8315"/>
      <c r="D8315"/>
    </row>
    <row r="8316" spans="1:4" ht="16.149999999999999" customHeight="1" x14ac:dyDescent="0.25">
      <c r="A8316" s="561">
        <v>41876</v>
      </c>
      <c r="B8316" s="563">
        <v>1924.4</v>
      </c>
      <c r="C8316"/>
      <c r="D8316"/>
    </row>
    <row r="8317" spans="1:4" ht="16.149999999999999" customHeight="1" x14ac:dyDescent="0.25">
      <c r="A8317" s="561">
        <v>41877</v>
      </c>
      <c r="B8317" s="562">
        <v>1932.39</v>
      </c>
      <c r="C8317"/>
      <c r="D8317"/>
    </row>
    <row r="8318" spans="1:4" ht="16.149999999999999" customHeight="1" x14ac:dyDescent="0.25">
      <c r="A8318" s="561">
        <v>41878</v>
      </c>
      <c r="B8318" s="563">
        <v>1928.67</v>
      </c>
      <c r="C8318"/>
      <c r="D8318"/>
    </row>
    <row r="8319" spans="1:4" ht="16.149999999999999" customHeight="1" x14ac:dyDescent="0.25">
      <c r="A8319" s="561">
        <v>41879</v>
      </c>
      <c r="B8319" s="562">
        <v>1926.92</v>
      </c>
      <c r="C8319"/>
      <c r="D8319"/>
    </row>
    <row r="8320" spans="1:4" ht="16.149999999999999" customHeight="1" x14ac:dyDescent="0.25">
      <c r="A8320" s="561">
        <v>41880</v>
      </c>
      <c r="B8320" s="563">
        <v>1935.04</v>
      </c>
      <c r="C8320"/>
      <c r="D8320"/>
    </row>
    <row r="8321" spans="1:4" ht="16.149999999999999" customHeight="1" x14ac:dyDescent="0.25">
      <c r="A8321" s="561">
        <v>41881</v>
      </c>
      <c r="B8321" s="562">
        <v>1918.62</v>
      </c>
      <c r="C8321"/>
      <c r="D8321"/>
    </row>
    <row r="8322" spans="1:4" ht="16.149999999999999" customHeight="1" x14ac:dyDescent="0.25">
      <c r="A8322" s="561">
        <v>41882</v>
      </c>
      <c r="B8322" s="563">
        <v>1918.62</v>
      </c>
      <c r="C8322"/>
      <c r="D8322"/>
    </row>
    <row r="8323" spans="1:4" ht="16.149999999999999" customHeight="1" x14ac:dyDescent="0.25">
      <c r="A8323" s="561">
        <v>41883</v>
      </c>
      <c r="B8323" s="562">
        <v>1918.62</v>
      </c>
      <c r="C8323"/>
      <c r="D8323"/>
    </row>
    <row r="8324" spans="1:4" ht="16.149999999999999" customHeight="1" x14ac:dyDescent="0.25">
      <c r="A8324" s="561">
        <v>41884</v>
      </c>
      <c r="B8324" s="563">
        <v>1918.62</v>
      </c>
      <c r="C8324"/>
      <c r="D8324"/>
    </row>
    <row r="8325" spans="1:4" ht="16.149999999999999" customHeight="1" x14ac:dyDescent="0.25">
      <c r="A8325" s="561">
        <v>41885</v>
      </c>
      <c r="B8325" s="562">
        <v>1931.49</v>
      </c>
      <c r="C8325"/>
      <c r="D8325"/>
    </row>
    <row r="8326" spans="1:4" ht="16.149999999999999" customHeight="1" x14ac:dyDescent="0.25">
      <c r="A8326" s="561">
        <v>41886</v>
      </c>
      <c r="B8326" s="563">
        <v>1924.67</v>
      </c>
      <c r="C8326"/>
      <c r="D8326"/>
    </row>
    <row r="8327" spans="1:4" ht="16.149999999999999" customHeight="1" x14ac:dyDescent="0.25">
      <c r="A8327" s="561">
        <v>41887</v>
      </c>
      <c r="B8327" s="562">
        <v>1931.45</v>
      </c>
      <c r="C8327"/>
      <c r="D8327"/>
    </row>
    <row r="8328" spans="1:4" ht="16.149999999999999" customHeight="1" x14ac:dyDescent="0.25">
      <c r="A8328" s="561">
        <v>41888</v>
      </c>
      <c r="B8328" s="563">
        <v>1935.25</v>
      </c>
      <c r="C8328"/>
      <c r="D8328"/>
    </row>
    <row r="8329" spans="1:4" ht="16.149999999999999" customHeight="1" x14ac:dyDescent="0.25">
      <c r="A8329" s="561">
        <v>41889</v>
      </c>
      <c r="B8329" s="562">
        <v>1935.25</v>
      </c>
      <c r="C8329"/>
      <c r="D8329"/>
    </row>
    <row r="8330" spans="1:4" ht="16.149999999999999" customHeight="1" x14ac:dyDescent="0.25">
      <c r="A8330" s="561">
        <v>41890</v>
      </c>
      <c r="B8330" s="563">
        <v>1935.25</v>
      </c>
      <c r="C8330"/>
      <c r="D8330"/>
    </row>
    <row r="8331" spans="1:4" ht="16.149999999999999" customHeight="1" x14ac:dyDescent="0.25">
      <c r="A8331" s="561">
        <v>41891</v>
      </c>
      <c r="B8331" s="562">
        <v>1942.03</v>
      </c>
      <c r="C8331"/>
      <c r="D8331"/>
    </row>
    <row r="8332" spans="1:4" ht="16.149999999999999" customHeight="1" x14ac:dyDescent="0.25">
      <c r="A8332" s="561">
        <v>41892</v>
      </c>
      <c r="B8332" s="563">
        <v>1962.84</v>
      </c>
      <c r="C8332"/>
      <c r="D8332"/>
    </row>
    <row r="8333" spans="1:4" ht="16.149999999999999" customHeight="1" x14ac:dyDescent="0.25">
      <c r="A8333" s="561">
        <v>41893</v>
      </c>
      <c r="B8333" s="562">
        <v>1975.82</v>
      </c>
      <c r="C8333"/>
      <c r="D8333"/>
    </row>
    <row r="8334" spans="1:4" ht="16.149999999999999" customHeight="1" x14ac:dyDescent="0.25">
      <c r="A8334" s="561">
        <v>41894</v>
      </c>
      <c r="B8334" s="563">
        <v>1979.97</v>
      </c>
      <c r="C8334"/>
      <c r="D8334"/>
    </row>
    <row r="8335" spans="1:4" ht="16.149999999999999" customHeight="1" x14ac:dyDescent="0.25">
      <c r="A8335" s="561">
        <v>41895</v>
      </c>
      <c r="B8335" s="562">
        <v>1994.97</v>
      </c>
      <c r="C8335"/>
      <c r="D8335"/>
    </row>
    <row r="8336" spans="1:4" ht="16.149999999999999" customHeight="1" x14ac:dyDescent="0.25">
      <c r="A8336" s="561">
        <v>41896</v>
      </c>
      <c r="B8336" s="563">
        <v>1994.97</v>
      </c>
      <c r="C8336"/>
      <c r="D8336"/>
    </row>
    <row r="8337" spans="1:4" ht="16.149999999999999" customHeight="1" x14ac:dyDescent="0.25">
      <c r="A8337" s="561">
        <v>41897</v>
      </c>
      <c r="B8337" s="562">
        <v>1994.97</v>
      </c>
      <c r="C8337"/>
      <c r="D8337"/>
    </row>
    <row r="8338" spans="1:4" ht="16.149999999999999" customHeight="1" x14ac:dyDescent="0.25">
      <c r="A8338" s="561">
        <v>41898</v>
      </c>
      <c r="B8338" s="563">
        <v>1987.71</v>
      </c>
      <c r="C8338"/>
      <c r="D8338"/>
    </row>
    <row r="8339" spans="1:4" ht="16.149999999999999" customHeight="1" x14ac:dyDescent="0.25">
      <c r="A8339" s="561">
        <v>41899</v>
      </c>
      <c r="B8339" s="562">
        <v>1978.08</v>
      </c>
      <c r="C8339"/>
      <c r="D8339"/>
    </row>
    <row r="8340" spans="1:4" ht="16.149999999999999" customHeight="1" x14ac:dyDescent="0.25">
      <c r="A8340" s="561">
        <v>41900</v>
      </c>
      <c r="B8340" s="563">
        <v>1975.47</v>
      </c>
      <c r="C8340"/>
      <c r="D8340"/>
    </row>
    <row r="8341" spans="1:4" ht="16.149999999999999" customHeight="1" x14ac:dyDescent="0.25">
      <c r="A8341" s="561">
        <v>41901</v>
      </c>
      <c r="B8341" s="562">
        <v>1975.42</v>
      </c>
      <c r="C8341"/>
      <c r="D8341"/>
    </row>
    <row r="8342" spans="1:4" ht="16.149999999999999" customHeight="1" x14ac:dyDescent="0.25">
      <c r="A8342" s="561">
        <v>41902</v>
      </c>
      <c r="B8342" s="563">
        <v>1966.89</v>
      </c>
      <c r="C8342"/>
      <c r="D8342"/>
    </row>
    <row r="8343" spans="1:4" ht="16.149999999999999" customHeight="1" x14ac:dyDescent="0.25">
      <c r="A8343" s="561">
        <v>41903</v>
      </c>
      <c r="B8343" s="562">
        <v>1966.89</v>
      </c>
      <c r="C8343"/>
      <c r="D8343"/>
    </row>
    <row r="8344" spans="1:4" ht="16.149999999999999" customHeight="1" x14ac:dyDescent="0.25">
      <c r="A8344" s="561">
        <v>41904</v>
      </c>
      <c r="B8344" s="563">
        <v>1966.89</v>
      </c>
      <c r="C8344"/>
      <c r="D8344"/>
    </row>
    <row r="8345" spans="1:4" ht="16.149999999999999" customHeight="1" x14ac:dyDescent="0.25">
      <c r="A8345" s="561">
        <v>41905</v>
      </c>
      <c r="B8345" s="562">
        <v>1992.68</v>
      </c>
      <c r="C8345"/>
      <c r="D8345"/>
    </row>
    <row r="8346" spans="1:4" ht="16.149999999999999" customHeight="1" x14ac:dyDescent="0.25">
      <c r="A8346" s="561">
        <v>41906</v>
      </c>
      <c r="B8346" s="563">
        <v>1997.91</v>
      </c>
      <c r="C8346"/>
      <c r="D8346"/>
    </row>
    <row r="8347" spans="1:4" ht="16.149999999999999" customHeight="1" x14ac:dyDescent="0.25">
      <c r="A8347" s="561">
        <v>41907</v>
      </c>
      <c r="B8347" s="562">
        <v>2007.48</v>
      </c>
      <c r="C8347"/>
      <c r="D8347"/>
    </row>
    <row r="8348" spans="1:4" ht="16.149999999999999" customHeight="1" x14ac:dyDescent="0.25">
      <c r="A8348" s="561">
        <v>41908</v>
      </c>
      <c r="B8348" s="563">
        <v>2019.76</v>
      </c>
      <c r="C8348"/>
      <c r="D8348"/>
    </row>
    <row r="8349" spans="1:4" ht="16.149999999999999" customHeight="1" x14ac:dyDescent="0.25">
      <c r="A8349" s="561">
        <v>41909</v>
      </c>
      <c r="B8349" s="562">
        <v>2023.89</v>
      </c>
      <c r="C8349"/>
      <c r="D8349"/>
    </row>
    <row r="8350" spans="1:4" ht="16.149999999999999" customHeight="1" x14ac:dyDescent="0.25">
      <c r="A8350" s="561">
        <v>41910</v>
      </c>
      <c r="B8350" s="563">
        <v>2023.89</v>
      </c>
      <c r="C8350"/>
      <c r="D8350"/>
    </row>
    <row r="8351" spans="1:4" ht="16.149999999999999" customHeight="1" x14ac:dyDescent="0.25">
      <c r="A8351" s="561">
        <v>41911</v>
      </c>
      <c r="B8351" s="562">
        <v>2023.89</v>
      </c>
      <c r="C8351"/>
      <c r="D8351"/>
    </row>
    <row r="8352" spans="1:4" ht="16.149999999999999" customHeight="1" x14ac:dyDescent="0.25">
      <c r="A8352" s="561">
        <v>41912</v>
      </c>
      <c r="B8352" s="563">
        <v>2028.48</v>
      </c>
      <c r="C8352"/>
      <c r="D8352"/>
    </row>
    <row r="8353" spans="1:4" ht="16.149999999999999" customHeight="1" x14ac:dyDescent="0.25">
      <c r="A8353" s="561">
        <v>41913</v>
      </c>
      <c r="B8353" s="562">
        <v>2022</v>
      </c>
      <c r="C8353"/>
      <c r="D8353"/>
    </row>
    <row r="8354" spans="1:4" ht="16.149999999999999" customHeight="1" x14ac:dyDescent="0.25">
      <c r="A8354" s="561">
        <v>41914</v>
      </c>
      <c r="B8354" s="563">
        <v>2025.75</v>
      </c>
      <c r="C8354"/>
      <c r="D8354"/>
    </row>
    <row r="8355" spans="1:4" ht="16.149999999999999" customHeight="1" x14ac:dyDescent="0.25">
      <c r="A8355" s="561">
        <v>41915</v>
      </c>
      <c r="B8355" s="562">
        <v>2021.49</v>
      </c>
      <c r="C8355"/>
      <c r="D8355"/>
    </row>
    <row r="8356" spans="1:4" ht="16.149999999999999" customHeight="1" x14ac:dyDescent="0.25">
      <c r="A8356" s="561">
        <v>41916</v>
      </c>
      <c r="B8356" s="563">
        <v>2026.2</v>
      </c>
      <c r="C8356"/>
      <c r="D8356"/>
    </row>
    <row r="8357" spans="1:4" ht="16.149999999999999" customHeight="1" x14ac:dyDescent="0.25">
      <c r="A8357" s="561">
        <v>41917</v>
      </c>
      <c r="B8357" s="562">
        <v>2026.2</v>
      </c>
      <c r="C8357"/>
      <c r="D8357"/>
    </row>
    <row r="8358" spans="1:4" ht="16.149999999999999" customHeight="1" x14ac:dyDescent="0.25">
      <c r="A8358" s="561">
        <v>41918</v>
      </c>
      <c r="B8358" s="563">
        <v>2026.2</v>
      </c>
      <c r="C8358"/>
      <c r="D8358"/>
    </row>
    <row r="8359" spans="1:4" ht="16.149999999999999" customHeight="1" x14ac:dyDescent="0.25">
      <c r="A8359" s="561">
        <v>41919</v>
      </c>
      <c r="B8359" s="562">
        <v>2028.03</v>
      </c>
      <c r="C8359"/>
      <c r="D8359"/>
    </row>
    <row r="8360" spans="1:4" ht="16.149999999999999" customHeight="1" x14ac:dyDescent="0.25">
      <c r="A8360" s="561">
        <v>41920</v>
      </c>
      <c r="B8360" s="563">
        <v>2026.9</v>
      </c>
      <c r="C8360"/>
      <c r="D8360"/>
    </row>
    <row r="8361" spans="1:4" ht="16.149999999999999" customHeight="1" x14ac:dyDescent="0.25">
      <c r="A8361" s="561">
        <v>41921</v>
      </c>
      <c r="B8361" s="562">
        <v>2040.31</v>
      </c>
      <c r="C8361"/>
      <c r="D8361"/>
    </row>
    <row r="8362" spans="1:4" ht="16.149999999999999" customHeight="1" x14ac:dyDescent="0.25">
      <c r="A8362" s="561">
        <v>41922</v>
      </c>
      <c r="B8362" s="563">
        <v>2041.71</v>
      </c>
      <c r="C8362"/>
      <c r="D8362"/>
    </row>
    <row r="8363" spans="1:4" ht="16.149999999999999" customHeight="1" x14ac:dyDescent="0.25">
      <c r="A8363" s="561">
        <v>41923</v>
      </c>
      <c r="B8363" s="562">
        <v>2052.96</v>
      </c>
      <c r="C8363"/>
      <c r="D8363"/>
    </row>
    <row r="8364" spans="1:4" ht="16.149999999999999" customHeight="1" x14ac:dyDescent="0.25">
      <c r="A8364" s="561">
        <v>41924</v>
      </c>
      <c r="B8364" s="563">
        <v>2052.96</v>
      </c>
      <c r="C8364"/>
      <c r="D8364"/>
    </row>
    <row r="8365" spans="1:4" ht="16.149999999999999" customHeight="1" x14ac:dyDescent="0.25">
      <c r="A8365" s="561">
        <v>41925</v>
      </c>
      <c r="B8365" s="562">
        <v>2052.96</v>
      </c>
      <c r="C8365"/>
      <c r="D8365"/>
    </row>
    <row r="8366" spans="1:4" ht="16.149999999999999" customHeight="1" x14ac:dyDescent="0.25">
      <c r="A8366" s="561">
        <v>41926</v>
      </c>
      <c r="B8366" s="563">
        <v>2052.96</v>
      </c>
      <c r="C8366"/>
      <c r="D8366"/>
    </row>
    <row r="8367" spans="1:4" ht="16.149999999999999" customHeight="1" x14ac:dyDescent="0.25">
      <c r="A8367" s="561">
        <v>41927</v>
      </c>
      <c r="B8367" s="562">
        <v>2049.66</v>
      </c>
      <c r="C8367"/>
      <c r="D8367"/>
    </row>
    <row r="8368" spans="1:4" ht="16.149999999999999" customHeight="1" x14ac:dyDescent="0.25">
      <c r="A8368" s="561">
        <v>41928</v>
      </c>
      <c r="B8368" s="563">
        <v>2057.6999999999998</v>
      </c>
      <c r="C8368"/>
      <c r="D8368"/>
    </row>
    <row r="8369" spans="1:4" ht="16.149999999999999" customHeight="1" x14ac:dyDescent="0.25">
      <c r="A8369" s="561">
        <v>41929</v>
      </c>
      <c r="B8369" s="562">
        <v>2074.4</v>
      </c>
      <c r="C8369"/>
      <c r="D8369"/>
    </row>
    <row r="8370" spans="1:4" ht="16.149999999999999" customHeight="1" x14ac:dyDescent="0.25">
      <c r="A8370" s="561">
        <v>41930</v>
      </c>
      <c r="B8370" s="563">
        <v>2064.4299999999998</v>
      </c>
      <c r="C8370"/>
      <c r="D8370"/>
    </row>
    <row r="8371" spans="1:4" ht="16.149999999999999" customHeight="1" x14ac:dyDescent="0.25">
      <c r="A8371" s="561">
        <v>41931</v>
      </c>
      <c r="B8371" s="562">
        <v>2064.4299999999998</v>
      </c>
      <c r="C8371"/>
      <c r="D8371"/>
    </row>
    <row r="8372" spans="1:4" ht="16.149999999999999" customHeight="1" x14ac:dyDescent="0.25">
      <c r="A8372" s="561">
        <v>41932</v>
      </c>
      <c r="B8372" s="563">
        <v>2064.4299999999998</v>
      </c>
      <c r="C8372"/>
      <c r="D8372"/>
    </row>
    <row r="8373" spans="1:4" ht="16.149999999999999" customHeight="1" x14ac:dyDescent="0.25">
      <c r="A8373" s="561">
        <v>41933</v>
      </c>
      <c r="B8373" s="562">
        <v>2065.8200000000002</v>
      </c>
      <c r="C8373"/>
      <c r="D8373"/>
    </row>
    <row r="8374" spans="1:4" ht="16.149999999999999" customHeight="1" x14ac:dyDescent="0.25">
      <c r="A8374" s="561">
        <v>41934</v>
      </c>
      <c r="B8374" s="563">
        <v>2048.44</v>
      </c>
      <c r="C8374"/>
      <c r="D8374"/>
    </row>
    <row r="8375" spans="1:4" ht="16.149999999999999" customHeight="1" x14ac:dyDescent="0.25">
      <c r="A8375" s="561">
        <v>41935</v>
      </c>
      <c r="B8375" s="562">
        <v>2049.9</v>
      </c>
      <c r="C8375"/>
      <c r="D8375"/>
    </row>
    <row r="8376" spans="1:4" ht="16.149999999999999" customHeight="1" x14ac:dyDescent="0.25">
      <c r="A8376" s="561">
        <v>41936</v>
      </c>
      <c r="B8376" s="563">
        <v>2053.39</v>
      </c>
      <c r="C8376"/>
      <c r="D8376"/>
    </row>
    <row r="8377" spans="1:4" ht="16.149999999999999" customHeight="1" x14ac:dyDescent="0.25">
      <c r="A8377" s="561">
        <v>41937</v>
      </c>
      <c r="B8377" s="562">
        <v>2065.38</v>
      </c>
      <c r="C8377"/>
      <c r="D8377"/>
    </row>
    <row r="8378" spans="1:4" ht="16.149999999999999" customHeight="1" x14ac:dyDescent="0.25">
      <c r="A8378" s="561">
        <v>41938</v>
      </c>
      <c r="B8378" s="563">
        <v>2065.38</v>
      </c>
      <c r="C8378"/>
      <c r="D8378"/>
    </row>
    <row r="8379" spans="1:4" ht="16.149999999999999" customHeight="1" x14ac:dyDescent="0.25">
      <c r="A8379" s="561">
        <v>41939</v>
      </c>
      <c r="B8379" s="562">
        <v>2065.38</v>
      </c>
      <c r="C8379"/>
      <c r="D8379"/>
    </row>
    <row r="8380" spans="1:4" ht="16.149999999999999" customHeight="1" x14ac:dyDescent="0.25">
      <c r="A8380" s="561">
        <v>41940</v>
      </c>
      <c r="B8380" s="563">
        <v>2069.7199999999998</v>
      </c>
      <c r="C8380"/>
      <c r="D8380"/>
    </row>
    <row r="8381" spans="1:4" ht="16.149999999999999" customHeight="1" x14ac:dyDescent="0.25">
      <c r="A8381" s="561">
        <v>41941</v>
      </c>
      <c r="B8381" s="562">
        <v>2055.4299999999998</v>
      </c>
      <c r="C8381"/>
      <c r="D8381"/>
    </row>
    <row r="8382" spans="1:4" ht="16.149999999999999" customHeight="1" x14ac:dyDescent="0.25">
      <c r="A8382" s="561">
        <v>41942</v>
      </c>
      <c r="B8382" s="563">
        <v>2044.55</v>
      </c>
      <c r="C8382"/>
      <c r="D8382"/>
    </row>
    <row r="8383" spans="1:4" ht="16.149999999999999" customHeight="1" x14ac:dyDescent="0.25">
      <c r="A8383" s="561">
        <v>41943</v>
      </c>
      <c r="B8383" s="562">
        <v>2050.52</v>
      </c>
      <c r="C8383"/>
      <c r="D8383"/>
    </row>
    <row r="8384" spans="1:4" ht="16.149999999999999" customHeight="1" x14ac:dyDescent="0.25">
      <c r="A8384" s="561">
        <v>41944</v>
      </c>
      <c r="B8384" s="563">
        <v>2061.92</v>
      </c>
      <c r="C8384"/>
      <c r="D8384"/>
    </row>
    <row r="8385" spans="1:4" ht="16.149999999999999" customHeight="1" x14ac:dyDescent="0.25">
      <c r="A8385" s="561">
        <v>41945</v>
      </c>
      <c r="B8385" s="562">
        <v>2061.92</v>
      </c>
      <c r="C8385"/>
      <c r="D8385"/>
    </row>
    <row r="8386" spans="1:4" ht="16.149999999999999" customHeight="1" x14ac:dyDescent="0.25">
      <c r="A8386" s="561">
        <v>41946</v>
      </c>
      <c r="B8386" s="563">
        <v>2061.92</v>
      </c>
      <c r="C8386"/>
      <c r="D8386"/>
    </row>
    <row r="8387" spans="1:4" ht="16.149999999999999" customHeight="1" x14ac:dyDescent="0.25">
      <c r="A8387" s="561">
        <v>41947</v>
      </c>
      <c r="B8387" s="562">
        <v>2061.92</v>
      </c>
      <c r="C8387"/>
      <c r="D8387"/>
    </row>
    <row r="8388" spans="1:4" ht="16.149999999999999" customHeight="1" x14ac:dyDescent="0.25">
      <c r="A8388" s="561">
        <v>41948</v>
      </c>
      <c r="B8388" s="563">
        <v>2076.9899999999998</v>
      </c>
      <c r="C8388"/>
      <c r="D8388"/>
    </row>
    <row r="8389" spans="1:4" ht="16.149999999999999" customHeight="1" x14ac:dyDescent="0.25">
      <c r="A8389" s="561">
        <v>41949</v>
      </c>
      <c r="B8389" s="562">
        <v>2081.2399999999998</v>
      </c>
      <c r="C8389"/>
      <c r="D8389"/>
    </row>
    <row r="8390" spans="1:4" ht="16.149999999999999" customHeight="1" x14ac:dyDescent="0.25">
      <c r="A8390" s="561">
        <v>41950</v>
      </c>
      <c r="B8390" s="563">
        <v>2086.86</v>
      </c>
      <c r="C8390"/>
      <c r="D8390"/>
    </row>
    <row r="8391" spans="1:4" ht="16.149999999999999" customHeight="1" x14ac:dyDescent="0.25">
      <c r="A8391" s="561">
        <v>41951</v>
      </c>
      <c r="B8391" s="562">
        <v>2103.25</v>
      </c>
      <c r="C8391"/>
      <c r="D8391"/>
    </row>
    <row r="8392" spans="1:4" ht="16.149999999999999" customHeight="1" x14ac:dyDescent="0.25">
      <c r="A8392" s="561">
        <v>41952</v>
      </c>
      <c r="B8392" s="563">
        <v>2103.25</v>
      </c>
      <c r="C8392"/>
      <c r="D8392"/>
    </row>
    <row r="8393" spans="1:4" ht="16.149999999999999" customHeight="1" x14ac:dyDescent="0.25">
      <c r="A8393" s="561">
        <v>41953</v>
      </c>
      <c r="B8393" s="562">
        <v>2103.25</v>
      </c>
      <c r="C8393"/>
      <c r="D8393"/>
    </row>
    <row r="8394" spans="1:4" ht="16.149999999999999" customHeight="1" x14ac:dyDescent="0.25">
      <c r="A8394" s="561">
        <v>41954</v>
      </c>
      <c r="B8394" s="563">
        <v>2103.12</v>
      </c>
      <c r="C8394"/>
      <c r="D8394"/>
    </row>
    <row r="8395" spans="1:4" ht="16.149999999999999" customHeight="1" x14ac:dyDescent="0.25">
      <c r="A8395" s="561">
        <v>41955</v>
      </c>
      <c r="B8395" s="562">
        <v>2103.12</v>
      </c>
      <c r="C8395"/>
      <c r="D8395"/>
    </row>
    <row r="8396" spans="1:4" ht="16.149999999999999" customHeight="1" x14ac:dyDescent="0.25">
      <c r="A8396" s="561">
        <v>41956</v>
      </c>
      <c r="B8396" s="563">
        <v>2115.59</v>
      </c>
      <c r="C8396"/>
      <c r="D8396"/>
    </row>
    <row r="8397" spans="1:4" ht="16.149999999999999" customHeight="1" x14ac:dyDescent="0.25">
      <c r="A8397" s="561">
        <v>41957</v>
      </c>
      <c r="B8397" s="562">
        <v>2133.0300000000002</v>
      </c>
      <c r="C8397"/>
      <c r="D8397"/>
    </row>
    <row r="8398" spans="1:4" ht="16.149999999999999" customHeight="1" x14ac:dyDescent="0.25">
      <c r="A8398" s="561">
        <v>41958</v>
      </c>
      <c r="B8398" s="563">
        <v>2160.4699999999998</v>
      </c>
      <c r="C8398"/>
      <c r="D8398"/>
    </row>
    <row r="8399" spans="1:4" ht="16.149999999999999" customHeight="1" x14ac:dyDescent="0.25">
      <c r="A8399" s="561">
        <v>41959</v>
      </c>
      <c r="B8399" s="562">
        <v>2160.4699999999998</v>
      </c>
      <c r="C8399"/>
      <c r="D8399"/>
    </row>
    <row r="8400" spans="1:4" ht="16.149999999999999" customHeight="1" x14ac:dyDescent="0.25">
      <c r="A8400" s="561">
        <v>41960</v>
      </c>
      <c r="B8400" s="563">
        <v>2160.4699999999998</v>
      </c>
      <c r="C8400"/>
      <c r="D8400"/>
    </row>
    <row r="8401" spans="1:4" ht="16.149999999999999" customHeight="1" x14ac:dyDescent="0.25">
      <c r="A8401" s="561">
        <v>41961</v>
      </c>
      <c r="B8401" s="562">
        <v>2160.4699999999998</v>
      </c>
      <c r="C8401"/>
      <c r="D8401"/>
    </row>
    <row r="8402" spans="1:4" ht="16.149999999999999" customHeight="1" x14ac:dyDescent="0.25">
      <c r="A8402" s="561">
        <v>41962</v>
      </c>
      <c r="B8402" s="563">
        <v>2158.58</v>
      </c>
      <c r="C8402"/>
      <c r="D8402"/>
    </row>
    <row r="8403" spans="1:4" ht="16.149999999999999" customHeight="1" x14ac:dyDescent="0.25">
      <c r="A8403" s="561">
        <v>41963</v>
      </c>
      <c r="B8403" s="562">
        <v>2156.73</v>
      </c>
      <c r="C8403"/>
      <c r="D8403"/>
    </row>
    <row r="8404" spans="1:4" ht="16.149999999999999" customHeight="1" x14ac:dyDescent="0.25">
      <c r="A8404" s="561">
        <v>41964</v>
      </c>
      <c r="B8404" s="563">
        <v>2156.9299999999998</v>
      </c>
      <c r="C8404"/>
      <c r="D8404"/>
    </row>
    <row r="8405" spans="1:4" ht="16.149999999999999" customHeight="1" x14ac:dyDescent="0.25">
      <c r="A8405" s="561">
        <v>41965</v>
      </c>
      <c r="B8405" s="562">
        <v>2142.02</v>
      </c>
      <c r="C8405"/>
      <c r="D8405"/>
    </row>
    <row r="8406" spans="1:4" ht="16.149999999999999" customHeight="1" x14ac:dyDescent="0.25">
      <c r="A8406" s="561">
        <v>41966</v>
      </c>
      <c r="B8406" s="563">
        <v>2142.02</v>
      </c>
      <c r="C8406"/>
      <c r="D8406"/>
    </row>
    <row r="8407" spans="1:4" ht="16.149999999999999" customHeight="1" x14ac:dyDescent="0.25">
      <c r="A8407" s="561">
        <v>41967</v>
      </c>
      <c r="B8407" s="562">
        <v>2142.02</v>
      </c>
      <c r="C8407"/>
      <c r="D8407"/>
    </row>
    <row r="8408" spans="1:4" ht="16.149999999999999" customHeight="1" x14ac:dyDescent="0.25">
      <c r="A8408" s="561">
        <v>41968</v>
      </c>
      <c r="B8408" s="563">
        <v>2158.12</v>
      </c>
      <c r="C8408"/>
      <c r="D8408"/>
    </row>
    <row r="8409" spans="1:4" ht="16.149999999999999" customHeight="1" x14ac:dyDescent="0.25">
      <c r="A8409" s="561">
        <v>41969</v>
      </c>
      <c r="B8409" s="562">
        <v>2162.15</v>
      </c>
      <c r="C8409"/>
      <c r="D8409"/>
    </row>
    <row r="8410" spans="1:4" ht="16.149999999999999" customHeight="1" x14ac:dyDescent="0.25">
      <c r="A8410" s="561">
        <v>41970</v>
      </c>
      <c r="B8410" s="563">
        <v>2165.15</v>
      </c>
      <c r="C8410"/>
      <c r="D8410"/>
    </row>
    <row r="8411" spans="1:4" ht="16.149999999999999" customHeight="1" x14ac:dyDescent="0.25">
      <c r="A8411" s="561">
        <v>41971</v>
      </c>
      <c r="B8411" s="562">
        <v>2165.15</v>
      </c>
      <c r="C8411"/>
      <c r="D8411"/>
    </row>
    <row r="8412" spans="1:4" ht="16.149999999999999" customHeight="1" x14ac:dyDescent="0.25">
      <c r="A8412" s="561">
        <v>41972</v>
      </c>
      <c r="B8412" s="563">
        <v>2206.19</v>
      </c>
      <c r="C8412"/>
      <c r="D8412"/>
    </row>
    <row r="8413" spans="1:4" ht="16.149999999999999" customHeight="1" x14ac:dyDescent="0.25">
      <c r="A8413" s="561">
        <v>41973</v>
      </c>
      <c r="B8413" s="562">
        <v>2206.19</v>
      </c>
      <c r="C8413"/>
      <c r="D8413"/>
    </row>
    <row r="8414" spans="1:4" ht="16.149999999999999" customHeight="1" x14ac:dyDescent="0.25">
      <c r="A8414" s="561">
        <v>41974</v>
      </c>
      <c r="B8414" s="563">
        <v>2206.19</v>
      </c>
      <c r="C8414"/>
      <c r="D8414"/>
    </row>
    <row r="8415" spans="1:4" ht="16.149999999999999" customHeight="1" x14ac:dyDescent="0.25">
      <c r="A8415" s="561">
        <v>41975</v>
      </c>
      <c r="B8415" s="562">
        <v>2252.36</v>
      </c>
      <c r="C8415"/>
      <c r="D8415"/>
    </row>
    <row r="8416" spans="1:4" ht="16.149999999999999" customHeight="1" x14ac:dyDescent="0.25">
      <c r="A8416" s="561">
        <v>41976</v>
      </c>
      <c r="B8416" s="563">
        <v>2293.4699999999998</v>
      </c>
      <c r="C8416"/>
      <c r="D8416"/>
    </row>
    <row r="8417" spans="1:4" ht="16.149999999999999" customHeight="1" x14ac:dyDescent="0.25">
      <c r="A8417" s="561">
        <v>41977</v>
      </c>
      <c r="B8417" s="562">
        <v>2286.0300000000002</v>
      </c>
      <c r="C8417"/>
      <c r="D8417"/>
    </row>
    <row r="8418" spans="1:4" ht="16.149999999999999" customHeight="1" x14ac:dyDescent="0.25">
      <c r="A8418" s="561">
        <v>41978</v>
      </c>
      <c r="B8418" s="563">
        <v>2284.2399999999998</v>
      </c>
      <c r="C8418"/>
      <c r="D8418"/>
    </row>
    <row r="8419" spans="1:4" ht="16.149999999999999" customHeight="1" x14ac:dyDescent="0.25">
      <c r="A8419" s="561">
        <v>41979</v>
      </c>
      <c r="B8419" s="562">
        <v>2304.12</v>
      </c>
      <c r="C8419"/>
      <c r="D8419"/>
    </row>
    <row r="8420" spans="1:4" ht="16.149999999999999" customHeight="1" x14ac:dyDescent="0.25">
      <c r="A8420" s="561">
        <v>41980</v>
      </c>
      <c r="B8420" s="563">
        <v>2304.12</v>
      </c>
      <c r="C8420"/>
      <c r="D8420"/>
    </row>
    <row r="8421" spans="1:4" ht="16.149999999999999" customHeight="1" x14ac:dyDescent="0.25">
      <c r="A8421" s="561">
        <v>41981</v>
      </c>
      <c r="B8421" s="562">
        <v>2304.12</v>
      </c>
      <c r="C8421"/>
      <c r="D8421"/>
    </row>
    <row r="8422" spans="1:4" ht="16.149999999999999" customHeight="1" x14ac:dyDescent="0.25">
      <c r="A8422" s="561">
        <v>41982</v>
      </c>
      <c r="B8422" s="563">
        <v>2304.12</v>
      </c>
      <c r="C8422"/>
      <c r="D8422"/>
    </row>
    <row r="8423" spans="1:4" ht="16.149999999999999" customHeight="1" x14ac:dyDescent="0.25">
      <c r="A8423" s="561">
        <v>41983</v>
      </c>
      <c r="B8423" s="562">
        <v>2350.0100000000002</v>
      </c>
      <c r="C8423"/>
      <c r="D8423"/>
    </row>
    <row r="8424" spans="1:4" ht="16.149999999999999" customHeight="1" x14ac:dyDescent="0.25">
      <c r="A8424" s="561">
        <v>41984</v>
      </c>
      <c r="B8424" s="563">
        <v>2381.96</v>
      </c>
      <c r="C8424"/>
      <c r="D8424"/>
    </row>
    <row r="8425" spans="1:4" ht="16.149999999999999" customHeight="1" x14ac:dyDescent="0.25">
      <c r="A8425" s="561">
        <v>41985</v>
      </c>
      <c r="B8425" s="562">
        <v>2423.56</v>
      </c>
      <c r="C8425"/>
      <c r="D8425"/>
    </row>
    <row r="8426" spans="1:4" ht="16.149999999999999" customHeight="1" x14ac:dyDescent="0.25">
      <c r="A8426" s="561">
        <v>41986</v>
      </c>
      <c r="B8426" s="563">
        <v>2405.31</v>
      </c>
      <c r="C8426"/>
      <c r="D8426"/>
    </row>
    <row r="8427" spans="1:4" ht="16.149999999999999" customHeight="1" x14ac:dyDescent="0.25">
      <c r="A8427" s="561">
        <v>41987</v>
      </c>
      <c r="B8427" s="562">
        <v>2405.31</v>
      </c>
      <c r="C8427"/>
      <c r="D8427"/>
    </row>
    <row r="8428" spans="1:4" ht="16.149999999999999" customHeight="1" x14ac:dyDescent="0.25">
      <c r="A8428" s="561">
        <v>41988</v>
      </c>
      <c r="B8428" s="563">
        <v>2405.31</v>
      </c>
      <c r="C8428"/>
      <c r="D8428"/>
    </row>
    <row r="8429" spans="1:4" ht="16.149999999999999" customHeight="1" x14ac:dyDescent="0.25">
      <c r="A8429" s="561">
        <v>41989</v>
      </c>
      <c r="B8429" s="562">
        <v>2414.39</v>
      </c>
      <c r="C8429"/>
      <c r="D8429"/>
    </row>
    <row r="8430" spans="1:4" ht="16.149999999999999" customHeight="1" x14ac:dyDescent="0.25">
      <c r="A8430" s="561">
        <v>41990</v>
      </c>
      <c r="B8430" s="563">
        <v>2446.35</v>
      </c>
      <c r="C8430"/>
      <c r="D8430"/>
    </row>
    <row r="8431" spans="1:4" ht="16.149999999999999" customHeight="1" x14ac:dyDescent="0.25">
      <c r="A8431" s="561">
        <v>41991</v>
      </c>
      <c r="B8431" s="562">
        <v>2412.79</v>
      </c>
      <c r="C8431"/>
      <c r="D8431"/>
    </row>
    <row r="8432" spans="1:4" ht="16.149999999999999" customHeight="1" x14ac:dyDescent="0.25">
      <c r="A8432" s="561">
        <v>41992</v>
      </c>
      <c r="B8432" s="563">
        <v>2334.98</v>
      </c>
      <c r="C8432"/>
      <c r="D8432"/>
    </row>
    <row r="8433" spans="1:4" ht="16.149999999999999" customHeight="1" x14ac:dyDescent="0.25">
      <c r="A8433" s="561">
        <v>41993</v>
      </c>
      <c r="B8433" s="562">
        <v>2297.14</v>
      </c>
      <c r="C8433"/>
      <c r="D8433"/>
    </row>
    <row r="8434" spans="1:4" ht="16.149999999999999" customHeight="1" x14ac:dyDescent="0.25">
      <c r="A8434" s="561">
        <v>41994</v>
      </c>
      <c r="B8434" s="563">
        <v>2297.14</v>
      </c>
      <c r="C8434"/>
      <c r="D8434"/>
    </row>
    <row r="8435" spans="1:4" ht="16.149999999999999" customHeight="1" x14ac:dyDescent="0.25">
      <c r="A8435" s="561">
        <v>41995</v>
      </c>
      <c r="B8435" s="562">
        <v>2297.14</v>
      </c>
      <c r="C8435"/>
      <c r="D8435"/>
    </row>
    <row r="8436" spans="1:4" ht="16.149999999999999" customHeight="1" x14ac:dyDescent="0.25">
      <c r="A8436" s="561">
        <v>41996</v>
      </c>
      <c r="B8436" s="563">
        <v>2316.9299999999998</v>
      </c>
      <c r="C8436"/>
      <c r="D8436"/>
    </row>
    <row r="8437" spans="1:4" ht="16.149999999999999" customHeight="1" x14ac:dyDescent="0.25">
      <c r="A8437" s="561">
        <v>41997</v>
      </c>
      <c r="B8437" s="562">
        <v>2342.5700000000002</v>
      </c>
      <c r="C8437"/>
      <c r="D8437"/>
    </row>
    <row r="8438" spans="1:4" ht="16.149999999999999" customHeight="1" x14ac:dyDescent="0.25">
      <c r="A8438" s="561">
        <v>41998</v>
      </c>
      <c r="B8438" s="563">
        <v>2346.9</v>
      </c>
      <c r="C8438"/>
      <c r="D8438"/>
    </row>
    <row r="8439" spans="1:4" ht="16.149999999999999" customHeight="1" x14ac:dyDescent="0.25">
      <c r="A8439" s="561">
        <v>41999</v>
      </c>
      <c r="B8439" s="562">
        <v>2346.9</v>
      </c>
      <c r="C8439"/>
      <c r="D8439"/>
    </row>
    <row r="8440" spans="1:4" ht="16.149999999999999" customHeight="1" x14ac:dyDescent="0.25">
      <c r="A8440" s="561">
        <v>42000</v>
      </c>
      <c r="B8440" s="563">
        <v>2358.46</v>
      </c>
      <c r="C8440"/>
      <c r="D8440"/>
    </row>
    <row r="8441" spans="1:4" ht="16.149999999999999" customHeight="1" x14ac:dyDescent="0.25">
      <c r="A8441" s="561">
        <v>42001</v>
      </c>
      <c r="B8441" s="562">
        <v>2358.46</v>
      </c>
      <c r="C8441"/>
      <c r="D8441"/>
    </row>
    <row r="8442" spans="1:4" ht="16.149999999999999" customHeight="1" x14ac:dyDescent="0.25">
      <c r="A8442" s="561">
        <v>42002</v>
      </c>
      <c r="B8442" s="563">
        <v>2358.46</v>
      </c>
      <c r="C8442"/>
      <c r="D8442"/>
    </row>
    <row r="8443" spans="1:4" ht="16.149999999999999" customHeight="1" x14ac:dyDescent="0.25">
      <c r="A8443" s="561">
        <v>42003</v>
      </c>
      <c r="B8443" s="562">
        <v>2378.56</v>
      </c>
      <c r="C8443"/>
      <c r="D8443"/>
    </row>
    <row r="8444" spans="1:4" ht="16.149999999999999" customHeight="1" x14ac:dyDescent="0.25">
      <c r="A8444" s="561">
        <v>42004</v>
      </c>
      <c r="B8444" s="563">
        <v>2392.46</v>
      </c>
      <c r="C8444"/>
      <c r="D8444"/>
    </row>
    <row r="8445" spans="1:4" ht="16.149999999999999" customHeight="1" x14ac:dyDescent="0.25">
      <c r="A8445" s="561">
        <v>42005</v>
      </c>
      <c r="B8445" s="562">
        <v>2392.46</v>
      </c>
      <c r="C8445"/>
      <c r="D8445"/>
    </row>
    <row r="8446" spans="1:4" ht="16.149999999999999" customHeight="1" x14ac:dyDescent="0.25">
      <c r="A8446" s="561">
        <v>42006</v>
      </c>
      <c r="B8446" s="563">
        <v>2392.46</v>
      </c>
      <c r="C8446"/>
      <c r="D8446"/>
    </row>
    <row r="8447" spans="1:4" ht="16.149999999999999" customHeight="1" x14ac:dyDescent="0.25">
      <c r="A8447" s="561">
        <v>42007</v>
      </c>
      <c r="B8447" s="562">
        <v>2383.37</v>
      </c>
      <c r="C8447"/>
      <c r="D8447"/>
    </row>
    <row r="8448" spans="1:4" ht="16.149999999999999" customHeight="1" x14ac:dyDescent="0.25">
      <c r="A8448" s="561">
        <v>42008</v>
      </c>
      <c r="B8448" s="563">
        <v>2383.37</v>
      </c>
      <c r="C8448"/>
      <c r="D8448"/>
    </row>
    <row r="8449" spans="1:4" ht="16.149999999999999" customHeight="1" x14ac:dyDescent="0.25">
      <c r="A8449" s="561">
        <v>42009</v>
      </c>
      <c r="B8449" s="562">
        <v>2383.37</v>
      </c>
      <c r="C8449"/>
      <c r="D8449"/>
    </row>
    <row r="8450" spans="1:4" ht="16.149999999999999" customHeight="1" x14ac:dyDescent="0.25">
      <c r="A8450" s="561">
        <v>42010</v>
      </c>
      <c r="B8450" s="563">
        <v>2412.8200000000002</v>
      </c>
      <c r="C8450"/>
      <c r="D8450"/>
    </row>
    <row r="8451" spans="1:4" ht="16.149999999999999" customHeight="1" x14ac:dyDescent="0.25">
      <c r="A8451" s="561">
        <v>42011</v>
      </c>
      <c r="B8451" s="562">
        <v>2452.11</v>
      </c>
      <c r="C8451"/>
      <c r="D8451"/>
    </row>
    <row r="8452" spans="1:4" ht="16.149999999999999" customHeight="1" x14ac:dyDescent="0.25">
      <c r="A8452" s="561">
        <v>42012</v>
      </c>
      <c r="B8452" s="563">
        <v>2434.31</v>
      </c>
      <c r="C8452"/>
      <c r="D8452"/>
    </row>
    <row r="8453" spans="1:4" ht="16.149999999999999" customHeight="1" x14ac:dyDescent="0.25">
      <c r="A8453" s="561">
        <v>42013</v>
      </c>
      <c r="B8453" s="562">
        <v>2405.0300000000002</v>
      </c>
      <c r="C8453"/>
      <c r="D8453"/>
    </row>
    <row r="8454" spans="1:4" ht="16.149999999999999" customHeight="1" x14ac:dyDescent="0.25">
      <c r="A8454" s="561">
        <v>42014</v>
      </c>
      <c r="B8454" s="563">
        <v>2406.71</v>
      </c>
      <c r="C8454"/>
      <c r="D8454"/>
    </row>
    <row r="8455" spans="1:4" ht="16.149999999999999" customHeight="1" x14ac:dyDescent="0.25">
      <c r="A8455" s="561">
        <v>42015</v>
      </c>
      <c r="B8455" s="562">
        <v>2406.71</v>
      </c>
      <c r="C8455"/>
      <c r="D8455"/>
    </row>
    <row r="8456" spans="1:4" ht="16.149999999999999" customHeight="1" x14ac:dyDescent="0.25">
      <c r="A8456" s="561">
        <v>42016</v>
      </c>
      <c r="B8456" s="563">
        <v>2406.71</v>
      </c>
      <c r="C8456"/>
      <c r="D8456"/>
    </row>
    <row r="8457" spans="1:4" ht="16.149999999999999" customHeight="1" x14ac:dyDescent="0.25">
      <c r="A8457" s="561">
        <v>42017</v>
      </c>
      <c r="B8457" s="562">
        <v>2406.71</v>
      </c>
      <c r="C8457"/>
      <c r="D8457"/>
    </row>
    <row r="8458" spans="1:4" ht="16.149999999999999" customHeight="1" x14ac:dyDescent="0.25">
      <c r="A8458" s="561">
        <v>42018</v>
      </c>
      <c r="B8458" s="563">
        <v>2442.0300000000002</v>
      </c>
      <c r="C8458"/>
      <c r="D8458"/>
    </row>
    <row r="8459" spans="1:4" ht="16.149999999999999" customHeight="1" x14ac:dyDescent="0.25">
      <c r="A8459" s="561">
        <v>42019</v>
      </c>
      <c r="B8459" s="562">
        <v>2438.79</v>
      </c>
      <c r="C8459"/>
      <c r="D8459"/>
    </row>
    <row r="8460" spans="1:4" ht="16.149999999999999" customHeight="1" x14ac:dyDescent="0.25">
      <c r="A8460" s="561">
        <v>42020</v>
      </c>
      <c r="B8460" s="563">
        <v>2398.91</v>
      </c>
      <c r="C8460"/>
      <c r="D8460"/>
    </row>
    <row r="8461" spans="1:4" ht="16.149999999999999" customHeight="1" x14ac:dyDescent="0.25">
      <c r="A8461" s="561">
        <v>42021</v>
      </c>
      <c r="B8461" s="562">
        <v>2383.91</v>
      </c>
      <c r="C8461"/>
      <c r="D8461"/>
    </row>
    <row r="8462" spans="1:4" ht="16.149999999999999" customHeight="1" x14ac:dyDescent="0.25">
      <c r="A8462" s="561">
        <v>42022</v>
      </c>
      <c r="B8462" s="563">
        <v>2383.91</v>
      </c>
      <c r="C8462"/>
      <c r="D8462"/>
    </row>
    <row r="8463" spans="1:4" ht="16.149999999999999" customHeight="1" x14ac:dyDescent="0.25">
      <c r="A8463" s="561">
        <v>42023</v>
      </c>
      <c r="B8463" s="562">
        <v>2383.91</v>
      </c>
      <c r="C8463"/>
      <c r="D8463"/>
    </row>
    <row r="8464" spans="1:4" ht="16.149999999999999" customHeight="1" x14ac:dyDescent="0.25">
      <c r="A8464" s="561">
        <v>42024</v>
      </c>
      <c r="B8464" s="563">
        <v>2383.91</v>
      </c>
      <c r="C8464"/>
      <c r="D8464"/>
    </row>
    <row r="8465" spans="1:4" ht="16.149999999999999" customHeight="1" x14ac:dyDescent="0.25">
      <c r="A8465" s="561">
        <v>42025</v>
      </c>
      <c r="B8465" s="562">
        <v>2373.44</v>
      </c>
      <c r="C8465"/>
      <c r="D8465"/>
    </row>
    <row r="8466" spans="1:4" ht="16.149999999999999" customHeight="1" x14ac:dyDescent="0.25">
      <c r="A8466" s="561">
        <v>42026</v>
      </c>
      <c r="B8466" s="563">
        <v>2361.54</v>
      </c>
      <c r="C8466"/>
      <c r="D8466"/>
    </row>
    <row r="8467" spans="1:4" ht="16.149999999999999" customHeight="1" x14ac:dyDescent="0.25">
      <c r="A8467" s="561">
        <v>42027</v>
      </c>
      <c r="B8467" s="562">
        <v>2370.75</v>
      </c>
      <c r="C8467"/>
      <c r="D8467"/>
    </row>
    <row r="8468" spans="1:4" ht="16.149999999999999" customHeight="1" x14ac:dyDescent="0.25">
      <c r="A8468" s="561">
        <v>42028</v>
      </c>
      <c r="B8468" s="563">
        <v>2386.5</v>
      </c>
      <c r="C8468"/>
      <c r="D8468"/>
    </row>
    <row r="8469" spans="1:4" ht="16.149999999999999" customHeight="1" x14ac:dyDescent="0.25">
      <c r="A8469" s="561">
        <v>42029</v>
      </c>
      <c r="B8469" s="562">
        <v>2386.5</v>
      </c>
      <c r="C8469"/>
      <c r="D8469"/>
    </row>
    <row r="8470" spans="1:4" ht="16.149999999999999" customHeight="1" x14ac:dyDescent="0.25">
      <c r="A8470" s="561">
        <v>42030</v>
      </c>
      <c r="B8470" s="563">
        <v>2386.5</v>
      </c>
      <c r="C8470"/>
      <c r="D8470"/>
    </row>
    <row r="8471" spans="1:4" ht="16.149999999999999" customHeight="1" x14ac:dyDescent="0.25">
      <c r="A8471" s="561">
        <v>42031</v>
      </c>
      <c r="B8471" s="562">
        <v>2386.2800000000002</v>
      </c>
      <c r="C8471"/>
      <c r="D8471"/>
    </row>
    <row r="8472" spans="1:4" ht="16.149999999999999" customHeight="1" x14ac:dyDescent="0.25">
      <c r="A8472" s="561">
        <v>42032</v>
      </c>
      <c r="B8472" s="563">
        <v>2381.11</v>
      </c>
      <c r="C8472"/>
      <c r="D8472"/>
    </row>
    <row r="8473" spans="1:4" ht="16.149999999999999" customHeight="1" x14ac:dyDescent="0.25">
      <c r="A8473" s="561">
        <v>42033</v>
      </c>
      <c r="B8473" s="562">
        <v>2362.42</v>
      </c>
      <c r="C8473"/>
      <c r="D8473"/>
    </row>
    <row r="8474" spans="1:4" ht="16.149999999999999" customHeight="1" x14ac:dyDescent="0.25">
      <c r="A8474" s="561">
        <v>42034</v>
      </c>
      <c r="B8474" s="563">
        <v>2397.35</v>
      </c>
      <c r="C8474"/>
      <c r="D8474"/>
    </row>
    <row r="8475" spans="1:4" ht="16.149999999999999" customHeight="1" x14ac:dyDescent="0.25">
      <c r="A8475" s="561">
        <v>42035</v>
      </c>
      <c r="B8475" s="562">
        <v>2441.1</v>
      </c>
      <c r="C8475"/>
      <c r="D8475"/>
    </row>
    <row r="8476" spans="1:4" ht="16.149999999999999" customHeight="1" x14ac:dyDescent="0.25">
      <c r="A8476" s="561">
        <v>42036</v>
      </c>
      <c r="B8476" s="563">
        <v>2441.1</v>
      </c>
      <c r="C8476"/>
      <c r="D8476"/>
    </row>
    <row r="8477" spans="1:4" ht="16.149999999999999" customHeight="1" x14ac:dyDescent="0.25">
      <c r="A8477" s="561">
        <v>42037</v>
      </c>
      <c r="B8477" s="562">
        <v>2441.1</v>
      </c>
      <c r="C8477"/>
      <c r="D8477"/>
    </row>
    <row r="8478" spans="1:4" ht="16.149999999999999" customHeight="1" x14ac:dyDescent="0.25">
      <c r="A8478" s="561">
        <v>42038</v>
      </c>
      <c r="B8478" s="563">
        <v>2407.29</v>
      </c>
      <c r="C8478"/>
      <c r="D8478"/>
    </row>
    <row r="8479" spans="1:4" ht="16.149999999999999" customHeight="1" x14ac:dyDescent="0.25">
      <c r="A8479" s="561">
        <v>42039</v>
      </c>
      <c r="B8479" s="562">
        <v>2374.7199999999998</v>
      </c>
      <c r="C8479"/>
      <c r="D8479"/>
    </row>
    <row r="8480" spans="1:4" ht="16.149999999999999" customHeight="1" x14ac:dyDescent="0.25">
      <c r="A8480" s="561">
        <v>42040</v>
      </c>
      <c r="B8480" s="563">
        <v>2381.91</v>
      </c>
      <c r="C8480"/>
      <c r="D8480"/>
    </row>
    <row r="8481" spans="1:4" ht="16.149999999999999" customHeight="1" x14ac:dyDescent="0.25">
      <c r="A8481" s="561">
        <v>42041</v>
      </c>
      <c r="B8481" s="562">
        <v>2384.5300000000002</v>
      </c>
      <c r="C8481"/>
      <c r="D8481"/>
    </row>
    <row r="8482" spans="1:4" ht="16.149999999999999" customHeight="1" x14ac:dyDescent="0.25">
      <c r="A8482" s="561">
        <v>42042</v>
      </c>
      <c r="B8482" s="563">
        <v>2384.7600000000002</v>
      </c>
      <c r="C8482"/>
      <c r="D8482"/>
    </row>
    <row r="8483" spans="1:4" ht="16.149999999999999" customHeight="1" x14ac:dyDescent="0.25">
      <c r="A8483" s="561">
        <v>42043</v>
      </c>
      <c r="B8483" s="562">
        <v>2384.7600000000002</v>
      </c>
      <c r="C8483"/>
      <c r="D8483"/>
    </row>
    <row r="8484" spans="1:4" ht="16.149999999999999" customHeight="1" x14ac:dyDescent="0.25">
      <c r="A8484" s="561">
        <v>42044</v>
      </c>
      <c r="B8484" s="563">
        <v>2384.7600000000002</v>
      </c>
      <c r="C8484"/>
      <c r="D8484"/>
    </row>
    <row r="8485" spans="1:4" ht="16.149999999999999" customHeight="1" x14ac:dyDescent="0.25">
      <c r="A8485" s="561">
        <v>42045</v>
      </c>
      <c r="B8485" s="562">
        <v>2371.31</v>
      </c>
      <c r="C8485"/>
      <c r="D8485"/>
    </row>
    <row r="8486" spans="1:4" ht="16.149999999999999" customHeight="1" x14ac:dyDescent="0.25">
      <c r="A8486" s="561">
        <v>42046</v>
      </c>
      <c r="B8486" s="563">
        <v>2380.79</v>
      </c>
      <c r="C8486"/>
      <c r="D8486"/>
    </row>
    <row r="8487" spans="1:4" ht="16.149999999999999" customHeight="1" x14ac:dyDescent="0.25">
      <c r="A8487" s="561">
        <v>42047</v>
      </c>
      <c r="B8487" s="562">
        <v>2416.61</v>
      </c>
      <c r="C8487"/>
      <c r="D8487"/>
    </row>
    <row r="8488" spans="1:4" ht="16.149999999999999" customHeight="1" x14ac:dyDescent="0.25">
      <c r="A8488" s="561">
        <v>42048</v>
      </c>
      <c r="B8488" s="563">
        <v>2401.0300000000002</v>
      </c>
      <c r="C8488"/>
      <c r="D8488"/>
    </row>
    <row r="8489" spans="1:4" ht="16.149999999999999" customHeight="1" x14ac:dyDescent="0.25">
      <c r="A8489" s="561">
        <v>42049</v>
      </c>
      <c r="B8489" s="562">
        <v>2376.23</v>
      </c>
      <c r="C8489"/>
      <c r="D8489"/>
    </row>
    <row r="8490" spans="1:4" ht="16.149999999999999" customHeight="1" x14ac:dyDescent="0.25">
      <c r="A8490" s="561">
        <v>42050</v>
      </c>
      <c r="B8490" s="563">
        <v>2376.23</v>
      </c>
      <c r="C8490"/>
      <c r="D8490"/>
    </row>
    <row r="8491" spans="1:4" ht="16.149999999999999" customHeight="1" x14ac:dyDescent="0.25">
      <c r="A8491" s="561">
        <v>42051</v>
      </c>
      <c r="B8491" s="562">
        <v>2376.23</v>
      </c>
      <c r="C8491"/>
      <c r="D8491"/>
    </row>
    <row r="8492" spans="1:4" ht="16.149999999999999" customHeight="1" x14ac:dyDescent="0.25">
      <c r="A8492" s="561">
        <v>42052</v>
      </c>
      <c r="B8492" s="563">
        <v>2376.23</v>
      </c>
      <c r="C8492"/>
      <c r="D8492"/>
    </row>
    <row r="8493" spans="1:4" ht="16.149999999999999" customHeight="1" x14ac:dyDescent="0.25">
      <c r="A8493" s="561">
        <v>42053</v>
      </c>
      <c r="B8493" s="562">
        <v>2416.37</v>
      </c>
      <c r="C8493"/>
      <c r="D8493"/>
    </row>
    <row r="8494" spans="1:4" ht="16.149999999999999" customHeight="1" x14ac:dyDescent="0.25">
      <c r="A8494" s="561">
        <v>42054</v>
      </c>
      <c r="B8494" s="563">
        <v>2429.71</v>
      </c>
      <c r="C8494"/>
      <c r="D8494"/>
    </row>
    <row r="8495" spans="1:4" ht="16.149999999999999" customHeight="1" x14ac:dyDescent="0.25">
      <c r="A8495" s="561">
        <v>42055</v>
      </c>
      <c r="B8495" s="562">
        <v>2445.16</v>
      </c>
      <c r="C8495"/>
      <c r="D8495"/>
    </row>
    <row r="8496" spans="1:4" ht="16.149999999999999" customHeight="1" x14ac:dyDescent="0.25">
      <c r="A8496" s="561">
        <v>42056</v>
      </c>
      <c r="B8496" s="563">
        <v>2455.54</v>
      </c>
      <c r="C8496"/>
      <c r="D8496"/>
    </row>
    <row r="8497" spans="1:4" ht="16.149999999999999" customHeight="1" x14ac:dyDescent="0.25">
      <c r="A8497" s="561">
        <v>42057</v>
      </c>
      <c r="B8497" s="562">
        <v>2455.54</v>
      </c>
      <c r="C8497"/>
      <c r="D8497"/>
    </row>
    <row r="8498" spans="1:4" ht="16.149999999999999" customHeight="1" x14ac:dyDescent="0.25">
      <c r="A8498" s="561">
        <v>42058</v>
      </c>
      <c r="B8498" s="563">
        <v>2455.54</v>
      </c>
      <c r="C8498"/>
      <c r="D8498"/>
    </row>
    <row r="8499" spans="1:4" ht="16.149999999999999" customHeight="1" x14ac:dyDescent="0.25">
      <c r="A8499" s="561">
        <v>42059</v>
      </c>
      <c r="B8499" s="562">
        <v>2489.81</v>
      </c>
      <c r="C8499"/>
      <c r="D8499"/>
    </row>
    <row r="8500" spans="1:4" ht="16.149999999999999" customHeight="1" x14ac:dyDescent="0.25">
      <c r="A8500" s="561">
        <v>42060</v>
      </c>
      <c r="B8500" s="563">
        <v>2500.59</v>
      </c>
      <c r="C8500"/>
      <c r="D8500"/>
    </row>
    <row r="8501" spans="1:4" ht="16.149999999999999" customHeight="1" x14ac:dyDescent="0.25">
      <c r="A8501" s="561">
        <v>42061</v>
      </c>
      <c r="B8501" s="562">
        <v>2489.41</v>
      </c>
      <c r="C8501"/>
      <c r="D8501"/>
    </row>
    <row r="8502" spans="1:4" ht="16.149999999999999" customHeight="1" x14ac:dyDescent="0.25">
      <c r="A8502" s="561">
        <v>42062</v>
      </c>
      <c r="B8502" s="563">
        <v>2484.58</v>
      </c>
      <c r="C8502"/>
      <c r="D8502"/>
    </row>
    <row r="8503" spans="1:4" ht="16.149999999999999" customHeight="1" x14ac:dyDescent="0.25">
      <c r="A8503" s="561">
        <v>42063</v>
      </c>
      <c r="B8503" s="562">
        <v>2496.9899999999998</v>
      </c>
      <c r="C8503"/>
      <c r="D8503"/>
    </row>
    <row r="8504" spans="1:4" ht="16.149999999999999" customHeight="1" x14ac:dyDescent="0.25">
      <c r="A8504" s="561">
        <v>42064</v>
      </c>
      <c r="B8504" s="563">
        <v>2496.9899999999998</v>
      </c>
      <c r="C8504"/>
      <c r="D8504"/>
    </row>
    <row r="8505" spans="1:4" ht="16.149999999999999" customHeight="1" x14ac:dyDescent="0.25">
      <c r="A8505" s="561">
        <v>42065</v>
      </c>
      <c r="B8505" s="562">
        <v>2496.9899999999998</v>
      </c>
      <c r="C8505"/>
      <c r="D8505"/>
    </row>
    <row r="8506" spans="1:4" ht="16.149999999999999" customHeight="1" x14ac:dyDescent="0.25">
      <c r="A8506" s="561">
        <v>42066</v>
      </c>
      <c r="B8506" s="563">
        <v>2522.0300000000002</v>
      </c>
      <c r="C8506"/>
      <c r="D8506"/>
    </row>
    <row r="8507" spans="1:4" ht="16.149999999999999" customHeight="1" x14ac:dyDescent="0.25">
      <c r="A8507" s="561">
        <v>42067</v>
      </c>
      <c r="B8507" s="562">
        <v>2555.08</v>
      </c>
      <c r="C8507"/>
      <c r="D8507"/>
    </row>
    <row r="8508" spans="1:4" ht="16.149999999999999" customHeight="1" x14ac:dyDescent="0.25">
      <c r="A8508" s="561">
        <v>42068</v>
      </c>
      <c r="B8508" s="563">
        <v>2565.9</v>
      </c>
      <c r="C8508"/>
      <c r="D8508"/>
    </row>
    <row r="8509" spans="1:4" ht="16.149999999999999" customHeight="1" x14ac:dyDescent="0.25">
      <c r="A8509" s="561">
        <v>42069</v>
      </c>
      <c r="B8509" s="562">
        <v>2543.4699999999998</v>
      </c>
      <c r="C8509"/>
      <c r="D8509"/>
    </row>
    <row r="8510" spans="1:4" ht="16.149999999999999" customHeight="1" x14ac:dyDescent="0.25">
      <c r="A8510" s="561">
        <v>42070</v>
      </c>
      <c r="B8510" s="563">
        <v>2565.61</v>
      </c>
      <c r="C8510"/>
      <c r="D8510"/>
    </row>
    <row r="8511" spans="1:4" ht="16.149999999999999" customHeight="1" x14ac:dyDescent="0.25">
      <c r="A8511" s="561">
        <v>42071</v>
      </c>
      <c r="B8511" s="562">
        <v>2565.61</v>
      </c>
      <c r="C8511"/>
      <c r="D8511"/>
    </row>
    <row r="8512" spans="1:4" ht="16.149999999999999" customHeight="1" x14ac:dyDescent="0.25">
      <c r="A8512" s="561">
        <v>42072</v>
      </c>
      <c r="B8512" s="563">
        <v>2565.61</v>
      </c>
      <c r="C8512"/>
      <c r="D8512"/>
    </row>
    <row r="8513" spans="1:4" ht="16.149999999999999" customHeight="1" x14ac:dyDescent="0.25">
      <c r="A8513" s="561">
        <v>42073</v>
      </c>
      <c r="B8513" s="562">
        <v>2592.86</v>
      </c>
      <c r="C8513"/>
      <c r="D8513"/>
    </row>
    <row r="8514" spans="1:4" ht="16.149999999999999" customHeight="1" x14ac:dyDescent="0.25">
      <c r="A8514" s="561">
        <v>42074</v>
      </c>
      <c r="B8514" s="563">
        <v>2618.79</v>
      </c>
      <c r="C8514"/>
      <c r="D8514"/>
    </row>
    <row r="8515" spans="1:4" ht="16.149999999999999" customHeight="1" x14ac:dyDescent="0.25">
      <c r="A8515" s="561">
        <v>42075</v>
      </c>
      <c r="B8515" s="562">
        <v>2633.65</v>
      </c>
      <c r="C8515"/>
      <c r="D8515"/>
    </row>
    <row r="8516" spans="1:4" ht="16.149999999999999" customHeight="1" x14ac:dyDescent="0.25">
      <c r="A8516" s="561">
        <v>42076</v>
      </c>
      <c r="B8516" s="563">
        <v>2610.08</v>
      </c>
      <c r="C8516"/>
      <c r="D8516"/>
    </row>
    <row r="8517" spans="1:4" ht="16.149999999999999" customHeight="1" x14ac:dyDescent="0.25">
      <c r="A8517" s="561">
        <v>42077</v>
      </c>
      <c r="B8517" s="562">
        <v>2661.52</v>
      </c>
      <c r="C8517"/>
      <c r="D8517"/>
    </row>
    <row r="8518" spans="1:4" ht="16.149999999999999" customHeight="1" x14ac:dyDescent="0.25">
      <c r="A8518" s="561">
        <v>42078</v>
      </c>
      <c r="B8518" s="563">
        <v>2661.52</v>
      </c>
      <c r="C8518"/>
      <c r="D8518"/>
    </row>
    <row r="8519" spans="1:4" ht="16.149999999999999" customHeight="1" x14ac:dyDescent="0.25">
      <c r="A8519" s="561">
        <v>42079</v>
      </c>
      <c r="B8519" s="562">
        <v>2661.52</v>
      </c>
      <c r="C8519"/>
      <c r="D8519"/>
    </row>
    <row r="8520" spans="1:4" ht="16.149999999999999" customHeight="1" x14ac:dyDescent="0.25">
      <c r="A8520" s="561">
        <v>42080</v>
      </c>
      <c r="B8520" s="563">
        <v>2675.08</v>
      </c>
      <c r="C8520"/>
      <c r="D8520"/>
    </row>
    <row r="8521" spans="1:4" ht="16.149999999999999" customHeight="1" x14ac:dyDescent="0.25">
      <c r="A8521" s="561">
        <v>42081</v>
      </c>
      <c r="B8521" s="562">
        <v>2677.97</v>
      </c>
      <c r="C8521"/>
      <c r="D8521"/>
    </row>
    <row r="8522" spans="1:4" ht="16.149999999999999" customHeight="1" x14ac:dyDescent="0.25">
      <c r="A8522" s="561">
        <v>42082</v>
      </c>
      <c r="B8522" s="563">
        <v>2651.49</v>
      </c>
      <c r="C8522"/>
      <c r="D8522"/>
    </row>
    <row r="8523" spans="1:4" ht="16.149999999999999" customHeight="1" x14ac:dyDescent="0.25">
      <c r="A8523" s="561">
        <v>42083</v>
      </c>
      <c r="B8523" s="562">
        <v>2613.38</v>
      </c>
      <c r="C8523"/>
      <c r="D8523"/>
    </row>
    <row r="8524" spans="1:4" ht="16.149999999999999" customHeight="1" x14ac:dyDescent="0.25">
      <c r="A8524" s="561">
        <v>42084</v>
      </c>
      <c r="B8524" s="563">
        <v>2587.71</v>
      </c>
      <c r="C8524"/>
      <c r="D8524"/>
    </row>
    <row r="8525" spans="1:4" ht="16.149999999999999" customHeight="1" x14ac:dyDescent="0.25">
      <c r="A8525" s="561">
        <v>42085</v>
      </c>
      <c r="B8525" s="562">
        <v>2587.71</v>
      </c>
      <c r="C8525"/>
      <c r="D8525"/>
    </row>
    <row r="8526" spans="1:4" ht="16.149999999999999" customHeight="1" x14ac:dyDescent="0.25">
      <c r="A8526" s="561">
        <v>42086</v>
      </c>
      <c r="B8526" s="563">
        <v>2587.71</v>
      </c>
      <c r="C8526"/>
      <c r="D8526"/>
    </row>
    <row r="8527" spans="1:4" ht="16.149999999999999" customHeight="1" x14ac:dyDescent="0.25">
      <c r="A8527" s="561">
        <v>42087</v>
      </c>
      <c r="B8527" s="562">
        <v>2587.71</v>
      </c>
      <c r="C8527"/>
      <c r="D8527"/>
    </row>
    <row r="8528" spans="1:4" ht="16.149999999999999" customHeight="1" x14ac:dyDescent="0.25">
      <c r="A8528" s="561">
        <v>42088</v>
      </c>
      <c r="B8528" s="563">
        <v>2526.79</v>
      </c>
      <c r="C8528"/>
      <c r="D8528"/>
    </row>
    <row r="8529" spans="1:4" ht="16.149999999999999" customHeight="1" x14ac:dyDescent="0.25">
      <c r="A8529" s="561">
        <v>42089</v>
      </c>
      <c r="B8529" s="562">
        <v>2535.5500000000002</v>
      </c>
      <c r="C8529"/>
      <c r="D8529"/>
    </row>
    <row r="8530" spans="1:4" ht="16.149999999999999" customHeight="1" x14ac:dyDescent="0.25">
      <c r="A8530" s="561">
        <v>42090</v>
      </c>
      <c r="B8530" s="563">
        <v>2551.3000000000002</v>
      </c>
      <c r="C8530"/>
      <c r="D8530"/>
    </row>
    <row r="8531" spans="1:4" ht="16.149999999999999" customHeight="1" x14ac:dyDescent="0.25">
      <c r="A8531" s="561">
        <v>42091</v>
      </c>
      <c r="B8531" s="562">
        <v>2556.85</v>
      </c>
      <c r="C8531"/>
      <c r="D8531"/>
    </row>
    <row r="8532" spans="1:4" ht="16.149999999999999" customHeight="1" x14ac:dyDescent="0.25">
      <c r="A8532" s="561">
        <v>42092</v>
      </c>
      <c r="B8532" s="563">
        <v>2556.85</v>
      </c>
      <c r="C8532"/>
      <c r="D8532"/>
    </row>
    <row r="8533" spans="1:4" ht="16.149999999999999" customHeight="1" x14ac:dyDescent="0.25">
      <c r="A8533" s="561">
        <v>42093</v>
      </c>
      <c r="B8533" s="562">
        <v>2556.85</v>
      </c>
      <c r="C8533"/>
      <c r="D8533"/>
    </row>
    <row r="8534" spans="1:4" ht="16.149999999999999" customHeight="1" x14ac:dyDescent="0.25">
      <c r="A8534" s="561">
        <v>42094</v>
      </c>
      <c r="B8534" s="563">
        <v>2576.0500000000002</v>
      </c>
      <c r="C8534"/>
      <c r="D8534"/>
    </row>
    <row r="8535" spans="1:4" ht="16.149999999999999" customHeight="1" x14ac:dyDescent="0.25">
      <c r="A8535" s="561">
        <v>42095</v>
      </c>
      <c r="B8535" s="562">
        <v>2598.36</v>
      </c>
      <c r="C8535"/>
      <c r="D8535"/>
    </row>
    <row r="8536" spans="1:4" ht="16.149999999999999" customHeight="1" x14ac:dyDescent="0.25">
      <c r="A8536" s="561">
        <v>42096</v>
      </c>
      <c r="B8536" s="563">
        <v>2576.41</v>
      </c>
      <c r="C8536"/>
      <c r="D8536"/>
    </row>
    <row r="8537" spans="1:4" ht="16.149999999999999" customHeight="1" x14ac:dyDescent="0.25">
      <c r="A8537" s="561">
        <v>42097</v>
      </c>
      <c r="B8537" s="562">
        <v>2576.41</v>
      </c>
      <c r="C8537"/>
      <c r="D8537"/>
    </row>
    <row r="8538" spans="1:4" ht="16.149999999999999" customHeight="1" x14ac:dyDescent="0.25">
      <c r="A8538" s="561">
        <v>42098</v>
      </c>
      <c r="B8538" s="563">
        <v>2576.41</v>
      </c>
      <c r="C8538"/>
      <c r="D8538"/>
    </row>
    <row r="8539" spans="1:4" ht="16.149999999999999" customHeight="1" x14ac:dyDescent="0.25">
      <c r="A8539" s="561">
        <v>42099</v>
      </c>
      <c r="B8539" s="562">
        <v>2576.41</v>
      </c>
      <c r="C8539"/>
      <c r="D8539"/>
    </row>
    <row r="8540" spans="1:4" ht="16.149999999999999" customHeight="1" x14ac:dyDescent="0.25">
      <c r="A8540" s="561">
        <v>42100</v>
      </c>
      <c r="B8540" s="563">
        <v>2576.41</v>
      </c>
      <c r="C8540"/>
      <c r="D8540"/>
    </row>
    <row r="8541" spans="1:4" ht="16.149999999999999" customHeight="1" x14ac:dyDescent="0.25">
      <c r="A8541" s="561">
        <v>42101</v>
      </c>
      <c r="B8541" s="562">
        <v>2522.71</v>
      </c>
      <c r="C8541"/>
      <c r="D8541"/>
    </row>
    <row r="8542" spans="1:4" ht="16.149999999999999" customHeight="1" x14ac:dyDescent="0.25">
      <c r="A8542" s="561">
        <v>42102</v>
      </c>
      <c r="B8542" s="563">
        <v>2518.0500000000002</v>
      </c>
      <c r="C8542"/>
      <c r="D8542"/>
    </row>
    <row r="8543" spans="1:4" ht="16.149999999999999" customHeight="1" x14ac:dyDescent="0.25">
      <c r="A8543" s="561">
        <v>42103</v>
      </c>
      <c r="B8543" s="562">
        <v>2490.9</v>
      </c>
      <c r="C8543"/>
      <c r="D8543"/>
    </row>
    <row r="8544" spans="1:4" ht="16.149999999999999" customHeight="1" x14ac:dyDescent="0.25">
      <c r="A8544" s="561">
        <v>42104</v>
      </c>
      <c r="B8544" s="563">
        <v>2494.77</v>
      </c>
      <c r="C8544"/>
      <c r="D8544"/>
    </row>
    <row r="8545" spans="1:4" ht="16.149999999999999" customHeight="1" x14ac:dyDescent="0.25">
      <c r="A8545" s="561">
        <v>42105</v>
      </c>
      <c r="B8545" s="562">
        <v>2516.08</v>
      </c>
      <c r="C8545"/>
      <c r="D8545"/>
    </row>
    <row r="8546" spans="1:4" ht="16.149999999999999" customHeight="1" x14ac:dyDescent="0.25">
      <c r="A8546" s="561">
        <v>42106</v>
      </c>
      <c r="B8546" s="563">
        <v>2516.08</v>
      </c>
      <c r="C8546"/>
      <c r="D8546"/>
    </row>
    <row r="8547" spans="1:4" ht="16.149999999999999" customHeight="1" x14ac:dyDescent="0.25">
      <c r="A8547" s="561">
        <v>42107</v>
      </c>
      <c r="B8547" s="562">
        <v>2516.08</v>
      </c>
      <c r="C8547"/>
      <c r="D8547"/>
    </row>
    <row r="8548" spans="1:4" ht="16.149999999999999" customHeight="1" x14ac:dyDescent="0.25">
      <c r="A8548" s="561">
        <v>42108</v>
      </c>
      <c r="B8548" s="563">
        <v>2537.33</v>
      </c>
      <c r="C8548"/>
      <c r="D8548"/>
    </row>
    <row r="8549" spans="1:4" ht="16.149999999999999" customHeight="1" x14ac:dyDescent="0.25">
      <c r="A8549" s="561">
        <v>42109</v>
      </c>
      <c r="B8549" s="562">
        <v>2550.83</v>
      </c>
      <c r="C8549"/>
      <c r="D8549"/>
    </row>
    <row r="8550" spans="1:4" ht="16.149999999999999" customHeight="1" x14ac:dyDescent="0.25">
      <c r="A8550" s="561">
        <v>42110</v>
      </c>
      <c r="B8550" s="563">
        <v>2534.63</v>
      </c>
      <c r="C8550"/>
      <c r="D8550"/>
    </row>
    <row r="8551" spans="1:4" ht="16.149999999999999" customHeight="1" x14ac:dyDescent="0.25">
      <c r="A8551" s="561">
        <v>42111</v>
      </c>
      <c r="B8551" s="562">
        <v>2493.9299999999998</v>
      </c>
      <c r="C8551"/>
      <c r="D8551"/>
    </row>
    <row r="8552" spans="1:4" ht="16.149999999999999" customHeight="1" x14ac:dyDescent="0.25">
      <c r="A8552" s="561">
        <v>42112</v>
      </c>
      <c r="B8552" s="563">
        <v>2495.0100000000002</v>
      </c>
      <c r="C8552"/>
      <c r="D8552"/>
    </row>
    <row r="8553" spans="1:4" ht="16.149999999999999" customHeight="1" x14ac:dyDescent="0.25">
      <c r="A8553" s="561">
        <v>42113</v>
      </c>
      <c r="B8553" s="562">
        <v>2495.0100000000002</v>
      </c>
      <c r="C8553"/>
      <c r="D8553"/>
    </row>
    <row r="8554" spans="1:4" ht="16.149999999999999" customHeight="1" x14ac:dyDescent="0.25">
      <c r="A8554" s="561">
        <v>42114</v>
      </c>
      <c r="B8554" s="563">
        <v>2495.0100000000002</v>
      </c>
      <c r="C8554"/>
      <c r="D8554"/>
    </row>
    <row r="8555" spans="1:4" ht="16.149999999999999" customHeight="1" x14ac:dyDescent="0.25">
      <c r="A8555" s="561">
        <v>42115</v>
      </c>
      <c r="B8555" s="562">
        <v>2487.0700000000002</v>
      </c>
      <c r="C8555"/>
      <c r="D8555"/>
    </row>
    <row r="8556" spans="1:4" ht="16.149999999999999" customHeight="1" x14ac:dyDescent="0.25">
      <c r="A8556" s="561">
        <v>42116</v>
      </c>
      <c r="B8556" s="563">
        <v>2469.0300000000002</v>
      </c>
      <c r="C8556"/>
      <c r="D8556"/>
    </row>
    <row r="8557" spans="1:4" ht="16.149999999999999" customHeight="1" x14ac:dyDescent="0.25">
      <c r="A8557" s="561">
        <v>42117</v>
      </c>
      <c r="B8557" s="562">
        <v>2488.5</v>
      </c>
      <c r="C8557"/>
      <c r="D8557"/>
    </row>
    <row r="8558" spans="1:4" ht="16.149999999999999" customHeight="1" x14ac:dyDescent="0.25">
      <c r="A8558" s="561">
        <v>42118</v>
      </c>
      <c r="B8558" s="563">
        <v>2471.21</v>
      </c>
      <c r="C8558"/>
      <c r="D8558"/>
    </row>
    <row r="8559" spans="1:4" ht="16.149999999999999" customHeight="1" x14ac:dyDescent="0.25">
      <c r="A8559" s="561">
        <v>42119</v>
      </c>
      <c r="B8559" s="562">
        <v>2461.17</v>
      </c>
      <c r="C8559"/>
      <c r="D8559"/>
    </row>
    <row r="8560" spans="1:4" ht="16.149999999999999" customHeight="1" x14ac:dyDescent="0.25">
      <c r="A8560" s="561">
        <v>42120</v>
      </c>
      <c r="B8560" s="563">
        <v>2461.17</v>
      </c>
      <c r="C8560"/>
      <c r="D8560"/>
    </row>
    <row r="8561" spans="1:4" ht="16.149999999999999" customHeight="1" x14ac:dyDescent="0.25">
      <c r="A8561" s="561">
        <v>42121</v>
      </c>
      <c r="B8561" s="562">
        <v>2461.17</v>
      </c>
      <c r="C8561"/>
      <c r="D8561"/>
    </row>
    <row r="8562" spans="1:4" ht="16.149999999999999" customHeight="1" x14ac:dyDescent="0.25">
      <c r="A8562" s="561">
        <v>42122</v>
      </c>
      <c r="B8562" s="563">
        <v>2419.81</v>
      </c>
      <c r="C8562"/>
      <c r="D8562"/>
    </row>
    <row r="8563" spans="1:4" ht="16.149999999999999" customHeight="1" x14ac:dyDescent="0.25">
      <c r="A8563" s="561">
        <v>42123</v>
      </c>
      <c r="B8563" s="562">
        <v>2393.42</v>
      </c>
      <c r="C8563"/>
      <c r="D8563"/>
    </row>
    <row r="8564" spans="1:4" ht="16.149999999999999" customHeight="1" x14ac:dyDescent="0.25">
      <c r="A8564" s="561">
        <v>42124</v>
      </c>
      <c r="B8564" s="563">
        <v>2388.06</v>
      </c>
      <c r="C8564"/>
      <c r="D8564"/>
    </row>
    <row r="8565" spans="1:4" ht="16.149999999999999" customHeight="1" x14ac:dyDescent="0.25">
      <c r="A8565" s="561">
        <v>42125</v>
      </c>
      <c r="B8565" s="562">
        <v>2393.58</v>
      </c>
      <c r="C8565"/>
      <c r="D8565"/>
    </row>
    <row r="8566" spans="1:4" ht="16.149999999999999" customHeight="1" x14ac:dyDescent="0.25">
      <c r="A8566" s="561">
        <v>42126</v>
      </c>
      <c r="B8566" s="563">
        <v>2393.58</v>
      </c>
      <c r="C8566"/>
      <c r="D8566"/>
    </row>
    <row r="8567" spans="1:4" ht="16.149999999999999" customHeight="1" x14ac:dyDescent="0.25">
      <c r="A8567" s="561">
        <v>42127</v>
      </c>
      <c r="B8567" s="562">
        <v>2393.58</v>
      </c>
      <c r="C8567"/>
      <c r="D8567"/>
    </row>
    <row r="8568" spans="1:4" ht="16.149999999999999" customHeight="1" x14ac:dyDescent="0.25">
      <c r="A8568" s="561">
        <v>42128</v>
      </c>
      <c r="B8568" s="563">
        <v>2393.58</v>
      </c>
      <c r="C8568"/>
      <c r="D8568"/>
    </row>
    <row r="8569" spans="1:4" ht="16.149999999999999" customHeight="1" x14ac:dyDescent="0.25">
      <c r="A8569" s="561">
        <v>42129</v>
      </c>
      <c r="B8569" s="562">
        <v>2408.17</v>
      </c>
      <c r="C8569"/>
      <c r="D8569"/>
    </row>
    <row r="8570" spans="1:4" ht="16.149999999999999" customHeight="1" x14ac:dyDescent="0.25">
      <c r="A8570" s="561">
        <v>42130</v>
      </c>
      <c r="B8570" s="563">
        <v>2386.7199999999998</v>
      </c>
      <c r="C8570"/>
      <c r="D8570"/>
    </row>
    <row r="8571" spans="1:4" ht="16.149999999999999" customHeight="1" x14ac:dyDescent="0.25">
      <c r="A8571" s="561">
        <v>42131</v>
      </c>
      <c r="B8571" s="562">
        <v>2362.41</v>
      </c>
      <c r="C8571"/>
      <c r="D8571"/>
    </row>
    <row r="8572" spans="1:4" ht="16.149999999999999" customHeight="1" x14ac:dyDescent="0.25">
      <c r="A8572" s="561">
        <v>42132</v>
      </c>
      <c r="B8572" s="563">
        <v>2369.23</v>
      </c>
      <c r="C8572"/>
      <c r="D8572"/>
    </row>
    <row r="8573" spans="1:4" ht="16.149999999999999" customHeight="1" x14ac:dyDescent="0.25">
      <c r="A8573" s="561">
        <v>42133</v>
      </c>
      <c r="B8573" s="562">
        <v>2360.58</v>
      </c>
      <c r="C8573"/>
      <c r="D8573"/>
    </row>
    <row r="8574" spans="1:4" ht="16.149999999999999" customHeight="1" x14ac:dyDescent="0.25">
      <c r="A8574" s="561">
        <v>42134</v>
      </c>
      <c r="B8574" s="563">
        <v>2360.58</v>
      </c>
      <c r="C8574"/>
      <c r="D8574"/>
    </row>
    <row r="8575" spans="1:4" ht="16.149999999999999" customHeight="1" x14ac:dyDescent="0.25">
      <c r="A8575" s="561">
        <v>42135</v>
      </c>
      <c r="B8575" s="562">
        <v>2360.58</v>
      </c>
      <c r="C8575"/>
      <c r="D8575"/>
    </row>
    <row r="8576" spans="1:4" ht="16.149999999999999" customHeight="1" x14ac:dyDescent="0.25">
      <c r="A8576" s="561">
        <v>42136</v>
      </c>
      <c r="B8576" s="563">
        <v>2381.5300000000002</v>
      </c>
      <c r="C8576"/>
      <c r="D8576"/>
    </row>
    <row r="8577" spans="1:4" ht="16.149999999999999" customHeight="1" x14ac:dyDescent="0.25">
      <c r="A8577" s="561">
        <v>42137</v>
      </c>
      <c r="B8577" s="562">
        <v>2386.77</v>
      </c>
      <c r="C8577"/>
      <c r="D8577"/>
    </row>
    <row r="8578" spans="1:4" ht="16.149999999999999" customHeight="1" x14ac:dyDescent="0.25">
      <c r="A8578" s="561">
        <v>42138</v>
      </c>
      <c r="B8578" s="563">
        <v>2377.87</v>
      </c>
      <c r="C8578"/>
      <c r="D8578"/>
    </row>
    <row r="8579" spans="1:4" ht="16.149999999999999" customHeight="1" x14ac:dyDescent="0.25">
      <c r="A8579" s="561">
        <v>42139</v>
      </c>
      <c r="B8579" s="562">
        <v>2389.4899999999998</v>
      </c>
      <c r="C8579"/>
      <c r="D8579"/>
    </row>
    <row r="8580" spans="1:4" ht="16.149999999999999" customHeight="1" x14ac:dyDescent="0.25">
      <c r="A8580" s="561">
        <v>42140</v>
      </c>
      <c r="B8580" s="563">
        <v>2417.0100000000002</v>
      </c>
      <c r="C8580"/>
      <c r="D8580"/>
    </row>
    <row r="8581" spans="1:4" ht="16.149999999999999" customHeight="1" x14ac:dyDescent="0.25">
      <c r="A8581" s="561">
        <v>42141</v>
      </c>
      <c r="B8581" s="562">
        <v>2417.0100000000002</v>
      </c>
      <c r="C8581"/>
      <c r="D8581"/>
    </row>
    <row r="8582" spans="1:4" ht="16.149999999999999" customHeight="1" x14ac:dyDescent="0.25">
      <c r="A8582" s="561">
        <v>42142</v>
      </c>
      <c r="B8582" s="563">
        <v>2417.0100000000002</v>
      </c>
      <c r="C8582"/>
      <c r="D8582"/>
    </row>
    <row r="8583" spans="1:4" ht="16.149999999999999" customHeight="1" x14ac:dyDescent="0.25">
      <c r="A8583" s="561">
        <v>42143</v>
      </c>
      <c r="B8583" s="562">
        <v>2417.0100000000002</v>
      </c>
      <c r="C8583"/>
      <c r="D8583"/>
    </row>
    <row r="8584" spans="1:4" ht="16.149999999999999" customHeight="1" x14ac:dyDescent="0.25">
      <c r="A8584" s="561">
        <v>42144</v>
      </c>
      <c r="B8584" s="563">
        <v>2475.4499999999998</v>
      </c>
      <c r="C8584"/>
      <c r="D8584"/>
    </row>
    <row r="8585" spans="1:4" ht="16.149999999999999" customHeight="1" x14ac:dyDescent="0.25">
      <c r="A8585" s="561">
        <v>42145</v>
      </c>
      <c r="B8585" s="562">
        <v>2503.37</v>
      </c>
      <c r="C8585"/>
      <c r="D8585"/>
    </row>
    <row r="8586" spans="1:4" ht="16.149999999999999" customHeight="1" x14ac:dyDescent="0.25">
      <c r="A8586" s="561">
        <v>42146</v>
      </c>
      <c r="B8586" s="563">
        <v>2489.39</v>
      </c>
      <c r="C8586"/>
      <c r="D8586"/>
    </row>
    <row r="8587" spans="1:4" ht="16.149999999999999" customHeight="1" x14ac:dyDescent="0.25">
      <c r="A8587" s="561">
        <v>42147</v>
      </c>
      <c r="B8587" s="562">
        <v>2500.2199999999998</v>
      </c>
      <c r="C8587"/>
      <c r="D8587"/>
    </row>
    <row r="8588" spans="1:4" ht="16.149999999999999" customHeight="1" x14ac:dyDescent="0.25">
      <c r="A8588" s="561">
        <v>42148</v>
      </c>
      <c r="B8588" s="563">
        <v>2500.2199999999998</v>
      </c>
      <c r="C8588"/>
      <c r="D8588"/>
    </row>
    <row r="8589" spans="1:4" ht="16.149999999999999" customHeight="1" x14ac:dyDescent="0.25">
      <c r="A8589" s="561">
        <v>42149</v>
      </c>
      <c r="B8589" s="562">
        <v>2500.2199999999998</v>
      </c>
      <c r="C8589"/>
      <c r="D8589"/>
    </row>
    <row r="8590" spans="1:4" ht="16.149999999999999" customHeight="1" x14ac:dyDescent="0.25">
      <c r="A8590" s="561">
        <v>42150</v>
      </c>
      <c r="B8590" s="563">
        <v>2500.2199999999998</v>
      </c>
      <c r="C8590"/>
      <c r="D8590"/>
    </row>
    <row r="8591" spans="1:4" ht="16.149999999999999" customHeight="1" x14ac:dyDescent="0.25">
      <c r="A8591" s="561">
        <v>42151</v>
      </c>
      <c r="B8591" s="562">
        <v>2542.5300000000002</v>
      </c>
      <c r="C8591"/>
      <c r="D8591"/>
    </row>
    <row r="8592" spans="1:4" ht="16.149999999999999" customHeight="1" x14ac:dyDescent="0.25">
      <c r="A8592" s="561">
        <v>42152</v>
      </c>
      <c r="B8592" s="563">
        <v>2548.13</v>
      </c>
      <c r="C8592"/>
      <c r="D8592"/>
    </row>
    <row r="8593" spans="1:4" ht="16.149999999999999" customHeight="1" x14ac:dyDescent="0.25">
      <c r="A8593" s="561">
        <v>42153</v>
      </c>
      <c r="B8593" s="562">
        <v>2549.9699999999998</v>
      </c>
      <c r="C8593"/>
      <c r="D8593"/>
    </row>
    <row r="8594" spans="1:4" ht="16.149999999999999" customHeight="1" x14ac:dyDescent="0.25">
      <c r="A8594" s="561">
        <v>42154</v>
      </c>
      <c r="B8594" s="563">
        <v>2533.79</v>
      </c>
      <c r="C8594"/>
      <c r="D8594"/>
    </row>
    <row r="8595" spans="1:4" ht="16.149999999999999" customHeight="1" x14ac:dyDescent="0.25">
      <c r="A8595" s="561">
        <v>42155</v>
      </c>
      <c r="B8595" s="562">
        <v>2533.79</v>
      </c>
      <c r="C8595"/>
      <c r="D8595"/>
    </row>
    <row r="8596" spans="1:4" ht="16.149999999999999" customHeight="1" x14ac:dyDescent="0.25">
      <c r="A8596" s="561">
        <v>42156</v>
      </c>
      <c r="B8596" s="563">
        <v>2533.79</v>
      </c>
      <c r="C8596"/>
      <c r="D8596"/>
    </row>
    <row r="8597" spans="1:4" ht="16.149999999999999" customHeight="1" x14ac:dyDescent="0.25">
      <c r="A8597" s="561">
        <v>42157</v>
      </c>
      <c r="B8597" s="562">
        <v>2549.29</v>
      </c>
      <c r="C8597"/>
      <c r="D8597"/>
    </row>
    <row r="8598" spans="1:4" ht="16.149999999999999" customHeight="1" x14ac:dyDescent="0.25">
      <c r="A8598" s="561">
        <v>42158</v>
      </c>
      <c r="B8598" s="563">
        <v>2554.44</v>
      </c>
      <c r="C8598"/>
      <c r="D8598"/>
    </row>
    <row r="8599" spans="1:4" ht="16.149999999999999" customHeight="1" x14ac:dyDescent="0.25">
      <c r="A8599" s="561">
        <v>42159</v>
      </c>
      <c r="B8599" s="562">
        <v>2571.92</v>
      </c>
      <c r="C8599"/>
      <c r="D8599"/>
    </row>
    <row r="8600" spans="1:4" ht="16.149999999999999" customHeight="1" x14ac:dyDescent="0.25">
      <c r="A8600" s="561">
        <v>42160</v>
      </c>
      <c r="B8600" s="563">
        <v>2588.56</v>
      </c>
      <c r="C8600"/>
      <c r="D8600"/>
    </row>
    <row r="8601" spans="1:4" ht="16.149999999999999" customHeight="1" x14ac:dyDescent="0.25">
      <c r="A8601" s="561">
        <v>42161</v>
      </c>
      <c r="B8601" s="562">
        <v>2623.66</v>
      </c>
      <c r="C8601"/>
      <c r="D8601"/>
    </row>
    <row r="8602" spans="1:4" ht="16.149999999999999" customHeight="1" x14ac:dyDescent="0.25">
      <c r="A8602" s="561">
        <v>42162</v>
      </c>
      <c r="B8602" s="563">
        <v>2623.66</v>
      </c>
      <c r="C8602"/>
      <c r="D8602"/>
    </row>
    <row r="8603" spans="1:4" ht="16.149999999999999" customHeight="1" x14ac:dyDescent="0.25">
      <c r="A8603" s="561">
        <v>42163</v>
      </c>
      <c r="B8603" s="562">
        <v>2623.66</v>
      </c>
      <c r="C8603"/>
      <c r="D8603"/>
    </row>
    <row r="8604" spans="1:4" ht="16.149999999999999" customHeight="1" x14ac:dyDescent="0.25">
      <c r="A8604" s="561">
        <v>42164</v>
      </c>
      <c r="B8604" s="563">
        <v>2623.66</v>
      </c>
      <c r="C8604"/>
      <c r="D8604"/>
    </row>
    <row r="8605" spans="1:4" ht="16.149999999999999" customHeight="1" x14ac:dyDescent="0.25">
      <c r="A8605" s="561">
        <v>42165</v>
      </c>
      <c r="B8605" s="562">
        <v>2569.17</v>
      </c>
      <c r="C8605"/>
      <c r="D8605"/>
    </row>
    <row r="8606" spans="1:4" ht="16.149999999999999" customHeight="1" x14ac:dyDescent="0.25">
      <c r="A8606" s="561">
        <v>42166</v>
      </c>
      <c r="B8606" s="563">
        <v>2523</v>
      </c>
      <c r="C8606"/>
      <c r="D8606"/>
    </row>
    <row r="8607" spans="1:4" ht="16.149999999999999" customHeight="1" x14ac:dyDescent="0.25">
      <c r="A8607" s="561">
        <v>42167</v>
      </c>
      <c r="B8607" s="562">
        <v>2538.5500000000002</v>
      </c>
      <c r="C8607"/>
      <c r="D8607"/>
    </row>
    <row r="8608" spans="1:4" ht="16.149999999999999" customHeight="1" x14ac:dyDescent="0.25">
      <c r="A8608" s="561">
        <v>42168</v>
      </c>
      <c r="B8608" s="563">
        <v>2535.91</v>
      </c>
      <c r="C8608"/>
      <c r="D8608"/>
    </row>
    <row r="8609" spans="1:4" ht="16.149999999999999" customHeight="1" x14ac:dyDescent="0.25">
      <c r="A8609" s="561">
        <v>42169</v>
      </c>
      <c r="B8609" s="562">
        <v>2535.91</v>
      </c>
      <c r="C8609"/>
      <c r="D8609"/>
    </row>
    <row r="8610" spans="1:4" ht="16.149999999999999" customHeight="1" x14ac:dyDescent="0.25">
      <c r="A8610" s="561">
        <v>42170</v>
      </c>
      <c r="B8610" s="563">
        <v>2535.91</v>
      </c>
      <c r="C8610"/>
      <c r="D8610"/>
    </row>
    <row r="8611" spans="1:4" ht="16.149999999999999" customHeight="1" x14ac:dyDescent="0.25">
      <c r="A8611" s="561">
        <v>42171</v>
      </c>
      <c r="B8611" s="562">
        <v>2535.91</v>
      </c>
      <c r="C8611"/>
      <c r="D8611"/>
    </row>
    <row r="8612" spans="1:4" ht="16.149999999999999" customHeight="1" x14ac:dyDescent="0.25">
      <c r="A8612" s="561">
        <v>42172</v>
      </c>
      <c r="B8612" s="563">
        <v>2531.7199999999998</v>
      </c>
      <c r="C8612"/>
      <c r="D8612"/>
    </row>
    <row r="8613" spans="1:4" ht="16.149999999999999" customHeight="1" x14ac:dyDescent="0.25">
      <c r="A8613" s="561">
        <v>42173</v>
      </c>
      <c r="B8613" s="562">
        <v>2550.4299999999998</v>
      </c>
      <c r="C8613"/>
      <c r="D8613"/>
    </row>
    <row r="8614" spans="1:4" ht="16.149999999999999" customHeight="1" x14ac:dyDescent="0.25">
      <c r="A8614" s="561">
        <v>42174</v>
      </c>
      <c r="B8614" s="563">
        <v>2528.85</v>
      </c>
      <c r="C8614"/>
      <c r="D8614"/>
    </row>
    <row r="8615" spans="1:4" ht="16.149999999999999" customHeight="1" x14ac:dyDescent="0.25">
      <c r="A8615" s="561">
        <v>42175</v>
      </c>
      <c r="B8615" s="562">
        <v>2548.1999999999998</v>
      </c>
      <c r="C8615"/>
      <c r="D8615"/>
    </row>
    <row r="8616" spans="1:4" ht="16.149999999999999" customHeight="1" x14ac:dyDescent="0.25">
      <c r="A8616" s="561">
        <v>42176</v>
      </c>
      <c r="B8616" s="563">
        <v>2548.1999999999998</v>
      </c>
      <c r="C8616"/>
      <c r="D8616"/>
    </row>
    <row r="8617" spans="1:4" ht="16.149999999999999" customHeight="1" x14ac:dyDescent="0.25">
      <c r="A8617" s="561">
        <v>42177</v>
      </c>
      <c r="B8617" s="562">
        <v>2548.1999999999998</v>
      </c>
      <c r="C8617"/>
      <c r="D8617"/>
    </row>
    <row r="8618" spans="1:4" ht="16.149999999999999" customHeight="1" x14ac:dyDescent="0.25">
      <c r="A8618" s="561">
        <v>42178</v>
      </c>
      <c r="B8618" s="563">
        <v>2537.6799999999998</v>
      </c>
      <c r="C8618"/>
      <c r="D8618"/>
    </row>
    <row r="8619" spans="1:4" ht="16.149999999999999" customHeight="1" x14ac:dyDescent="0.25">
      <c r="A8619" s="561">
        <v>42179</v>
      </c>
      <c r="B8619" s="562">
        <v>2550.7399999999998</v>
      </c>
      <c r="C8619"/>
      <c r="D8619"/>
    </row>
    <row r="8620" spans="1:4" ht="16.149999999999999" customHeight="1" x14ac:dyDescent="0.25">
      <c r="A8620" s="561">
        <v>42180</v>
      </c>
      <c r="B8620" s="563">
        <v>2566.66</v>
      </c>
      <c r="C8620"/>
      <c r="D8620"/>
    </row>
    <row r="8621" spans="1:4" ht="16.149999999999999" customHeight="1" x14ac:dyDescent="0.25">
      <c r="A8621" s="561">
        <v>42181</v>
      </c>
      <c r="B8621" s="562">
        <v>2556.21</v>
      </c>
      <c r="C8621"/>
      <c r="D8621"/>
    </row>
    <row r="8622" spans="1:4" ht="16.149999999999999" customHeight="1" x14ac:dyDescent="0.25">
      <c r="A8622" s="561">
        <v>42182</v>
      </c>
      <c r="B8622" s="563">
        <v>2585.11</v>
      </c>
      <c r="C8622"/>
      <c r="D8622"/>
    </row>
    <row r="8623" spans="1:4" ht="16.149999999999999" customHeight="1" x14ac:dyDescent="0.25">
      <c r="A8623" s="561">
        <v>42183</v>
      </c>
      <c r="B8623" s="562">
        <v>2585.11</v>
      </c>
      <c r="C8623"/>
      <c r="D8623"/>
    </row>
    <row r="8624" spans="1:4" ht="16.149999999999999" customHeight="1" x14ac:dyDescent="0.25">
      <c r="A8624" s="561">
        <v>42184</v>
      </c>
      <c r="B8624" s="563">
        <v>2585.11</v>
      </c>
      <c r="C8624"/>
      <c r="D8624"/>
    </row>
    <row r="8625" spans="1:4" ht="16.149999999999999" customHeight="1" x14ac:dyDescent="0.25">
      <c r="A8625" s="561">
        <v>42185</v>
      </c>
      <c r="B8625" s="562">
        <v>2585.11</v>
      </c>
      <c r="C8625"/>
      <c r="D8625"/>
    </row>
    <row r="8626" spans="1:4" ht="16.149999999999999" customHeight="1" x14ac:dyDescent="0.25">
      <c r="A8626" s="561">
        <v>42186</v>
      </c>
      <c r="B8626" s="563">
        <v>2598.6799999999998</v>
      </c>
      <c r="C8626"/>
      <c r="D8626"/>
    </row>
    <row r="8627" spans="1:4" ht="16.149999999999999" customHeight="1" x14ac:dyDescent="0.25">
      <c r="A8627" s="561">
        <v>42187</v>
      </c>
      <c r="B8627" s="562">
        <v>2626.8</v>
      </c>
      <c r="C8627"/>
      <c r="D8627"/>
    </row>
    <row r="8628" spans="1:4" ht="16.149999999999999" customHeight="1" x14ac:dyDescent="0.25">
      <c r="A8628" s="561">
        <v>42188</v>
      </c>
      <c r="B8628" s="563">
        <v>2623.91</v>
      </c>
      <c r="C8628"/>
      <c r="D8628"/>
    </row>
    <row r="8629" spans="1:4" ht="16.149999999999999" customHeight="1" x14ac:dyDescent="0.25">
      <c r="A8629" s="561">
        <v>42189</v>
      </c>
      <c r="B8629" s="562">
        <v>2642.97</v>
      </c>
      <c r="C8629"/>
      <c r="D8629"/>
    </row>
    <row r="8630" spans="1:4" ht="16.149999999999999" customHeight="1" x14ac:dyDescent="0.25">
      <c r="A8630" s="561">
        <v>42190</v>
      </c>
      <c r="B8630" s="563">
        <v>2642.97</v>
      </c>
      <c r="C8630"/>
      <c r="D8630"/>
    </row>
    <row r="8631" spans="1:4" ht="16.149999999999999" customHeight="1" x14ac:dyDescent="0.25">
      <c r="A8631" s="561">
        <v>42191</v>
      </c>
      <c r="B8631" s="562">
        <v>2642.97</v>
      </c>
      <c r="C8631"/>
      <c r="D8631"/>
    </row>
    <row r="8632" spans="1:4" ht="16.149999999999999" customHeight="1" x14ac:dyDescent="0.25">
      <c r="A8632" s="561">
        <v>42192</v>
      </c>
      <c r="B8632" s="563">
        <v>2665.41</v>
      </c>
      <c r="C8632"/>
      <c r="D8632"/>
    </row>
    <row r="8633" spans="1:4" ht="16.149999999999999" customHeight="1" x14ac:dyDescent="0.25">
      <c r="A8633" s="561">
        <v>42193</v>
      </c>
      <c r="B8633" s="562">
        <v>2690.15</v>
      </c>
      <c r="C8633"/>
      <c r="D8633"/>
    </row>
    <row r="8634" spans="1:4" ht="16.149999999999999" customHeight="1" x14ac:dyDescent="0.25">
      <c r="A8634" s="561">
        <v>42194</v>
      </c>
      <c r="B8634" s="563">
        <v>2690.79</v>
      </c>
      <c r="C8634"/>
      <c r="D8634"/>
    </row>
    <row r="8635" spans="1:4" ht="16.149999999999999" customHeight="1" x14ac:dyDescent="0.25">
      <c r="A8635" s="561">
        <v>42195</v>
      </c>
      <c r="B8635" s="562">
        <v>2670.79</v>
      </c>
      <c r="C8635"/>
      <c r="D8635"/>
    </row>
    <row r="8636" spans="1:4" ht="16.149999999999999" customHeight="1" x14ac:dyDescent="0.25">
      <c r="A8636" s="561">
        <v>42196</v>
      </c>
      <c r="B8636" s="563">
        <v>2667.37</v>
      </c>
      <c r="C8636"/>
      <c r="D8636"/>
    </row>
    <row r="8637" spans="1:4" ht="16.149999999999999" customHeight="1" x14ac:dyDescent="0.25">
      <c r="A8637" s="561">
        <v>42197</v>
      </c>
      <c r="B8637" s="562">
        <v>2667.37</v>
      </c>
      <c r="C8637"/>
      <c r="D8637"/>
    </row>
    <row r="8638" spans="1:4" ht="16.149999999999999" customHeight="1" x14ac:dyDescent="0.25">
      <c r="A8638" s="561">
        <v>42198</v>
      </c>
      <c r="B8638" s="563">
        <v>2667.37</v>
      </c>
      <c r="C8638"/>
      <c r="D8638"/>
    </row>
    <row r="8639" spans="1:4" ht="16.149999999999999" customHeight="1" x14ac:dyDescent="0.25">
      <c r="A8639" s="561">
        <v>42199</v>
      </c>
      <c r="B8639" s="562">
        <v>2693.54</v>
      </c>
      <c r="C8639"/>
      <c r="D8639"/>
    </row>
    <row r="8640" spans="1:4" ht="16.149999999999999" customHeight="1" x14ac:dyDescent="0.25">
      <c r="A8640" s="561">
        <v>42200</v>
      </c>
      <c r="B8640" s="563">
        <v>2688.2</v>
      </c>
      <c r="C8640"/>
      <c r="D8640"/>
    </row>
    <row r="8641" spans="1:4" ht="16.149999999999999" customHeight="1" x14ac:dyDescent="0.25">
      <c r="A8641" s="561">
        <v>42201</v>
      </c>
      <c r="B8641" s="562">
        <v>2713.04</v>
      </c>
      <c r="C8641"/>
      <c r="D8641"/>
    </row>
    <row r="8642" spans="1:4" ht="16.149999999999999" customHeight="1" x14ac:dyDescent="0.25">
      <c r="A8642" s="561">
        <v>42202</v>
      </c>
      <c r="B8642" s="563">
        <v>2727.23</v>
      </c>
      <c r="C8642"/>
      <c r="D8642"/>
    </row>
    <row r="8643" spans="1:4" ht="16.149999999999999" customHeight="1" x14ac:dyDescent="0.25">
      <c r="A8643" s="561">
        <v>42203</v>
      </c>
      <c r="B8643" s="562">
        <v>2751.88</v>
      </c>
      <c r="C8643"/>
      <c r="D8643"/>
    </row>
    <row r="8644" spans="1:4" ht="16.149999999999999" customHeight="1" x14ac:dyDescent="0.25">
      <c r="A8644" s="561">
        <v>42204</v>
      </c>
      <c r="B8644" s="563">
        <v>2751.88</v>
      </c>
      <c r="C8644"/>
      <c r="D8644"/>
    </row>
    <row r="8645" spans="1:4" ht="16.149999999999999" customHeight="1" x14ac:dyDescent="0.25">
      <c r="A8645" s="561">
        <v>42205</v>
      </c>
      <c r="B8645" s="562">
        <v>2751.88</v>
      </c>
      <c r="C8645"/>
      <c r="D8645"/>
    </row>
    <row r="8646" spans="1:4" ht="16.149999999999999" customHeight="1" x14ac:dyDescent="0.25">
      <c r="A8646" s="561">
        <v>42206</v>
      </c>
      <c r="B8646" s="563">
        <v>2751.88</v>
      </c>
      <c r="C8646"/>
      <c r="D8646"/>
    </row>
    <row r="8647" spans="1:4" ht="16.149999999999999" customHeight="1" x14ac:dyDescent="0.25">
      <c r="A8647" s="561">
        <v>42207</v>
      </c>
      <c r="B8647" s="562">
        <v>2765.1</v>
      </c>
      <c r="C8647"/>
      <c r="D8647"/>
    </row>
    <row r="8648" spans="1:4" ht="16.149999999999999" customHeight="1" x14ac:dyDescent="0.25">
      <c r="A8648" s="561">
        <v>42208</v>
      </c>
      <c r="B8648" s="563">
        <v>2790.26</v>
      </c>
      <c r="C8648"/>
      <c r="D8648"/>
    </row>
    <row r="8649" spans="1:4" ht="16.149999999999999" customHeight="1" x14ac:dyDescent="0.25">
      <c r="A8649" s="561">
        <v>42209</v>
      </c>
      <c r="B8649" s="562">
        <v>2807.36</v>
      </c>
      <c r="C8649"/>
      <c r="D8649"/>
    </row>
    <row r="8650" spans="1:4" ht="16.149999999999999" customHeight="1" x14ac:dyDescent="0.25">
      <c r="A8650" s="561">
        <v>42210</v>
      </c>
      <c r="B8650" s="563">
        <v>2857.46</v>
      </c>
      <c r="C8650"/>
      <c r="D8650"/>
    </row>
    <row r="8651" spans="1:4" ht="16.149999999999999" customHeight="1" x14ac:dyDescent="0.25">
      <c r="A8651" s="561">
        <v>42211</v>
      </c>
      <c r="B8651" s="562">
        <v>2857.46</v>
      </c>
      <c r="C8651"/>
      <c r="D8651"/>
    </row>
    <row r="8652" spans="1:4" ht="16.149999999999999" customHeight="1" x14ac:dyDescent="0.25">
      <c r="A8652" s="561">
        <v>42212</v>
      </c>
      <c r="B8652" s="563">
        <v>2857.46</v>
      </c>
      <c r="C8652"/>
      <c r="D8652"/>
    </row>
    <row r="8653" spans="1:4" ht="16.149999999999999" customHeight="1" x14ac:dyDescent="0.25">
      <c r="A8653" s="561">
        <v>42213</v>
      </c>
      <c r="B8653" s="562">
        <v>2854.13</v>
      </c>
      <c r="C8653"/>
      <c r="D8653"/>
    </row>
    <row r="8654" spans="1:4" ht="16.149999999999999" customHeight="1" x14ac:dyDescent="0.25">
      <c r="A8654" s="561">
        <v>42214</v>
      </c>
      <c r="B8654" s="563">
        <v>2855.44</v>
      </c>
      <c r="C8654"/>
      <c r="D8654"/>
    </row>
    <row r="8655" spans="1:4" ht="16.149999999999999" customHeight="1" x14ac:dyDescent="0.25">
      <c r="A8655" s="561">
        <v>42215</v>
      </c>
      <c r="B8655" s="562">
        <v>2855.32</v>
      </c>
      <c r="C8655"/>
      <c r="D8655"/>
    </row>
    <row r="8656" spans="1:4" ht="16.149999999999999" customHeight="1" x14ac:dyDescent="0.25">
      <c r="A8656" s="561">
        <v>42216</v>
      </c>
      <c r="B8656" s="563">
        <v>2866.04</v>
      </c>
      <c r="C8656"/>
      <c r="D8656"/>
    </row>
    <row r="8657" spans="1:4" ht="16.149999999999999" customHeight="1" x14ac:dyDescent="0.25">
      <c r="A8657" s="561">
        <v>42217</v>
      </c>
      <c r="B8657" s="562">
        <v>2862.51</v>
      </c>
      <c r="C8657"/>
      <c r="D8657"/>
    </row>
    <row r="8658" spans="1:4" ht="16.149999999999999" customHeight="1" x14ac:dyDescent="0.25">
      <c r="A8658" s="561">
        <v>42218</v>
      </c>
      <c r="B8658" s="563">
        <v>2862.51</v>
      </c>
      <c r="C8658"/>
      <c r="D8658"/>
    </row>
    <row r="8659" spans="1:4" ht="16.149999999999999" customHeight="1" x14ac:dyDescent="0.25">
      <c r="A8659" s="561">
        <v>42219</v>
      </c>
      <c r="B8659" s="562">
        <v>2862.51</v>
      </c>
      <c r="C8659"/>
      <c r="D8659"/>
    </row>
    <row r="8660" spans="1:4" ht="16.149999999999999" customHeight="1" x14ac:dyDescent="0.25">
      <c r="A8660" s="561">
        <v>42220</v>
      </c>
      <c r="B8660" s="563">
        <v>2902.98</v>
      </c>
      <c r="C8660"/>
      <c r="D8660"/>
    </row>
    <row r="8661" spans="1:4" ht="16.149999999999999" customHeight="1" x14ac:dyDescent="0.25">
      <c r="A8661" s="561">
        <v>42221</v>
      </c>
      <c r="B8661" s="562">
        <v>2906.95</v>
      </c>
      <c r="C8661"/>
      <c r="D8661"/>
    </row>
    <row r="8662" spans="1:4" ht="16.149999999999999" customHeight="1" x14ac:dyDescent="0.25">
      <c r="A8662" s="561">
        <v>42222</v>
      </c>
      <c r="B8662" s="563">
        <v>2945.97</v>
      </c>
      <c r="C8662"/>
      <c r="D8662"/>
    </row>
    <row r="8663" spans="1:4" ht="16.149999999999999" customHeight="1" x14ac:dyDescent="0.25">
      <c r="A8663" s="561">
        <v>42223</v>
      </c>
      <c r="B8663" s="562">
        <v>2955.31</v>
      </c>
      <c r="C8663"/>
      <c r="D8663"/>
    </row>
    <row r="8664" spans="1:4" ht="16.149999999999999" customHeight="1" x14ac:dyDescent="0.25">
      <c r="A8664" s="561">
        <v>42224</v>
      </c>
      <c r="B8664" s="563">
        <v>2955.31</v>
      </c>
      <c r="C8664"/>
      <c r="D8664"/>
    </row>
    <row r="8665" spans="1:4" ht="16.149999999999999" customHeight="1" x14ac:dyDescent="0.25">
      <c r="A8665" s="561">
        <v>42225</v>
      </c>
      <c r="B8665" s="562">
        <v>2955.31</v>
      </c>
      <c r="C8665"/>
      <c r="D8665"/>
    </row>
    <row r="8666" spans="1:4" ht="16.149999999999999" customHeight="1" x14ac:dyDescent="0.25">
      <c r="A8666" s="561">
        <v>42226</v>
      </c>
      <c r="B8666" s="563">
        <v>2955.31</v>
      </c>
      <c r="C8666"/>
      <c r="D8666"/>
    </row>
    <row r="8667" spans="1:4" ht="16.149999999999999" customHeight="1" x14ac:dyDescent="0.25">
      <c r="A8667" s="561">
        <v>42227</v>
      </c>
      <c r="B8667" s="562">
        <v>2913.45</v>
      </c>
      <c r="C8667"/>
      <c r="D8667"/>
    </row>
    <row r="8668" spans="1:4" ht="16.149999999999999" customHeight="1" x14ac:dyDescent="0.25">
      <c r="A8668" s="561">
        <v>42228</v>
      </c>
      <c r="B8668" s="563">
        <v>2943.97</v>
      </c>
      <c r="C8668"/>
      <c r="D8668"/>
    </row>
    <row r="8669" spans="1:4" ht="16.149999999999999" customHeight="1" x14ac:dyDescent="0.25">
      <c r="A8669" s="561">
        <v>42229</v>
      </c>
      <c r="B8669" s="562">
        <v>2937.63</v>
      </c>
      <c r="C8669"/>
      <c r="D8669"/>
    </row>
    <row r="8670" spans="1:4" ht="16.149999999999999" customHeight="1" x14ac:dyDescent="0.25">
      <c r="A8670" s="561">
        <v>42230</v>
      </c>
      <c r="B8670" s="563">
        <v>2966.12</v>
      </c>
      <c r="C8670"/>
      <c r="D8670"/>
    </row>
    <row r="8671" spans="1:4" ht="16.149999999999999" customHeight="1" x14ac:dyDescent="0.25">
      <c r="A8671" s="561">
        <v>42231</v>
      </c>
      <c r="B8671" s="562">
        <v>2983.12</v>
      </c>
      <c r="C8671"/>
      <c r="D8671"/>
    </row>
    <row r="8672" spans="1:4" ht="16.149999999999999" customHeight="1" x14ac:dyDescent="0.25">
      <c r="A8672" s="561">
        <v>42232</v>
      </c>
      <c r="B8672" s="563">
        <v>2983.12</v>
      </c>
      <c r="C8672"/>
      <c r="D8672"/>
    </row>
    <row r="8673" spans="1:4" ht="16.149999999999999" customHeight="1" x14ac:dyDescent="0.25">
      <c r="A8673" s="561">
        <v>42233</v>
      </c>
      <c r="B8673" s="562">
        <v>2983.12</v>
      </c>
      <c r="C8673"/>
      <c r="D8673"/>
    </row>
    <row r="8674" spans="1:4" ht="16.149999999999999" customHeight="1" x14ac:dyDescent="0.25">
      <c r="A8674" s="561">
        <v>42234</v>
      </c>
      <c r="B8674" s="563">
        <v>2983.12</v>
      </c>
      <c r="C8674"/>
      <c r="D8674"/>
    </row>
    <row r="8675" spans="1:4" ht="16.149999999999999" customHeight="1" x14ac:dyDescent="0.25">
      <c r="A8675" s="561">
        <v>42235</v>
      </c>
      <c r="B8675" s="562">
        <v>3003.35</v>
      </c>
      <c r="C8675"/>
      <c r="D8675"/>
    </row>
    <row r="8676" spans="1:4" ht="16.149999999999999" customHeight="1" x14ac:dyDescent="0.25">
      <c r="A8676" s="561">
        <v>42236</v>
      </c>
      <c r="B8676" s="563">
        <v>3027.2</v>
      </c>
      <c r="C8676"/>
      <c r="D8676"/>
    </row>
    <row r="8677" spans="1:4" ht="16.149999999999999" customHeight="1" x14ac:dyDescent="0.25">
      <c r="A8677" s="561">
        <v>42237</v>
      </c>
      <c r="B8677" s="562">
        <v>3053.65</v>
      </c>
      <c r="C8677"/>
      <c r="D8677"/>
    </row>
    <row r="8678" spans="1:4" ht="16.149999999999999" customHeight="1" x14ac:dyDescent="0.25">
      <c r="A8678" s="561">
        <v>42238</v>
      </c>
      <c r="B8678" s="563">
        <v>3102.6</v>
      </c>
      <c r="C8678"/>
      <c r="D8678"/>
    </row>
    <row r="8679" spans="1:4" ht="16.149999999999999" customHeight="1" x14ac:dyDescent="0.25">
      <c r="A8679" s="561">
        <v>42239</v>
      </c>
      <c r="B8679" s="562">
        <v>3102.6</v>
      </c>
      <c r="C8679"/>
      <c r="D8679"/>
    </row>
    <row r="8680" spans="1:4" ht="16.149999999999999" customHeight="1" x14ac:dyDescent="0.25">
      <c r="A8680" s="561">
        <v>42240</v>
      </c>
      <c r="B8680" s="563">
        <v>3102.6</v>
      </c>
      <c r="C8680"/>
      <c r="D8680"/>
    </row>
    <row r="8681" spans="1:4" ht="16.149999999999999" customHeight="1" x14ac:dyDescent="0.25">
      <c r="A8681" s="561">
        <v>42241</v>
      </c>
      <c r="B8681" s="562">
        <v>3208.37</v>
      </c>
      <c r="C8681"/>
      <c r="D8681"/>
    </row>
    <row r="8682" spans="1:4" ht="16.149999999999999" customHeight="1" x14ac:dyDescent="0.25">
      <c r="A8682" s="561">
        <v>42242</v>
      </c>
      <c r="B8682" s="563">
        <v>3194.24</v>
      </c>
      <c r="C8682"/>
      <c r="D8682"/>
    </row>
    <row r="8683" spans="1:4" ht="16.149999999999999" customHeight="1" x14ac:dyDescent="0.25">
      <c r="A8683" s="561">
        <v>42243</v>
      </c>
      <c r="B8683" s="562">
        <v>3238.51</v>
      </c>
      <c r="C8683"/>
      <c r="D8683"/>
    </row>
    <row r="8684" spans="1:4" ht="16.149999999999999" customHeight="1" x14ac:dyDescent="0.25">
      <c r="A8684" s="561">
        <v>42244</v>
      </c>
      <c r="B8684" s="563">
        <v>3195.47</v>
      </c>
      <c r="C8684"/>
      <c r="D8684"/>
    </row>
    <row r="8685" spans="1:4" ht="16.149999999999999" customHeight="1" x14ac:dyDescent="0.25">
      <c r="A8685" s="561">
        <v>42245</v>
      </c>
      <c r="B8685" s="562">
        <v>3101.1</v>
      </c>
      <c r="C8685"/>
      <c r="D8685"/>
    </row>
    <row r="8686" spans="1:4" ht="16.149999999999999" customHeight="1" x14ac:dyDescent="0.25">
      <c r="A8686" s="561">
        <v>42246</v>
      </c>
      <c r="B8686" s="563">
        <v>3101.1</v>
      </c>
      <c r="C8686"/>
      <c r="D8686"/>
    </row>
    <row r="8687" spans="1:4" ht="16.149999999999999" customHeight="1" x14ac:dyDescent="0.25">
      <c r="A8687" s="561">
        <v>42247</v>
      </c>
      <c r="B8687" s="562">
        <v>3101.1</v>
      </c>
      <c r="C8687"/>
      <c r="D8687"/>
    </row>
    <row r="8688" spans="1:4" ht="16.149999999999999" customHeight="1" x14ac:dyDescent="0.25">
      <c r="A8688" s="561">
        <v>42248</v>
      </c>
      <c r="B8688" s="563">
        <v>3079.97</v>
      </c>
      <c r="C8688"/>
      <c r="D8688"/>
    </row>
    <row r="8689" spans="1:4" ht="16.149999999999999" customHeight="1" x14ac:dyDescent="0.25">
      <c r="A8689" s="561">
        <v>42249</v>
      </c>
      <c r="B8689" s="562">
        <v>3093.64</v>
      </c>
      <c r="C8689"/>
      <c r="D8689"/>
    </row>
    <row r="8690" spans="1:4" ht="16.149999999999999" customHeight="1" x14ac:dyDescent="0.25">
      <c r="A8690" s="561">
        <v>42250</v>
      </c>
      <c r="B8690" s="563">
        <v>3142.34</v>
      </c>
      <c r="C8690"/>
      <c r="D8690"/>
    </row>
    <row r="8691" spans="1:4" ht="16.149999999999999" customHeight="1" x14ac:dyDescent="0.25">
      <c r="A8691" s="561">
        <v>42251</v>
      </c>
      <c r="B8691" s="562">
        <v>3119.93</v>
      </c>
      <c r="C8691"/>
      <c r="D8691"/>
    </row>
    <row r="8692" spans="1:4" ht="16.149999999999999" customHeight="1" x14ac:dyDescent="0.25">
      <c r="A8692" s="561">
        <v>42252</v>
      </c>
      <c r="B8692" s="563">
        <v>3113.55</v>
      </c>
      <c r="C8692"/>
      <c r="D8692"/>
    </row>
    <row r="8693" spans="1:4" ht="16.149999999999999" customHeight="1" x14ac:dyDescent="0.25">
      <c r="A8693" s="561">
        <v>42253</v>
      </c>
      <c r="B8693" s="562">
        <v>3113.55</v>
      </c>
      <c r="C8693"/>
      <c r="D8693"/>
    </row>
    <row r="8694" spans="1:4" ht="16.149999999999999" customHeight="1" x14ac:dyDescent="0.25">
      <c r="A8694" s="561">
        <v>42254</v>
      </c>
      <c r="B8694" s="563">
        <v>3113.55</v>
      </c>
      <c r="C8694"/>
      <c r="D8694"/>
    </row>
    <row r="8695" spans="1:4" ht="16.149999999999999" customHeight="1" x14ac:dyDescent="0.25">
      <c r="A8695" s="561">
        <v>42255</v>
      </c>
      <c r="B8695" s="562">
        <v>3113.55</v>
      </c>
      <c r="C8695"/>
      <c r="D8695"/>
    </row>
    <row r="8696" spans="1:4" ht="16.149999999999999" customHeight="1" x14ac:dyDescent="0.25">
      <c r="A8696" s="561">
        <v>42256</v>
      </c>
      <c r="B8696" s="563">
        <v>3138.46</v>
      </c>
      <c r="C8696"/>
      <c r="D8696"/>
    </row>
    <row r="8697" spans="1:4" ht="16.149999999999999" customHeight="1" x14ac:dyDescent="0.25">
      <c r="A8697" s="561">
        <v>42257</v>
      </c>
      <c r="B8697" s="562">
        <v>3105.4</v>
      </c>
      <c r="C8697"/>
      <c r="D8697"/>
    </row>
    <row r="8698" spans="1:4" ht="16.149999999999999" customHeight="1" x14ac:dyDescent="0.25">
      <c r="A8698" s="561">
        <v>42258</v>
      </c>
      <c r="B8698" s="563">
        <v>3080.57</v>
      </c>
      <c r="C8698"/>
      <c r="D8698"/>
    </row>
    <row r="8699" spans="1:4" ht="16.149999999999999" customHeight="1" x14ac:dyDescent="0.25">
      <c r="A8699" s="561">
        <v>42259</v>
      </c>
      <c r="B8699" s="562">
        <v>3012.96</v>
      </c>
      <c r="C8699"/>
      <c r="D8699"/>
    </row>
    <row r="8700" spans="1:4" ht="16.149999999999999" customHeight="1" x14ac:dyDescent="0.25">
      <c r="A8700" s="561">
        <v>42260</v>
      </c>
      <c r="B8700" s="563">
        <v>3012.96</v>
      </c>
      <c r="C8700"/>
      <c r="D8700"/>
    </row>
    <row r="8701" spans="1:4" ht="16.149999999999999" customHeight="1" x14ac:dyDescent="0.25">
      <c r="A8701" s="561">
        <v>42261</v>
      </c>
      <c r="B8701" s="562">
        <v>3012.96</v>
      </c>
      <c r="C8701"/>
      <c r="D8701"/>
    </row>
    <row r="8702" spans="1:4" ht="16.149999999999999" customHeight="1" x14ac:dyDescent="0.25">
      <c r="A8702" s="561">
        <v>42262</v>
      </c>
      <c r="B8702" s="563">
        <v>3032.59</v>
      </c>
      <c r="C8702"/>
      <c r="D8702"/>
    </row>
    <row r="8703" spans="1:4" ht="16.149999999999999" customHeight="1" x14ac:dyDescent="0.25">
      <c r="A8703" s="561">
        <v>42263</v>
      </c>
      <c r="B8703" s="562">
        <v>3025.28</v>
      </c>
      <c r="C8703"/>
      <c r="D8703"/>
    </row>
    <row r="8704" spans="1:4" ht="16.149999999999999" customHeight="1" x14ac:dyDescent="0.25">
      <c r="A8704" s="561">
        <v>42264</v>
      </c>
      <c r="B8704" s="563">
        <v>2989.04</v>
      </c>
      <c r="C8704"/>
      <c r="D8704"/>
    </row>
    <row r="8705" spans="1:4" ht="16.149999999999999" customHeight="1" x14ac:dyDescent="0.25">
      <c r="A8705" s="561">
        <v>42265</v>
      </c>
      <c r="B8705" s="562">
        <v>2975.13</v>
      </c>
      <c r="C8705"/>
      <c r="D8705"/>
    </row>
    <row r="8706" spans="1:4" ht="16.149999999999999" customHeight="1" x14ac:dyDescent="0.25">
      <c r="A8706" s="561">
        <v>42266</v>
      </c>
      <c r="B8706" s="563">
        <v>2984.9</v>
      </c>
      <c r="C8706"/>
      <c r="D8706"/>
    </row>
    <row r="8707" spans="1:4" ht="16.149999999999999" customHeight="1" x14ac:dyDescent="0.25">
      <c r="A8707" s="561">
        <v>42267</v>
      </c>
      <c r="B8707" s="562">
        <v>2984.9</v>
      </c>
      <c r="C8707"/>
      <c r="D8707"/>
    </row>
    <row r="8708" spans="1:4" ht="16.149999999999999" customHeight="1" x14ac:dyDescent="0.25">
      <c r="A8708" s="561">
        <v>42268</v>
      </c>
      <c r="B8708" s="563">
        <v>2984.9</v>
      </c>
      <c r="C8708"/>
      <c r="D8708"/>
    </row>
    <row r="8709" spans="1:4" ht="16.149999999999999" customHeight="1" x14ac:dyDescent="0.25">
      <c r="A8709" s="561">
        <v>42269</v>
      </c>
      <c r="B8709" s="562">
        <v>3001.68</v>
      </c>
      <c r="C8709"/>
      <c r="D8709"/>
    </row>
    <row r="8710" spans="1:4" ht="16.149999999999999" customHeight="1" x14ac:dyDescent="0.25">
      <c r="A8710" s="561">
        <v>42270</v>
      </c>
      <c r="B8710" s="563">
        <v>3065.74</v>
      </c>
      <c r="C8710"/>
      <c r="D8710"/>
    </row>
    <row r="8711" spans="1:4" ht="16.149999999999999" customHeight="1" x14ac:dyDescent="0.25">
      <c r="A8711" s="561">
        <v>42271</v>
      </c>
      <c r="B8711" s="562">
        <v>3099.28</v>
      </c>
      <c r="C8711"/>
      <c r="D8711"/>
    </row>
    <row r="8712" spans="1:4" ht="16.149999999999999" customHeight="1" x14ac:dyDescent="0.25">
      <c r="A8712" s="561">
        <v>42272</v>
      </c>
      <c r="B8712" s="563">
        <v>3135.17</v>
      </c>
      <c r="C8712"/>
      <c r="D8712"/>
    </row>
    <row r="8713" spans="1:4" ht="16.149999999999999" customHeight="1" x14ac:dyDescent="0.25">
      <c r="A8713" s="561">
        <v>42273</v>
      </c>
      <c r="B8713" s="562">
        <v>3080.44</v>
      </c>
      <c r="C8713"/>
      <c r="D8713"/>
    </row>
    <row r="8714" spans="1:4" ht="16.149999999999999" customHeight="1" x14ac:dyDescent="0.25">
      <c r="A8714" s="561">
        <v>42274</v>
      </c>
      <c r="B8714" s="563">
        <v>3080.44</v>
      </c>
      <c r="C8714"/>
      <c r="D8714"/>
    </row>
    <row r="8715" spans="1:4" ht="16.149999999999999" customHeight="1" x14ac:dyDescent="0.25">
      <c r="A8715" s="561">
        <v>42275</v>
      </c>
      <c r="B8715" s="562">
        <v>3080.44</v>
      </c>
      <c r="C8715"/>
      <c r="D8715"/>
    </row>
    <row r="8716" spans="1:4" ht="16.149999999999999" customHeight="1" x14ac:dyDescent="0.25">
      <c r="A8716" s="561">
        <v>42276</v>
      </c>
      <c r="B8716" s="563">
        <v>3096.98</v>
      </c>
      <c r="C8716"/>
      <c r="D8716"/>
    </row>
    <row r="8717" spans="1:4" ht="16.149999999999999" customHeight="1" x14ac:dyDescent="0.25">
      <c r="A8717" s="561">
        <v>42277</v>
      </c>
      <c r="B8717" s="562">
        <v>3121.94</v>
      </c>
      <c r="C8717"/>
      <c r="D8717"/>
    </row>
    <row r="8718" spans="1:4" ht="16.149999999999999" customHeight="1" x14ac:dyDescent="0.25">
      <c r="A8718" s="561">
        <v>42278</v>
      </c>
      <c r="B8718" s="563">
        <v>3086.75</v>
      </c>
      <c r="C8718"/>
      <c r="D8718"/>
    </row>
    <row r="8719" spans="1:4" ht="16.149999999999999" customHeight="1" x14ac:dyDescent="0.25">
      <c r="A8719" s="561">
        <v>42279</v>
      </c>
      <c r="B8719" s="562">
        <v>3061.85</v>
      </c>
      <c r="C8719"/>
      <c r="D8719"/>
    </row>
    <row r="8720" spans="1:4" ht="16.149999999999999" customHeight="1" x14ac:dyDescent="0.25">
      <c r="A8720" s="561">
        <v>42280</v>
      </c>
      <c r="B8720" s="563">
        <v>3034.9</v>
      </c>
      <c r="C8720"/>
      <c r="D8720"/>
    </row>
    <row r="8721" spans="1:4" ht="16.149999999999999" customHeight="1" x14ac:dyDescent="0.25">
      <c r="A8721" s="561">
        <v>42281</v>
      </c>
      <c r="B8721" s="562">
        <v>3034.9</v>
      </c>
      <c r="C8721"/>
      <c r="D8721"/>
    </row>
    <row r="8722" spans="1:4" ht="16.149999999999999" customHeight="1" x14ac:dyDescent="0.25">
      <c r="A8722" s="561">
        <v>42282</v>
      </c>
      <c r="B8722" s="563">
        <v>3034.9</v>
      </c>
      <c r="C8722"/>
      <c r="D8722"/>
    </row>
    <row r="8723" spans="1:4" ht="16.149999999999999" customHeight="1" x14ac:dyDescent="0.25">
      <c r="A8723" s="561">
        <v>42283</v>
      </c>
      <c r="B8723" s="562">
        <v>2971.15</v>
      </c>
      <c r="C8723"/>
      <c r="D8723"/>
    </row>
    <row r="8724" spans="1:4" ht="16.149999999999999" customHeight="1" x14ac:dyDescent="0.25">
      <c r="A8724" s="561">
        <v>42284</v>
      </c>
      <c r="B8724" s="563">
        <v>2913.74</v>
      </c>
      <c r="C8724"/>
      <c r="D8724"/>
    </row>
    <row r="8725" spans="1:4" ht="16.149999999999999" customHeight="1" x14ac:dyDescent="0.25">
      <c r="A8725" s="561">
        <v>42285</v>
      </c>
      <c r="B8725" s="562">
        <v>2891.91</v>
      </c>
      <c r="C8725"/>
      <c r="D8725"/>
    </row>
    <row r="8726" spans="1:4" ht="16.149999999999999" customHeight="1" x14ac:dyDescent="0.25">
      <c r="A8726" s="561">
        <v>42286</v>
      </c>
      <c r="B8726" s="563">
        <v>2887.21</v>
      </c>
      <c r="C8726"/>
      <c r="D8726"/>
    </row>
    <row r="8727" spans="1:4" ht="16.149999999999999" customHeight="1" x14ac:dyDescent="0.25">
      <c r="A8727" s="561">
        <v>42287</v>
      </c>
      <c r="B8727" s="562">
        <v>2855.74</v>
      </c>
      <c r="C8727"/>
      <c r="D8727"/>
    </row>
    <row r="8728" spans="1:4" ht="16.149999999999999" customHeight="1" x14ac:dyDescent="0.25">
      <c r="A8728" s="561">
        <v>42288</v>
      </c>
      <c r="B8728" s="563">
        <v>2855.74</v>
      </c>
      <c r="C8728"/>
      <c r="D8728"/>
    </row>
    <row r="8729" spans="1:4" ht="16.149999999999999" customHeight="1" x14ac:dyDescent="0.25">
      <c r="A8729" s="561">
        <v>42289</v>
      </c>
      <c r="B8729" s="562">
        <v>2855.74</v>
      </c>
      <c r="C8729"/>
      <c r="D8729"/>
    </row>
    <row r="8730" spans="1:4" ht="16.149999999999999" customHeight="1" x14ac:dyDescent="0.25">
      <c r="A8730" s="561">
        <v>42290</v>
      </c>
      <c r="B8730" s="563">
        <v>2855.74</v>
      </c>
      <c r="C8730"/>
      <c r="D8730"/>
    </row>
    <row r="8731" spans="1:4" ht="16.149999999999999" customHeight="1" x14ac:dyDescent="0.25">
      <c r="A8731" s="561">
        <v>42291</v>
      </c>
      <c r="B8731" s="562">
        <v>2910.7</v>
      </c>
      <c r="C8731"/>
      <c r="D8731"/>
    </row>
    <row r="8732" spans="1:4" ht="16.149999999999999" customHeight="1" x14ac:dyDescent="0.25">
      <c r="A8732" s="561">
        <v>42292</v>
      </c>
      <c r="B8732" s="563">
        <v>2928.69</v>
      </c>
      <c r="C8732"/>
      <c r="D8732"/>
    </row>
    <row r="8733" spans="1:4" ht="16.149999999999999" customHeight="1" x14ac:dyDescent="0.25">
      <c r="A8733" s="561">
        <v>42293</v>
      </c>
      <c r="B8733" s="562">
        <v>2908.87</v>
      </c>
      <c r="C8733"/>
      <c r="D8733"/>
    </row>
    <row r="8734" spans="1:4" ht="16.149999999999999" customHeight="1" x14ac:dyDescent="0.25">
      <c r="A8734" s="561">
        <v>42294</v>
      </c>
      <c r="B8734" s="563">
        <v>2879.89</v>
      </c>
      <c r="C8734"/>
      <c r="D8734"/>
    </row>
    <row r="8735" spans="1:4" ht="16.149999999999999" customHeight="1" x14ac:dyDescent="0.25">
      <c r="A8735" s="561">
        <v>42295</v>
      </c>
      <c r="B8735" s="562">
        <v>2879.89</v>
      </c>
      <c r="C8735"/>
      <c r="D8735"/>
    </row>
    <row r="8736" spans="1:4" ht="16.149999999999999" customHeight="1" x14ac:dyDescent="0.25">
      <c r="A8736" s="561">
        <v>42296</v>
      </c>
      <c r="B8736" s="563">
        <v>2879.89</v>
      </c>
      <c r="C8736"/>
      <c r="D8736"/>
    </row>
    <row r="8737" spans="1:4" ht="16.149999999999999" customHeight="1" x14ac:dyDescent="0.25">
      <c r="A8737" s="561">
        <v>42297</v>
      </c>
      <c r="B8737" s="562">
        <v>2912.99</v>
      </c>
      <c r="C8737"/>
      <c r="D8737"/>
    </row>
    <row r="8738" spans="1:4" ht="16.149999999999999" customHeight="1" x14ac:dyDescent="0.25">
      <c r="A8738" s="561">
        <v>42298</v>
      </c>
      <c r="B8738" s="563">
        <v>2929.19</v>
      </c>
      <c r="C8738"/>
      <c r="D8738"/>
    </row>
    <row r="8739" spans="1:4" ht="16.149999999999999" customHeight="1" x14ac:dyDescent="0.25">
      <c r="A8739" s="561">
        <v>42299</v>
      </c>
      <c r="B8739" s="562">
        <v>2966.68</v>
      </c>
      <c r="C8739"/>
      <c r="D8739"/>
    </row>
    <row r="8740" spans="1:4" ht="16.149999999999999" customHeight="1" x14ac:dyDescent="0.25">
      <c r="A8740" s="561">
        <v>42300</v>
      </c>
      <c r="B8740" s="563">
        <v>2925.36</v>
      </c>
      <c r="C8740"/>
      <c r="D8740"/>
    </row>
    <row r="8741" spans="1:4" ht="16.149999999999999" customHeight="1" x14ac:dyDescent="0.25">
      <c r="A8741" s="561">
        <v>42301</v>
      </c>
      <c r="B8741" s="562">
        <v>2912.08</v>
      </c>
      <c r="C8741"/>
      <c r="D8741"/>
    </row>
    <row r="8742" spans="1:4" ht="16.149999999999999" customHeight="1" x14ac:dyDescent="0.25">
      <c r="A8742" s="561">
        <v>42302</v>
      </c>
      <c r="B8742" s="563">
        <v>2912.08</v>
      </c>
      <c r="C8742"/>
      <c r="D8742"/>
    </row>
    <row r="8743" spans="1:4" ht="16.149999999999999" customHeight="1" x14ac:dyDescent="0.25">
      <c r="A8743" s="561">
        <v>42303</v>
      </c>
      <c r="B8743" s="562">
        <v>2912.08</v>
      </c>
      <c r="C8743"/>
      <c r="D8743"/>
    </row>
    <row r="8744" spans="1:4" ht="16.149999999999999" customHeight="1" x14ac:dyDescent="0.25">
      <c r="A8744" s="561">
        <v>42304</v>
      </c>
      <c r="B8744" s="563">
        <v>2918.21</v>
      </c>
      <c r="C8744"/>
      <c r="D8744"/>
    </row>
    <row r="8745" spans="1:4" ht="16.149999999999999" customHeight="1" x14ac:dyDescent="0.25">
      <c r="A8745" s="561">
        <v>42305</v>
      </c>
      <c r="B8745" s="562">
        <v>2950.87</v>
      </c>
      <c r="C8745"/>
      <c r="D8745"/>
    </row>
    <row r="8746" spans="1:4" ht="16.149999999999999" customHeight="1" x14ac:dyDescent="0.25">
      <c r="A8746" s="561">
        <v>42306</v>
      </c>
      <c r="B8746" s="563">
        <v>2926.75</v>
      </c>
      <c r="C8746"/>
      <c r="D8746"/>
    </row>
    <row r="8747" spans="1:4" ht="16.149999999999999" customHeight="1" x14ac:dyDescent="0.25">
      <c r="A8747" s="561">
        <v>42307</v>
      </c>
      <c r="B8747" s="562">
        <v>2921.32</v>
      </c>
      <c r="C8747"/>
      <c r="D8747"/>
    </row>
    <row r="8748" spans="1:4" ht="16.149999999999999" customHeight="1" x14ac:dyDescent="0.25">
      <c r="A8748" s="561">
        <v>42308</v>
      </c>
      <c r="B8748" s="563">
        <v>2897.83</v>
      </c>
      <c r="C8748"/>
      <c r="D8748"/>
    </row>
    <row r="8749" spans="1:4" ht="16.149999999999999" customHeight="1" x14ac:dyDescent="0.25">
      <c r="A8749" s="561">
        <v>42309</v>
      </c>
      <c r="B8749" s="562">
        <v>2897.83</v>
      </c>
      <c r="C8749"/>
      <c r="D8749"/>
    </row>
    <row r="8750" spans="1:4" ht="16.149999999999999" customHeight="1" x14ac:dyDescent="0.25">
      <c r="A8750" s="561">
        <v>42310</v>
      </c>
      <c r="B8750" s="563">
        <v>2897.83</v>
      </c>
      <c r="C8750"/>
      <c r="D8750"/>
    </row>
    <row r="8751" spans="1:4" ht="16.149999999999999" customHeight="1" x14ac:dyDescent="0.25">
      <c r="A8751" s="561">
        <v>42311</v>
      </c>
      <c r="B8751" s="562">
        <v>2897.83</v>
      </c>
      <c r="C8751"/>
      <c r="D8751"/>
    </row>
    <row r="8752" spans="1:4" ht="16.149999999999999" customHeight="1" x14ac:dyDescent="0.25">
      <c r="A8752" s="561">
        <v>42312</v>
      </c>
      <c r="B8752" s="563">
        <v>2825.25</v>
      </c>
      <c r="C8752"/>
      <c r="D8752"/>
    </row>
    <row r="8753" spans="1:4" ht="16.149999999999999" customHeight="1" x14ac:dyDescent="0.25">
      <c r="A8753" s="561">
        <v>42313</v>
      </c>
      <c r="B8753" s="562">
        <v>2819.63</v>
      </c>
      <c r="C8753"/>
      <c r="D8753"/>
    </row>
    <row r="8754" spans="1:4" ht="16.149999999999999" customHeight="1" x14ac:dyDescent="0.25">
      <c r="A8754" s="561">
        <v>42314</v>
      </c>
      <c r="B8754" s="563">
        <v>2853.32</v>
      </c>
      <c r="C8754"/>
      <c r="D8754"/>
    </row>
    <row r="8755" spans="1:4" ht="16.149999999999999" customHeight="1" x14ac:dyDescent="0.25">
      <c r="A8755" s="561">
        <v>42315</v>
      </c>
      <c r="B8755" s="562">
        <v>2896.19</v>
      </c>
      <c r="C8755"/>
      <c r="D8755"/>
    </row>
    <row r="8756" spans="1:4" ht="16.149999999999999" customHeight="1" x14ac:dyDescent="0.25">
      <c r="A8756" s="561">
        <v>42316</v>
      </c>
      <c r="B8756" s="563">
        <v>2896.19</v>
      </c>
      <c r="C8756"/>
      <c r="D8756"/>
    </row>
    <row r="8757" spans="1:4" ht="16.149999999999999" customHeight="1" x14ac:dyDescent="0.25">
      <c r="A8757" s="561">
        <v>42317</v>
      </c>
      <c r="B8757" s="562">
        <v>2896.19</v>
      </c>
      <c r="C8757"/>
      <c r="D8757"/>
    </row>
    <row r="8758" spans="1:4" ht="16.149999999999999" customHeight="1" x14ac:dyDescent="0.25">
      <c r="A8758" s="561">
        <v>42318</v>
      </c>
      <c r="B8758" s="563">
        <v>2921.15</v>
      </c>
      <c r="C8758"/>
      <c r="D8758"/>
    </row>
    <row r="8759" spans="1:4" ht="16.149999999999999" customHeight="1" x14ac:dyDescent="0.25">
      <c r="A8759" s="561">
        <v>42319</v>
      </c>
      <c r="B8759" s="562">
        <v>2935.86</v>
      </c>
      <c r="C8759"/>
      <c r="D8759"/>
    </row>
    <row r="8760" spans="1:4" ht="16.149999999999999" customHeight="1" x14ac:dyDescent="0.25">
      <c r="A8760" s="561">
        <v>42320</v>
      </c>
      <c r="B8760" s="563">
        <v>2935.86</v>
      </c>
      <c r="C8760"/>
      <c r="D8760"/>
    </row>
    <row r="8761" spans="1:4" ht="16.149999999999999" customHeight="1" x14ac:dyDescent="0.25">
      <c r="A8761" s="561">
        <v>42321</v>
      </c>
      <c r="B8761" s="562">
        <v>3009.36</v>
      </c>
      <c r="C8761"/>
      <c r="D8761"/>
    </row>
    <row r="8762" spans="1:4" ht="16.149999999999999" customHeight="1" x14ac:dyDescent="0.25">
      <c r="A8762" s="561">
        <v>42322</v>
      </c>
      <c r="B8762" s="563">
        <v>3073.23</v>
      </c>
      <c r="C8762"/>
      <c r="D8762"/>
    </row>
    <row r="8763" spans="1:4" ht="16.149999999999999" customHeight="1" x14ac:dyDescent="0.25">
      <c r="A8763" s="561">
        <v>42323</v>
      </c>
      <c r="B8763" s="562">
        <v>3073.23</v>
      </c>
      <c r="C8763"/>
      <c r="D8763"/>
    </row>
    <row r="8764" spans="1:4" ht="16.149999999999999" customHeight="1" x14ac:dyDescent="0.25">
      <c r="A8764" s="561">
        <v>42324</v>
      </c>
      <c r="B8764" s="563">
        <v>3073.23</v>
      </c>
      <c r="C8764"/>
      <c r="D8764"/>
    </row>
    <row r="8765" spans="1:4" ht="16.149999999999999" customHeight="1" x14ac:dyDescent="0.25">
      <c r="A8765" s="561">
        <v>42325</v>
      </c>
      <c r="B8765" s="562">
        <v>3073.23</v>
      </c>
      <c r="C8765"/>
      <c r="D8765"/>
    </row>
    <row r="8766" spans="1:4" ht="16.149999999999999" customHeight="1" x14ac:dyDescent="0.25">
      <c r="A8766" s="561">
        <v>42326</v>
      </c>
      <c r="B8766" s="563">
        <v>3069.24</v>
      </c>
      <c r="C8766"/>
      <c r="D8766"/>
    </row>
    <row r="8767" spans="1:4" ht="16.149999999999999" customHeight="1" x14ac:dyDescent="0.25">
      <c r="A8767" s="561">
        <v>42327</v>
      </c>
      <c r="B8767" s="562">
        <v>3108.7</v>
      </c>
      <c r="C8767"/>
      <c r="D8767"/>
    </row>
    <row r="8768" spans="1:4" ht="16.149999999999999" customHeight="1" x14ac:dyDescent="0.25">
      <c r="A8768" s="561">
        <v>42328</v>
      </c>
      <c r="B8768" s="563">
        <v>3082.04</v>
      </c>
      <c r="C8768"/>
      <c r="D8768"/>
    </row>
    <row r="8769" spans="1:4" ht="16.149999999999999" customHeight="1" x14ac:dyDescent="0.25">
      <c r="A8769" s="561">
        <v>42329</v>
      </c>
      <c r="B8769" s="562">
        <v>3047.31</v>
      </c>
      <c r="C8769"/>
      <c r="D8769"/>
    </row>
    <row r="8770" spans="1:4" ht="16.149999999999999" customHeight="1" x14ac:dyDescent="0.25">
      <c r="A8770" s="561">
        <v>42330</v>
      </c>
      <c r="B8770" s="563">
        <v>3047.31</v>
      </c>
      <c r="C8770"/>
      <c r="D8770"/>
    </row>
    <row r="8771" spans="1:4" ht="16.149999999999999" customHeight="1" x14ac:dyDescent="0.25">
      <c r="A8771" s="561">
        <v>42331</v>
      </c>
      <c r="B8771" s="562">
        <v>3047.31</v>
      </c>
      <c r="C8771"/>
      <c r="D8771"/>
    </row>
    <row r="8772" spans="1:4" ht="16.149999999999999" customHeight="1" x14ac:dyDescent="0.25">
      <c r="A8772" s="561">
        <v>42332</v>
      </c>
      <c r="B8772" s="563">
        <v>3086.82</v>
      </c>
      <c r="C8772"/>
      <c r="D8772"/>
    </row>
    <row r="8773" spans="1:4" ht="16.149999999999999" customHeight="1" x14ac:dyDescent="0.25">
      <c r="A8773" s="561">
        <v>42333</v>
      </c>
      <c r="B8773" s="562">
        <v>3074.35</v>
      </c>
      <c r="C8773"/>
      <c r="D8773"/>
    </row>
    <row r="8774" spans="1:4" ht="16.149999999999999" customHeight="1" x14ac:dyDescent="0.25">
      <c r="A8774" s="561">
        <v>42334</v>
      </c>
      <c r="B8774" s="563">
        <v>3099.75</v>
      </c>
      <c r="C8774"/>
      <c r="D8774"/>
    </row>
    <row r="8775" spans="1:4" ht="16.149999999999999" customHeight="1" x14ac:dyDescent="0.25">
      <c r="A8775" s="561">
        <v>42335</v>
      </c>
      <c r="B8775" s="562">
        <v>3099.75</v>
      </c>
      <c r="C8775"/>
      <c r="D8775"/>
    </row>
    <row r="8776" spans="1:4" ht="16.149999999999999" customHeight="1" x14ac:dyDescent="0.25">
      <c r="A8776" s="561">
        <v>42336</v>
      </c>
      <c r="B8776" s="563">
        <v>3101.1</v>
      </c>
      <c r="C8776"/>
      <c r="D8776"/>
    </row>
    <row r="8777" spans="1:4" ht="16.149999999999999" customHeight="1" x14ac:dyDescent="0.25">
      <c r="A8777" s="561">
        <v>42337</v>
      </c>
      <c r="B8777" s="562">
        <v>3101.1</v>
      </c>
      <c r="C8777"/>
      <c r="D8777"/>
    </row>
    <row r="8778" spans="1:4" ht="16.149999999999999" customHeight="1" x14ac:dyDescent="0.25">
      <c r="A8778" s="561">
        <v>42338</v>
      </c>
      <c r="B8778" s="563">
        <v>3101.1</v>
      </c>
      <c r="C8778"/>
      <c r="D8778"/>
    </row>
    <row r="8779" spans="1:4" ht="16.149999999999999" customHeight="1" x14ac:dyDescent="0.25">
      <c r="A8779" s="561">
        <v>42339</v>
      </c>
      <c r="B8779" s="562">
        <v>3142.11</v>
      </c>
      <c r="C8779"/>
      <c r="D8779"/>
    </row>
    <row r="8780" spans="1:4" ht="16.149999999999999" customHeight="1" x14ac:dyDescent="0.25">
      <c r="A8780" s="561">
        <v>42340</v>
      </c>
      <c r="B8780" s="563">
        <v>3131.95</v>
      </c>
      <c r="C8780"/>
      <c r="D8780"/>
    </row>
    <row r="8781" spans="1:4" ht="16.149999999999999" customHeight="1" x14ac:dyDescent="0.25">
      <c r="A8781" s="561">
        <v>42341</v>
      </c>
      <c r="B8781" s="562">
        <v>3166.67</v>
      </c>
      <c r="C8781"/>
      <c r="D8781"/>
    </row>
    <row r="8782" spans="1:4" ht="16.149999999999999" customHeight="1" x14ac:dyDescent="0.25">
      <c r="A8782" s="561">
        <v>42342</v>
      </c>
      <c r="B8782" s="563">
        <v>3149.12</v>
      </c>
      <c r="C8782"/>
      <c r="D8782"/>
    </row>
    <row r="8783" spans="1:4" ht="16.149999999999999" customHeight="1" x14ac:dyDescent="0.25">
      <c r="A8783" s="561">
        <v>42343</v>
      </c>
      <c r="B8783" s="562">
        <v>3179.22</v>
      </c>
      <c r="C8783"/>
      <c r="D8783"/>
    </row>
    <row r="8784" spans="1:4" ht="16.149999999999999" customHeight="1" x14ac:dyDescent="0.25">
      <c r="A8784" s="561">
        <v>42344</v>
      </c>
      <c r="B8784" s="563">
        <v>3179.22</v>
      </c>
      <c r="C8784"/>
      <c r="D8784"/>
    </row>
    <row r="8785" spans="1:4" ht="16.149999999999999" customHeight="1" x14ac:dyDescent="0.25">
      <c r="A8785" s="561">
        <v>42345</v>
      </c>
      <c r="B8785" s="562">
        <v>3179.22</v>
      </c>
      <c r="C8785"/>
      <c r="D8785"/>
    </row>
    <row r="8786" spans="1:4" ht="16.149999999999999" customHeight="1" x14ac:dyDescent="0.25">
      <c r="A8786" s="561">
        <v>42346</v>
      </c>
      <c r="B8786" s="563">
        <v>3287.03</v>
      </c>
      <c r="C8786"/>
      <c r="D8786"/>
    </row>
    <row r="8787" spans="1:4" ht="16.149999999999999" customHeight="1" x14ac:dyDescent="0.25">
      <c r="A8787" s="561">
        <v>42347</v>
      </c>
      <c r="B8787" s="562">
        <v>3287.03</v>
      </c>
      <c r="C8787"/>
      <c r="D8787"/>
    </row>
    <row r="8788" spans="1:4" ht="16.149999999999999" customHeight="1" x14ac:dyDescent="0.25">
      <c r="A8788" s="561">
        <v>42348</v>
      </c>
      <c r="B8788" s="563">
        <v>3294.02</v>
      </c>
      <c r="C8788"/>
      <c r="D8788"/>
    </row>
    <row r="8789" spans="1:4" ht="16.149999999999999" customHeight="1" x14ac:dyDescent="0.25">
      <c r="A8789" s="561">
        <v>42349</v>
      </c>
      <c r="B8789" s="562">
        <v>3259.56</v>
      </c>
      <c r="C8789"/>
      <c r="D8789"/>
    </row>
    <row r="8790" spans="1:4" ht="16.149999999999999" customHeight="1" x14ac:dyDescent="0.25">
      <c r="A8790" s="561">
        <v>42350</v>
      </c>
      <c r="B8790" s="563">
        <v>3299.36</v>
      </c>
      <c r="C8790"/>
      <c r="D8790"/>
    </row>
    <row r="8791" spans="1:4" ht="16.149999999999999" customHeight="1" x14ac:dyDescent="0.25">
      <c r="A8791" s="561">
        <v>42351</v>
      </c>
      <c r="B8791" s="562">
        <v>3299.36</v>
      </c>
      <c r="C8791"/>
      <c r="D8791"/>
    </row>
    <row r="8792" spans="1:4" ht="16.149999999999999" customHeight="1" x14ac:dyDescent="0.25">
      <c r="A8792" s="561">
        <v>42352</v>
      </c>
      <c r="B8792" s="563">
        <v>3299.36</v>
      </c>
      <c r="C8792"/>
      <c r="D8792"/>
    </row>
    <row r="8793" spans="1:4" ht="16.149999999999999" customHeight="1" x14ac:dyDescent="0.25">
      <c r="A8793" s="561">
        <v>42353</v>
      </c>
      <c r="B8793" s="562">
        <v>3356</v>
      </c>
      <c r="C8793"/>
      <c r="D8793"/>
    </row>
    <row r="8794" spans="1:4" ht="16.149999999999999" customHeight="1" x14ac:dyDescent="0.25">
      <c r="A8794" s="561">
        <v>42354</v>
      </c>
      <c r="B8794" s="563">
        <v>3328.08</v>
      </c>
      <c r="C8794"/>
      <c r="D8794"/>
    </row>
    <row r="8795" spans="1:4" ht="16.149999999999999" customHeight="1" x14ac:dyDescent="0.25">
      <c r="A8795" s="561">
        <v>42355</v>
      </c>
      <c r="B8795" s="562">
        <v>3317.72</v>
      </c>
      <c r="C8795"/>
      <c r="D8795"/>
    </row>
    <row r="8796" spans="1:4" ht="16.149999999999999" customHeight="1" x14ac:dyDescent="0.25">
      <c r="A8796" s="561">
        <v>42356</v>
      </c>
      <c r="B8796" s="563">
        <v>3333.37</v>
      </c>
      <c r="C8796"/>
      <c r="D8796"/>
    </row>
    <row r="8797" spans="1:4" ht="16.149999999999999" customHeight="1" x14ac:dyDescent="0.25">
      <c r="A8797" s="561">
        <v>42357</v>
      </c>
      <c r="B8797" s="562">
        <v>3337.68</v>
      </c>
      <c r="C8797"/>
      <c r="D8797"/>
    </row>
    <row r="8798" spans="1:4" ht="16.149999999999999" customHeight="1" x14ac:dyDescent="0.25">
      <c r="A8798" s="561">
        <v>42358</v>
      </c>
      <c r="B8798" s="563">
        <v>3337.68</v>
      </c>
      <c r="C8798"/>
      <c r="D8798"/>
    </row>
    <row r="8799" spans="1:4" ht="16.149999999999999" customHeight="1" x14ac:dyDescent="0.25">
      <c r="A8799" s="561">
        <v>42359</v>
      </c>
      <c r="B8799" s="562">
        <v>3337.68</v>
      </c>
      <c r="C8799"/>
      <c r="D8799"/>
    </row>
    <row r="8800" spans="1:4" ht="16.149999999999999" customHeight="1" x14ac:dyDescent="0.25">
      <c r="A8800" s="561">
        <v>42360</v>
      </c>
      <c r="B8800" s="563">
        <v>3332.7</v>
      </c>
      <c r="C8800"/>
      <c r="D8800"/>
    </row>
    <row r="8801" spans="1:4" ht="16.149999999999999" customHeight="1" x14ac:dyDescent="0.25">
      <c r="A8801" s="561">
        <v>42361</v>
      </c>
      <c r="B8801" s="562">
        <v>3307.24</v>
      </c>
      <c r="C8801"/>
      <c r="D8801"/>
    </row>
    <row r="8802" spans="1:4" ht="16.149999999999999" customHeight="1" x14ac:dyDescent="0.25">
      <c r="A8802" s="561">
        <v>42362</v>
      </c>
      <c r="B8802" s="563">
        <v>3255.19</v>
      </c>
      <c r="C8802"/>
      <c r="D8802"/>
    </row>
    <row r="8803" spans="1:4" ht="16.149999999999999" customHeight="1" x14ac:dyDescent="0.25">
      <c r="A8803" s="561">
        <v>42363</v>
      </c>
      <c r="B8803" s="562">
        <v>3172.03</v>
      </c>
      <c r="C8803"/>
      <c r="D8803"/>
    </row>
    <row r="8804" spans="1:4" ht="16.149999999999999" customHeight="1" x14ac:dyDescent="0.25">
      <c r="A8804" s="561">
        <v>42364</v>
      </c>
      <c r="B8804" s="563">
        <v>3172.03</v>
      </c>
      <c r="C8804"/>
      <c r="D8804"/>
    </row>
    <row r="8805" spans="1:4" ht="16.149999999999999" customHeight="1" x14ac:dyDescent="0.25">
      <c r="A8805" s="561">
        <v>42365</v>
      </c>
      <c r="B8805" s="562">
        <v>3172.03</v>
      </c>
      <c r="C8805"/>
      <c r="D8805"/>
    </row>
    <row r="8806" spans="1:4" ht="16.149999999999999" customHeight="1" x14ac:dyDescent="0.25">
      <c r="A8806" s="561">
        <v>42366</v>
      </c>
      <c r="B8806" s="563">
        <v>3172.03</v>
      </c>
      <c r="C8806"/>
      <c r="D8806"/>
    </row>
    <row r="8807" spans="1:4" ht="16.149999999999999" customHeight="1" x14ac:dyDescent="0.25">
      <c r="A8807" s="561">
        <v>42367</v>
      </c>
      <c r="B8807" s="562">
        <v>3180.87</v>
      </c>
      <c r="C8807"/>
      <c r="D8807"/>
    </row>
    <row r="8808" spans="1:4" ht="16.149999999999999" customHeight="1" x14ac:dyDescent="0.25">
      <c r="A8808" s="561">
        <v>42368</v>
      </c>
      <c r="B8808" s="563">
        <v>3155.22</v>
      </c>
      <c r="C8808"/>
      <c r="D8808"/>
    </row>
    <row r="8809" spans="1:4" ht="16.149999999999999" customHeight="1" x14ac:dyDescent="0.25">
      <c r="A8809" s="561">
        <v>42369</v>
      </c>
      <c r="B8809" s="562">
        <v>3149.47</v>
      </c>
      <c r="C8809"/>
      <c r="D8809"/>
    </row>
    <row r="8810" spans="1:4" ht="16.149999999999999" customHeight="1" x14ac:dyDescent="0.25">
      <c r="A8810" s="561">
        <v>42370</v>
      </c>
      <c r="B8810" s="563">
        <v>3149.47</v>
      </c>
      <c r="C8810"/>
      <c r="D8810"/>
    </row>
    <row r="8811" spans="1:4" ht="16.149999999999999" customHeight="1" x14ac:dyDescent="0.25">
      <c r="A8811" s="561">
        <v>42371</v>
      </c>
      <c r="B8811" s="562">
        <v>3149.47</v>
      </c>
      <c r="C8811"/>
      <c r="D8811"/>
    </row>
    <row r="8812" spans="1:4" ht="16.149999999999999" customHeight="1" x14ac:dyDescent="0.25">
      <c r="A8812" s="561">
        <v>42372</v>
      </c>
      <c r="B8812" s="563">
        <v>3149.47</v>
      </c>
      <c r="C8812"/>
      <c r="D8812"/>
    </row>
    <row r="8813" spans="1:4" ht="16.149999999999999" customHeight="1" x14ac:dyDescent="0.25">
      <c r="A8813" s="561">
        <v>42373</v>
      </c>
      <c r="B8813" s="562">
        <v>3149.47</v>
      </c>
      <c r="C8813"/>
      <c r="D8813"/>
    </row>
    <row r="8814" spans="1:4" ht="16.149999999999999" customHeight="1" x14ac:dyDescent="0.25">
      <c r="A8814" s="561">
        <v>42374</v>
      </c>
      <c r="B8814" s="563">
        <v>3213.24</v>
      </c>
      <c r="C8814"/>
      <c r="D8814"/>
    </row>
    <row r="8815" spans="1:4" ht="16.149999999999999" customHeight="1" x14ac:dyDescent="0.25">
      <c r="A8815" s="561">
        <v>42375</v>
      </c>
      <c r="B8815" s="562">
        <v>3203.86</v>
      </c>
      <c r="C8815"/>
      <c r="D8815"/>
    </row>
    <row r="8816" spans="1:4" ht="16.149999999999999" customHeight="1" x14ac:dyDescent="0.25">
      <c r="A8816" s="561">
        <v>42376</v>
      </c>
      <c r="B8816" s="563">
        <v>3250.69</v>
      </c>
      <c r="C8816"/>
      <c r="D8816"/>
    </row>
    <row r="8817" spans="1:4" ht="16.149999999999999" customHeight="1" x14ac:dyDescent="0.25">
      <c r="A8817" s="561">
        <v>42377</v>
      </c>
      <c r="B8817" s="562">
        <v>3287.28</v>
      </c>
      <c r="C8817"/>
      <c r="D8817"/>
    </row>
    <row r="8818" spans="1:4" ht="16.149999999999999" customHeight="1" x14ac:dyDescent="0.25">
      <c r="A8818" s="561">
        <v>42378</v>
      </c>
      <c r="B8818" s="563">
        <v>3268.37</v>
      </c>
      <c r="C8818"/>
      <c r="D8818"/>
    </row>
    <row r="8819" spans="1:4" ht="16.149999999999999" customHeight="1" x14ac:dyDescent="0.25">
      <c r="A8819" s="561">
        <v>42379</v>
      </c>
      <c r="B8819" s="562">
        <v>3268.37</v>
      </c>
      <c r="C8819"/>
      <c r="D8819"/>
    </row>
    <row r="8820" spans="1:4" ht="16.149999999999999" customHeight="1" x14ac:dyDescent="0.25">
      <c r="A8820" s="561">
        <v>42380</v>
      </c>
      <c r="B8820" s="563">
        <v>3268.37</v>
      </c>
      <c r="C8820"/>
      <c r="D8820"/>
    </row>
    <row r="8821" spans="1:4" ht="16.149999999999999" customHeight="1" x14ac:dyDescent="0.25">
      <c r="A8821" s="561">
        <v>42381</v>
      </c>
      <c r="B8821" s="562">
        <v>3268.37</v>
      </c>
      <c r="C8821"/>
      <c r="D8821"/>
    </row>
    <row r="8822" spans="1:4" ht="16.149999999999999" customHeight="1" x14ac:dyDescent="0.25">
      <c r="A8822" s="561">
        <v>42382</v>
      </c>
      <c r="B8822" s="563">
        <v>3246.51</v>
      </c>
      <c r="C8822"/>
      <c r="D8822"/>
    </row>
    <row r="8823" spans="1:4" ht="16.149999999999999" customHeight="1" x14ac:dyDescent="0.25">
      <c r="A8823" s="561">
        <v>42383</v>
      </c>
      <c r="B8823" s="562">
        <v>3235.45</v>
      </c>
      <c r="C8823"/>
      <c r="D8823"/>
    </row>
    <row r="8824" spans="1:4" ht="16.149999999999999" customHeight="1" x14ac:dyDescent="0.25">
      <c r="A8824" s="561">
        <v>42384</v>
      </c>
      <c r="B8824" s="563">
        <v>3240.71</v>
      </c>
      <c r="C8824"/>
      <c r="D8824"/>
    </row>
    <row r="8825" spans="1:4" ht="16.149999999999999" customHeight="1" x14ac:dyDescent="0.25">
      <c r="A8825" s="561">
        <v>42385</v>
      </c>
      <c r="B8825" s="562">
        <v>3293.94</v>
      </c>
      <c r="C8825"/>
      <c r="D8825"/>
    </row>
    <row r="8826" spans="1:4" ht="16.149999999999999" customHeight="1" x14ac:dyDescent="0.25">
      <c r="A8826" s="561">
        <v>42386</v>
      </c>
      <c r="B8826" s="563">
        <v>3293.94</v>
      </c>
      <c r="C8826"/>
      <c r="D8826"/>
    </row>
    <row r="8827" spans="1:4" ht="16.149999999999999" customHeight="1" x14ac:dyDescent="0.25">
      <c r="A8827" s="561">
        <v>42387</v>
      </c>
      <c r="B8827" s="562">
        <v>3293.94</v>
      </c>
      <c r="C8827"/>
      <c r="D8827"/>
    </row>
    <row r="8828" spans="1:4" ht="16.149999999999999" customHeight="1" x14ac:dyDescent="0.25">
      <c r="A8828" s="561">
        <v>42388</v>
      </c>
      <c r="B8828" s="563">
        <v>3293.94</v>
      </c>
      <c r="C8828"/>
      <c r="D8828"/>
    </row>
    <row r="8829" spans="1:4" ht="16.149999999999999" customHeight="1" x14ac:dyDescent="0.25">
      <c r="A8829" s="561">
        <v>42389</v>
      </c>
      <c r="B8829" s="562">
        <v>3297.46</v>
      </c>
      <c r="C8829"/>
      <c r="D8829"/>
    </row>
    <row r="8830" spans="1:4" ht="16.149999999999999" customHeight="1" x14ac:dyDescent="0.25">
      <c r="A8830" s="561">
        <v>42390</v>
      </c>
      <c r="B8830" s="563">
        <v>3357.67</v>
      </c>
      <c r="C8830"/>
      <c r="D8830"/>
    </row>
    <row r="8831" spans="1:4" ht="16.149999999999999" customHeight="1" x14ac:dyDescent="0.25">
      <c r="A8831" s="561">
        <v>42391</v>
      </c>
      <c r="B8831" s="562">
        <v>3368.49</v>
      </c>
      <c r="C8831"/>
      <c r="D8831"/>
    </row>
    <row r="8832" spans="1:4" ht="16.149999999999999" customHeight="1" x14ac:dyDescent="0.25">
      <c r="A8832" s="561">
        <v>42392</v>
      </c>
      <c r="B8832" s="563">
        <v>3281.74</v>
      </c>
      <c r="C8832"/>
      <c r="D8832"/>
    </row>
    <row r="8833" spans="1:4" ht="16.149999999999999" customHeight="1" x14ac:dyDescent="0.25">
      <c r="A8833" s="561">
        <v>42393</v>
      </c>
      <c r="B8833" s="562">
        <v>3281.74</v>
      </c>
      <c r="C8833"/>
      <c r="D8833"/>
    </row>
    <row r="8834" spans="1:4" ht="16.149999999999999" customHeight="1" x14ac:dyDescent="0.25">
      <c r="A8834" s="561">
        <v>42394</v>
      </c>
      <c r="B8834" s="563">
        <v>3281.74</v>
      </c>
      <c r="C8834"/>
      <c r="D8834"/>
    </row>
    <row r="8835" spans="1:4" ht="16.149999999999999" customHeight="1" x14ac:dyDescent="0.25">
      <c r="A8835" s="561">
        <v>42395</v>
      </c>
      <c r="B8835" s="562">
        <v>3362.38</v>
      </c>
      <c r="C8835"/>
      <c r="D8835"/>
    </row>
    <row r="8836" spans="1:4" ht="16.149999999999999" customHeight="1" x14ac:dyDescent="0.25">
      <c r="A8836" s="561">
        <v>42396</v>
      </c>
      <c r="B8836" s="563">
        <v>3375.8</v>
      </c>
      <c r="C8836"/>
      <c r="D8836"/>
    </row>
    <row r="8837" spans="1:4" ht="16.149999999999999" customHeight="1" x14ac:dyDescent="0.25">
      <c r="A8837" s="561">
        <v>42397</v>
      </c>
      <c r="B8837" s="562">
        <v>3366.63</v>
      </c>
      <c r="C8837"/>
      <c r="D8837"/>
    </row>
    <row r="8838" spans="1:4" ht="16.149999999999999" customHeight="1" x14ac:dyDescent="0.25">
      <c r="A8838" s="561">
        <v>42398</v>
      </c>
      <c r="B8838" s="563">
        <v>3302.92</v>
      </c>
      <c r="C8838"/>
      <c r="D8838"/>
    </row>
    <row r="8839" spans="1:4" ht="16.149999999999999" customHeight="1" x14ac:dyDescent="0.25">
      <c r="A8839" s="561">
        <v>42399</v>
      </c>
      <c r="B8839" s="562">
        <v>3287.31</v>
      </c>
      <c r="C8839"/>
      <c r="D8839"/>
    </row>
    <row r="8840" spans="1:4" ht="16.149999999999999" customHeight="1" x14ac:dyDescent="0.25">
      <c r="A8840" s="561">
        <v>42400</v>
      </c>
      <c r="B8840" s="563">
        <v>3287.31</v>
      </c>
      <c r="C8840"/>
      <c r="D8840"/>
    </row>
    <row r="8841" spans="1:4" ht="16.149999999999999" customHeight="1" x14ac:dyDescent="0.25">
      <c r="A8841" s="561">
        <v>42401</v>
      </c>
      <c r="B8841" s="562">
        <v>3287.31</v>
      </c>
      <c r="C8841"/>
      <c r="D8841"/>
    </row>
    <row r="8842" spans="1:4" ht="16.149999999999999" customHeight="1" x14ac:dyDescent="0.25">
      <c r="A8842" s="561">
        <v>42402</v>
      </c>
      <c r="B8842" s="563">
        <v>3326.82</v>
      </c>
      <c r="C8842"/>
      <c r="D8842"/>
    </row>
    <row r="8843" spans="1:4" ht="16.149999999999999" customHeight="1" x14ac:dyDescent="0.25">
      <c r="A8843" s="561">
        <v>42403</v>
      </c>
      <c r="B8843" s="562">
        <v>3387.69</v>
      </c>
      <c r="C8843"/>
      <c r="D8843"/>
    </row>
    <row r="8844" spans="1:4" ht="16.149999999999999" customHeight="1" x14ac:dyDescent="0.25">
      <c r="A8844" s="561">
        <v>42404</v>
      </c>
      <c r="B8844" s="563">
        <v>3382.2</v>
      </c>
      <c r="C8844"/>
      <c r="D8844"/>
    </row>
    <row r="8845" spans="1:4" ht="16.149999999999999" customHeight="1" x14ac:dyDescent="0.25">
      <c r="A8845" s="561">
        <v>42405</v>
      </c>
      <c r="B8845" s="562">
        <v>3315.75</v>
      </c>
      <c r="C8845"/>
      <c r="D8845"/>
    </row>
    <row r="8846" spans="1:4" ht="16.149999999999999" customHeight="1" x14ac:dyDescent="0.25">
      <c r="A8846" s="561">
        <v>42406</v>
      </c>
      <c r="B8846" s="563">
        <v>3320.49</v>
      </c>
      <c r="C8846"/>
      <c r="D8846"/>
    </row>
    <row r="8847" spans="1:4" ht="16.149999999999999" customHeight="1" x14ac:dyDescent="0.25">
      <c r="A8847" s="561">
        <v>42407</v>
      </c>
      <c r="B8847" s="562">
        <v>3320.49</v>
      </c>
      <c r="C8847"/>
      <c r="D8847"/>
    </row>
    <row r="8848" spans="1:4" ht="16.149999999999999" customHeight="1" x14ac:dyDescent="0.25">
      <c r="A8848" s="561">
        <v>42408</v>
      </c>
      <c r="B8848" s="563">
        <v>3320.49</v>
      </c>
      <c r="C8848"/>
      <c r="D8848"/>
    </row>
    <row r="8849" spans="1:4" ht="16.149999999999999" customHeight="1" x14ac:dyDescent="0.25">
      <c r="A8849" s="561">
        <v>42409</v>
      </c>
      <c r="B8849" s="562">
        <v>3367.02</v>
      </c>
      <c r="C8849"/>
      <c r="D8849"/>
    </row>
    <row r="8850" spans="1:4" ht="16.149999999999999" customHeight="1" x14ac:dyDescent="0.25">
      <c r="A8850" s="561">
        <v>42410</v>
      </c>
      <c r="B8850" s="563">
        <v>3391.93</v>
      </c>
      <c r="C8850"/>
      <c r="D8850"/>
    </row>
    <row r="8851" spans="1:4" ht="16.149999999999999" customHeight="1" x14ac:dyDescent="0.25">
      <c r="A8851" s="561">
        <v>42411</v>
      </c>
      <c r="B8851" s="562">
        <v>3385.65</v>
      </c>
      <c r="C8851"/>
      <c r="D8851"/>
    </row>
    <row r="8852" spans="1:4" ht="16.149999999999999" customHeight="1" x14ac:dyDescent="0.25">
      <c r="A8852" s="561">
        <v>42412</v>
      </c>
      <c r="B8852" s="563">
        <v>3434.89</v>
      </c>
      <c r="C8852"/>
      <c r="D8852"/>
    </row>
    <row r="8853" spans="1:4" ht="16.149999999999999" customHeight="1" x14ac:dyDescent="0.25">
      <c r="A8853" s="561">
        <v>42413</v>
      </c>
      <c r="B8853" s="562">
        <v>3409.82</v>
      </c>
      <c r="C8853"/>
      <c r="D8853"/>
    </row>
    <row r="8854" spans="1:4" ht="16.149999999999999" customHeight="1" x14ac:dyDescent="0.25">
      <c r="A8854" s="561">
        <v>42414</v>
      </c>
      <c r="B8854" s="563">
        <v>3409.82</v>
      </c>
      <c r="C8854"/>
      <c r="D8854"/>
    </row>
    <row r="8855" spans="1:4" ht="16.149999999999999" customHeight="1" x14ac:dyDescent="0.25">
      <c r="A8855" s="561">
        <v>42415</v>
      </c>
      <c r="B8855" s="562">
        <v>3409.82</v>
      </c>
      <c r="C8855"/>
      <c r="D8855"/>
    </row>
    <row r="8856" spans="1:4" ht="16.149999999999999" customHeight="1" x14ac:dyDescent="0.25">
      <c r="A8856" s="561">
        <v>42416</v>
      </c>
      <c r="B8856" s="563">
        <v>3409.82</v>
      </c>
      <c r="C8856"/>
      <c r="D8856"/>
    </row>
    <row r="8857" spans="1:4" ht="16.149999999999999" customHeight="1" x14ac:dyDescent="0.25">
      <c r="A8857" s="561">
        <v>42417</v>
      </c>
      <c r="B8857" s="562">
        <v>3406.87</v>
      </c>
      <c r="C8857"/>
      <c r="D8857"/>
    </row>
    <row r="8858" spans="1:4" ht="16.149999999999999" customHeight="1" x14ac:dyDescent="0.25">
      <c r="A8858" s="561">
        <v>42418</v>
      </c>
      <c r="B8858" s="563">
        <v>3391.87</v>
      </c>
      <c r="C8858"/>
      <c r="D8858"/>
    </row>
    <row r="8859" spans="1:4" ht="16.149999999999999" customHeight="1" x14ac:dyDescent="0.25">
      <c r="A8859" s="561">
        <v>42419</v>
      </c>
      <c r="B8859" s="562">
        <v>3338.03</v>
      </c>
      <c r="C8859"/>
      <c r="D8859"/>
    </row>
    <row r="8860" spans="1:4" ht="16.149999999999999" customHeight="1" x14ac:dyDescent="0.25">
      <c r="A8860" s="561">
        <v>42420</v>
      </c>
      <c r="B8860" s="563">
        <v>3356.78</v>
      </c>
      <c r="C8860"/>
      <c r="D8860"/>
    </row>
    <row r="8861" spans="1:4" ht="16.149999999999999" customHeight="1" x14ac:dyDescent="0.25">
      <c r="A8861" s="561">
        <v>42421</v>
      </c>
      <c r="B8861" s="562">
        <v>3356.78</v>
      </c>
      <c r="C8861"/>
      <c r="D8861"/>
    </row>
    <row r="8862" spans="1:4" ht="16.149999999999999" customHeight="1" x14ac:dyDescent="0.25">
      <c r="A8862" s="561">
        <v>42422</v>
      </c>
      <c r="B8862" s="563">
        <v>3356.78</v>
      </c>
      <c r="C8862"/>
      <c r="D8862"/>
    </row>
    <row r="8863" spans="1:4" ht="16.149999999999999" customHeight="1" x14ac:dyDescent="0.25">
      <c r="A8863" s="561">
        <v>42423</v>
      </c>
      <c r="B8863" s="562">
        <v>3314.24</v>
      </c>
      <c r="C8863"/>
      <c r="D8863"/>
    </row>
    <row r="8864" spans="1:4" ht="16.149999999999999" customHeight="1" x14ac:dyDescent="0.25">
      <c r="A8864" s="561">
        <v>42424</v>
      </c>
      <c r="B8864" s="563">
        <v>3322.54</v>
      </c>
      <c r="C8864"/>
      <c r="D8864"/>
    </row>
    <row r="8865" spans="1:4" ht="16.149999999999999" customHeight="1" x14ac:dyDescent="0.25">
      <c r="A8865" s="561">
        <v>42425</v>
      </c>
      <c r="B8865" s="562">
        <v>3341.69</v>
      </c>
      <c r="C8865"/>
      <c r="D8865"/>
    </row>
    <row r="8866" spans="1:4" ht="16.149999999999999" customHeight="1" x14ac:dyDescent="0.25">
      <c r="A8866" s="561">
        <v>42426</v>
      </c>
      <c r="B8866" s="563">
        <v>3310.16</v>
      </c>
      <c r="C8866"/>
      <c r="D8866"/>
    </row>
    <row r="8867" spans="1:4" ht="16.149999999999999" customHeight="1" x14ac:dyDescent="0.25">
      <c r="A8867" s="561">
        <v>42427</v>
      </c>
      <c r="B8867" s="562">
        <v>3306</v>
      </c>
      <c r="C8867"/>
      <c r="D8867"/>
    </row>
    <row r="8868" spans="1:4" ht="16.149999999999999" customHeight="1" x14ac:dyDescent="0.25">
      <c r="A8868" s="561">
        <v>42428</v>
      </c>
      <c r="B8868" s="563">
        <v>3306</v>
      </c>
      <c r="C8868"/>
      <c r="D8868"/>
    </row>
    <row r="8869" spans="1:4" ht="16.149999999999999" customHeight="1" x14ac:dyDescent="0.25">
      <c r="A8869" s="561">
        <v>42429</v>
      </c>
      <c r="B8869" s="562">
        <v>3306</v>
      </c>
      <c r="C8869"/>
      <c r="D8869"/>
    </row>
    <row r="8870" spans="1:4" ht="16.149999999999999" customHeight="1" x14ac:dyDescent="0.25">
      <c r="A8870" s="561">
        <v>42430</v>
      </c>
      <c r="B8870" s="563">
        <v>3319.8</v>
      </c>
      <c r="C8870"/>
      <c r="D8870"/>
    </row>
    <row r="8871" spans="1:4" ht="16.149999999999999" customHeight="1" x14ac:dyDescent="0.25">
      <c r="A8871" s="561">
        <v>42431</v>
      </c>
      <c r="B8871" s="562">
        <v>3268.86</v>
      </c>
      <c r="C8871"/>
      <c r="D8871"/>
    </row>
    <row r="8872" spans="1:4" ht="16.149999999999999" customHeight="1" x14ac:dyDescent="0.25">
      <c r="A8872" s="561">
        <v>42432</v>
      </c>
      <c r="B8872" s="563">
        <v>3205.6</v>
      </c>
      <c r="C8872"/>
      <c r="D8872"/>
    </row>
    <row r="8873" spans="1:4" ht="16.149999999999999" customHeight="1" x14ac:dyDescent="0.25">
      <c r="A8873" s="561">
        <v>42433</v>
      </c>
      <c r="B8873" s="562">
        <v>3203.03</v>
      </c>
      <c r="C8873"/>
      <c r="D8873"/>
    </row>
    <row r="8874" spans="1:4" ht="16.149999999999999" customHeight="1" x14ac:dyDescent="0.25">
      <c r="A8874" s="561">
        <v>42434</v>
      </c>
      <c r="B8874" s="563">
        <v>3163.25</v>
      </c>
      <c r="C8874"/>
      <c r="D8874"/>
    </row>
    <row r="8875" spans="1:4" ht="16.149999999999999" customHeight="1" x14ac:dyDescent="0.25">
      <c r="A8875" s="561">
        <v>42435</v>
      </c>
      <c r="B8875" s="562">
        <v>3163.25</v>
      </c>
      <c r="C8875"/>
      <c r="D8875"/>
    </row>
    <row r="8876" spans="1:4" ht="16.149999999999999" customHeight="1" x14ac:dyDescent="0.25">
      <c r="A8876" s="561">
        <v>42436</v>
      </c>
      <c r="B8876" s="563">
        <v>3163.25</v>
      </c>
      <c r="C8876"/>
      <c r="D8876"/>
    </row>
    <row r="8877" spans="1:4" ht="16.149999999999999" customHeight="1" x14ac:dyDescent="0.25">
      <c r="A8877" s="561">
        <v>42437</v>
      </c>
      <c r="B8877" s="562">
        <v>3135.28</v>
      </c>
      <c r="C8877"/>
      <c r="D8877"/>
    </row>
    <row r="8878" spans="1:4" ht="16.149999999999999" customHeight="1" x14ac:dyDescent="0.25">
      <c r="A8878" s="561">
        <v>42438</v>
      </c>
      <c r="B8878" s="563">
        <v>3155.9</v>
      </c>
      <c r="C8878"/>
      <c r="D8878"/>
    </row>
    <row r="8879" spans="1:4" ht="16.149999999999999" customHeight="1" x14ac:dyDescent="0.25">
      <c r="A8879" s="561">
        <v>42439</v>
      </c>
      <c r="B8879" s="562">
        <v>3192.49</v>
      </c>
      <c r="C8879"/>
      <c r="D8879"/>
    </row>
    <row r="8880" spans="1:4" ht="16.149999999999999" customHeight="1" x14ac:dyDescent="0.25">
      <c r="A8880" s="561">
        <v>42440</v>
      </c>
      <c r="B8880" s="563">
        <v>3204.27</v>
      </c>
      <c r="C8880"/>
      <c r="D8880"/>
    </row>
    <row r="8881" spans="1:4" ht="16.149999999999999" customHeight="1" x14ac:dyDescent="0.25">
      <c r="A8881" s="561">
        <v>42441</v>
      </c>
      <c r="B8881" s="562">
        <v>3164.12</v>
      </c>
      <c r="C8881"/>
      <c r="D8881"/>
    </row>
    <row r="8882" spans="1:4" ht="16.149999999999999" customHeight="1" x14ac:dyDescent="0.25">
      <c r="A8882" s="561">
        <v>42442</v>
      </c>
      <c r="B8882" s="563">
        <v>3164.12</v>
      </c>
      <c r="C8882"/>
      <c r="D8882"/>
    </row>
    <row r="8883" spans="1:4" ht="16.149999999999999" customHeight="1" x14ac:dyDescent="0.25">
      <c r="A8883" s="561">
        <v>42443</v>
      </c>
      <c r="B8883" s="562">
        <v>3164.12</v>
      </c>
      <c r="C8883"/>
      <c r="D8883"/>
    </row>
    <row r="8884" spans="1:4" ht="16.149999999999999" customHeight="1" x14ac:dyDescent="0.25">
      <c r="A8884" s="561">
        <v>42444</v>
      </c>
      <c r="B8884" s="563">
        <v>3175.95</v>
      </c>
      <c r="C8884"/>
      <c r="D8884"/>
    </row>
    <row r="8885" spans="1:4" ht="16.149999999999999" customHeight="1" x14ac:dyDescent="0.25">
      <c r="A8885" s="561">
        <v>42445</v>
      </c>
      <c r="B8885" s="562">
        <v>3175.88</v>
      </c>
      <c r="C8885"/>
      <c r="D8885"/>
    </row>
    <row r="8886" spans="1:4" ht="16.149999999999999" customHeight="1" x14ac:dyDescent="0.25">
      <c r="A8886" s="561">
        <v>42446</v>
      </c>
      <c r="B8886" s="563">
        <v>3155.9</v>
      </c>
      <c r="C8886"/>
      <c r="D8886"/>
    </row>
    <row r="8887" spans="1:4" ht="16.149999999999999" customHeight="1" x14ac:dyDescent="0.25">
      <c r="A8887" s="561">
        <v>42447</v>
      </c>
      <c r="B8887" s="562">
        <v>3087.39</v>
      </c>
      <c r="C8887"/>
      <c r="D8887"/>
    </row>
    <row r="8888" spans="1:4" ht="16.149999999999999" customHeight="1" x14ac:dyDescent="0.25">
      <c r="A8888" s="561">
        <v>42448</v>
      </c>
      <c r="B8888" s="563">
        <v>3065.79</v>
      </c>
      <c r="C8888"/>
      <c r="D8888"/>
    </row>
    <row r="8889" spans="1:4" ht="16.149999999999999" customHeight="1" x14ac:dyDescent="0.25">
      <c r="A8889" s="561">
        <v>42449</v>
      </c>
      <c r="B8889" s="562">
        <v>3065.79</v>
      </c>
      <c r="C8889"/>
      <c r="D8889"/>
    </row>
    <row r="8890" spans="1:4" ht="16.149999999999999" customHeight="1" x14ac:dyDescent="0.25">
      <c r="A8890" s="561">
        <v>42450</v>
      </c>
      <c r="B8890" s="563">
        <v>3065.79</v>
      </c>
      <c r="C8890"/>
      <c r="D8890"/>
    </row>
    <row r="8891" spans="1:4" ht="16.149999999999999" customHeight="1" x14ac:dyDescent="0.25">
      <c r="A8891" s="561">
        <v>42451</v>
      </c>
      <c r="B8891" s="562">
        <v>3065.79</v>
      </c>
      <c r="C8891"/>
      <c r="D8891"/>
    </row>
    <row r="8892" spans="1:4" ht="16.149999999999999" customHeight="1" x14ac:dyDescent="0.25">
      <c r="A8892" s="561">
        <v>42452</v>
      </c>
      <c r="B8892" s="563">
        <v>3050.31</v>
      </c>
      <c r="C8892"/>
      <c r="D8892"/>
    </row>
    <row r="8893" spans="1:4" ht="16.149999999999999" customHeight="1" x14ac:dyDescent="0.25">
      <c r="A8893" s="561">
        <v>42453</v>
      </c>
      <c r="B8893" s="562">
        <v>3058.8</v>
      </c>
      <c r="C8893"/>
      <c r="D8893"/>
    </row>
    <row r="8894" spans="1:4" ht="16.149999999999999" customHeight="1" x14ac:dyDescent="0.25">
      <c r="A8894" s="561">
        <v>42454</v>
      </c>
      <c r="B8894" s="563">
        <v>3058.8</v>
      </c>
      <c r="C8894"/>
      <c r="D8894"/>
    </row>
    <row r="8895" spans="1:4" ht="16.149999999999999" customHeight="1" x14ac:dyDescent="0.25">
      <c r="A8895" s="561">
        <v>42455</v>
      </c>
      <c r="B8895" s="562">
        <v>3058.8</v>
      </c>
      <c r="C8895"/>
      <c r="D8895"/>
    </row>
    <row r="8896" spans="1:4" ht="16.149999999999999" customHeight="1" x14ac:dyDescent="0.25">
      <c r="A8896" s="561">
        <v>42456</v>
      </c>
      <c r="B8896" s="563">
        <v>3058.8</v>
      </c>
      <c r="C8896"/>
      <c r="D8896"/>
    </row>
    <row r="8897" spans="1:4" ht="16.149999999999999" customHeight="1" x14ac:dyDescent="0.25">
      <c r="A8897" s="561">
        <v>42457</v>
      </c>
      <c r="B8897" s="562">
        <v>3058.8</v>
      </c>
      <c r="C8897"/>
      <c r="D8897"/>
    </row>
    <row r="8898" spans="1:4" ht="16.149999999999999" customHeight="1" x14ac:dyDescent="0.25">
      <c r="A8898" s="561">
        <v>42458</v>
      </c>
      <c r="B8898" s="563">
        <v>3047.85</v>
      </c>
      <c r="C8898"/>
      <c r="D8898"/>
    </row>
    <row r="8899" spans="1:4" ht="16.149999999999999" customHeight="1" x14ac:dyDescent="0.25">
      <c r="A8899" s="561">
        <v>42459</v>
      </c>
      <c r="B8899" s="562">
        <v>3052.33</v>
      </c>
      <c r="C8899"/>
      <c r="D8899"/>
    </row>
    <row r="8900" spans="1:4" ht="16.149999999999999" customHeight="1" x14ac:dyDescent="0.25">
      <c r="A8900" s="561">
        <v>42460</v>
      </c>
      <c r="B8900" s="563">
        <v>3022.35</v>
      </c>
      <c r="C8900"/>
      <c r="D8900"/>
    </row>
    <row r="8901" spans="1:4" ht="16.149999999999999" customHeight="1" x14ac:dyDescent="0.25">
      <c r="A8901" s="561">
        <v>42461</v>
      </c>
      <c r="B8901" s="562">
        <v>3000.63</v>
      </c>
      <c r="C8901"/>
      <c r="D8901"/>
    </row>
    <row r="8902" spans="1:4" ht="16.149999999999999" customHeight="1" x14ac:dyDescent="0.25">
      <c r="A8902" s="561">
        <v>42462</v>
      </c>
      <c r="B8902" s="563">
        <v>3038.48</v>
      </c>
      <c r="C8902"/>
      <c r="D8902"/>
    </row>
    <row r="8903" spans="1:4" ht="16.149999999999999" customHeight="1" x14ac:dyDescent="0.25">
      <c r="A8903" s="561">
        <v>42463</v>
      </c>
      <c r="B8903" s="562">
        <v>3038.48</v>
      </c>
      <c r="C8903"/>
      <c r="D8903"/>
    </row>
    <row r="8904" spans="1:4" ht="16.149999999999999" customHeight="1" x14ac:dyDescent="0.25">
      <c r="A8904" s="561">
        <v>42464</v>
      </c>
      <c r="B8904" s="563">
        <v>3038.48</v>
      </c>
      <c r="C8904"/>
      <c r="D8904"/>
    </row>
    <row r="8905" spans="1:4" ht="16.149999999999999" customHeight="1" x14ac:dyDescent="0.25">
      <c r="A8905" s="561">
        <v>42465</v>
      </c>
      <c r="B8905" s="562">
        <v>3066.94</v>
      </c>
      <c r="C8905"/>
      <c r="D8905"/>
    </row>
    <row r="8906" spans="1:4" ht="16.149999999999999" customHeight="1" x14ac:dyDescent="0.25">
      <c r="A8906" s="561">
        <v>42466</v>
      </c>
      <c r="B8906" s="563">
        <v>3085.82</v>
      </c>
      <c r="C8906"/>
      <c r="D8906"/>
    </row>
    <row r="8907" spans="1:4" ht="16.149999999999999" customHeight="1" x14ac:dyDescent="0.25">
      <c r="A8907" s="561">
        <v>42467</v>
      </c>
      <c r="B8907" s="562">
        <v>3081.39</v>
      </c>
      <c r="C8907"/>
      <c r="D8907"/>
    </row>
    <row r="8908" spans="1:4" ht="16.149999999999999" customHeight="1" x14ac:dyDescent="0.25">
      <c r="A8908" s="561">
        <v>42468</v>
      </c>
      <c r="B8908" s="563">
        <v>3109.6</v>
      </c>
      <c r="C8908"/>
      <c r="D8908"/>
    </row>
    <row r="8909" spans="1:4" ht="16.149999999999999" customHeight="1" x14ac:dyDescent="0.25">
      <c r="A8909" s="561">
        <v>42469</v>
      </c>
      <c r="B8909" s="562">
        <v>3076.29</v>
      </c>
      <c r="C8909"/>
      <c r="D8909"/>
    </row>
    <row r="8910" spans="1:4" ht="16.149999999999999" customHeight="1" x14ac:dyDescent="0.25">
      <c r="A8910" s="561">
        <v>42470</v>
      </c>
      <c r="B8910" s="563">
        <v>3076.29</v>
      </c>
      <c r="C8910"/>
      <c r="D8910"/>
    </row>
    <row r="8911" spans="1:4" ht="16.149999999999999" customHeight="1" x14ac:dyDescent="0.25">
      <c r="A8911" s="561">
        <v>42471</v>
      </c>
      <c r="B8911" s="562">
        <v>3076.29</v>
      </c>
      <c r="C8911"/>
      <c r="D8911"/>
    </row>
    <row r="8912" spans="1:4" ht="16.7" customHeight="1" x14ac:dyDescent="0.25">
      <c r="A8912" s="561">
        <v>42472</v>
      </c>
      <c r="B8912" s="563">
        <v>3057.96</v>
      </c>
      <c r="C8912"/>
      <c r="D8912"/>
    </row>
    <row r="8913" spans="1:4" ht="15.75" x14ac:dyDescent="0.25">
      <c r="A8913" s="561">
        <v>42473</v>
      </c>
      <c r="B8913" s="562">
        <v>3036.57</v>
      </c>
      <c r="C8913"/>
      <c r="D8913"/>
    </row>
    <row r="8914" spans="1:4" ht="15" customHeight="1" x14ac:dyDescent="0.25">
      <c r="A8914" s="561">
        <v>42474</v>
      </c>
      <c r="B8914" s="563">
        <v>3006.35</v>
      </c>
      <c r="C8914"/>
      <c r="D8914"/>
    </row>
    <row r="8915" spans="1:4" ht="15.75" x14ac:dyDescent="0.25">
      <c r="A8915" s="561">
        <v>42475</v>
      </c>
      <c r="B8915" s="562">
        <v>3000.78</v>
      </c>
      <c r="C8915"/>
      <c r="D8915"/>
    </row>
    <row r="8916" spans="1:4" ht="15" customHeight="1" x14ac:dyDescent="0.25">
      <c r="A8916" s="561">
        <v>42476</v>
      </c>
      <c r="B8916" s="563">
        <v>2999.38</v>
      </c>
      <c r="C8916"/>
      <c r="D8916"/>
    </row>
    <row r="8917" spans="1:4" ht="15.75" x14ac:dyDescent="0.25">
      <c r="A8917" s="561">
        <v>42477</v>
      </c>
      <c r="B8917" s="562">
        <v>2999.38</v>
      </c>
      <c r="C8917"/>
      <c r="D8917"/>
    </row>
    <row r="8918" spans="1:4" ht="15.75" x14ac:dyDescent="0.25">
      <c r="A8918" s="561">
        <v>42478</v>
      </c>
      <c r="B8918" s="563">
        <v>2999.38</v>
      </c>
      <c r="C8918"/>
      <c r="D8918"/>
    </row>
    <row r="8919" spans="1:4" ht="15.75" x14ac:dyDescent="0.25">
      <c r="A8919" s="561">
        <v>42479</v>
      </c>
      <c r="B8919" s="562">
        <v>2995.86</v>
      </c>
      <c r="C8919"/>
      <c r="D8919"/>
    </row>
    <row r="8920" spans="1:4" ht="15.75" x14ac:dyDescent="0.25">
      <c r="A8920" s="561">
        <v>42480</v>
      </c>
      <c r="B8920" s="563">
        <v>2912.2</v>
      </c>
      <c r="C8920"/>
      <c r="D8920"/>
    </row>
    <row r="8921" spans="1:4" ht="15.75" x14ac:dyDescent="0.25">
      <c r="A8921" s="561">
        <v>42481</v>
      </c>
      <c r="B8921" s="562">
        <v>2899.92</v>
      </c>
      <c r="C8921"/>
      <c r="D8921"/>
    </row>
    <row r="8922" spans="1:4" ht="15.75" x14ac:dyDescent="0.25">
      <c r="A8922" s="561">
        <v>42482</v>
      </c>
      <c r="B8922" s="563">
        <v>2928.7</v>
      </c>
      <c r="C8922"/>
      <c r="D8922"/>
    </row>
    <row r="8923" spans="1:4" ht="15.75" x14ac:dyDescent="0.25">
      <c r="A8923" s="561">
        <v>42483</v>
      </c>
      <c r="B8923" s="562">
        <v>2939.7</v>
      </c>
      <c r="C8923"/>
      <c r="D8923"/>
    </row>
    <row r="8924" spans="1:4" ht="15.75" x14ac:dyDescent="0.25">
      <c r="A8924" s="561">
        <v>42484</v>
      </c>
      <c r="B8924" s="563">
        <v>2939.7</v>
      </c>
      <c r="C8924"/>
      <c r="D8924"/>
    </row>
    <row r="8925" spans="1:4" ht="15.75" x14ac:dyDescent="0.25">
      <c r="A8925" s="561">
        <v>42485</v>
      </c>
      <c r="B8925" s="562">
        <v>2939.7</v>
      </c>
      <c r="C8925"/>
      <c r="D8925"/>
    </row>
    <row r="8926" spans="1:4" ht="15.75" x14ac:dyDescent="0.25">
      <c r="A8926" s="561">
        <v>42486</v>
      </c>
      <c r="B8926" s="563">
        <v>2962.08</v>
      </c>
      <c r="C8926"/>
      <c r="D8926"/>
    </row>
    <row r="8927" spans="1:4" ht="15.75" x14ac:dyDescent="0.25">
      <c r="A8927" s="561">
        <v>42487</v>
      </c>
      <c r="B8927" s="562">
        <v>2945.37</v>
      </c>
      <c r="C8927"/>
      <c r="D8927"/>
    </row>
    <row r="8928" spans="1:4" ht="15.75" x14ac:dyDescent="0.25">
      <c r="A8928" s="561">
        <v>42488</v>
      </c>
      <c r="B8928" s="563">
        <v>2943.23</v>
      </c>
      <c r="C8928"/>
      <c r="D8928"/>
    </row>
    <row r="8929" spans="1:4" ht="15.75" x14ac:dyDescent="0.25">
      <c r="A8929" s="561">
        <v>42489</v>
      </c>
      <c r="B8929" s="562">
        <v>2885.72</v>
      </c>
      <c r="C8929"/>
      <c r="D8929"/>
    </row>
    <row r="8930" spans="1:4" ht="15.75" x14ac:dyDescent="0.25">
      <c r="A8930" s="561">
        <v>42490</v>
      </c>
      <c r="B8930" s="563">
        <v>2851.14</v>
      </c>
      <c r="C8930"/>
      <c r="D8930"/>
    </row>
    <row r="8931" spans="1:4" ht="15.75" x14ac:dyDescent="0.25">
      <c r="A8931" s="561">
        <v>42491</v>
      </c>
      <c r="B8931" s="562">
        <v>2851.14</v>
      </c>
      <c r="C8931"/>
      <c r="D8931"/>
    </row>
    <row r="8932" spans="1:4" ht="15.75" x14ac:dyDescent="0.25">
      <c r="A8932" s="561">
        <v>42492</v>
      </c>
      <c r="B8932" s="563">
        <v>2851.14</v>
      </c>
      <c r="C8932"/>
      <c r="D8932"/>
    </row>
    <row r="8933" spans="1:4" ht="15.75" x14ac:dyDescent="0.25">
      <c r="A8933" s="561">
        <v>42493</v>
      </c>
      <c r="B8933" s="562">
        <v>2833.78</v>
      </c>
      <c r="C8933"/>
      <c r="D8933"/>
    </row>
    <row r="8934" spans="1:4" ht="15.75" x14ac:dyDescent="0.25">
      <c r="A8934" s="561">
        <v>42494</v>
      </c>
      <c r="B8934" s="563">
        <v>2895.51</v>
      </c>
      <c r="C8934"/>
      <c r="D8934"/>
    </row>
    <row r="8935" spans="1:4" ht="15.75" x14ac:dyDescent="0.25">
      <c r="A8935" s="561">
        <v>42495</v>
      </c>
      <c r="B8935" s="562">
        <v>2942.16</v>
      </c>
      <c r="C8935"/>
      <c r="D8935"/>
    </row>
    <row r="8936" spans="1:4" ht="15.75" x14ac:dyDescent="0.25">
      <c r="A8936" s="561">
        <v>42496</v>
      </c>
      <c r="B8936" s="563">
        <v>2952.37</v>
      </c>
      <c r="C8936"/>
      <c r="D8936"/>
    </row>
    <row r="8937" spans="1:4" ht="15.75" x14ac:dyDescent="0.25">
      <c r="A8937" s="561">
        <v>42497</v>
      </c>
      <c r="B8937" s="562">
        <v>2969.62</v>
      </c>
      <c r="C8937"/>
      <c r="D8937"/>
    </row>
    <row r="8938" spans="1:4" ht="15.75" x14ac:dyDescent="0.25">
      <c r="A8938" s="561">
        <v>42498</v>
      </c>
      <c r="B8938" s="563">
        <v>2969.62</v>
      </c>
      <c r="C8938"/>
      <c r="D8938"/>
    </row>
    <row r="8939" spans="1:4" ht="15.75" x14ac:dyDescent="0.25">
      <c r="A8939" s="561">
        <v>42499</v>
      </c>
      <c r="B8939" s="562">
        <v>2969.62</v>
      </c>
      <c r="C8939"/>
      <c r="D8939"/>
    </row>
    <row r="8940" spans="1:4" ht="15.75" x14ac:dyDescent="0.25">
      <c r="A8940" s="561">
        <v>42500</v>
      </c>
      <c r="B8940" s="563">
        <v>2969.62</v>
      </c>
      <c r="C8940"/>
      <c r="D8940"/>
    </row>
    <row r="8941" spans="1:4" ht="15.75" x14ac:dyDescent="0.25">
      <c r="A8941" s="561">
        <v>42501</v>
      </c>
      <c r="B8941" s="562">
        <v>2979.54</v>
      </c>
      <c r="C8941"/>
      <c r="D8941"/>
    </row>
    <row r="8942" spans="1:4" ht="15.75" x14ac:dyDescent="0.25">
      <c r="A8942" s="561">
        <v>42502</v>
      </c>
      <c r="B8942" s="563">
        <v>2956.82</v>
      </c>
      <c r="C8942"/>
      <c r="D8942"/>
    </row>
    <row r="8943" spans="1:4" ht="15.75" x14ac:dyDescent="0.25">
      <c r="A8943" s="561">
        <v>42503</v>
      </c>
      <c r="B8943" s="562">
        <v>2934.88</v>
      </c>
      <c r="C8943"/>
      <c r="D8943"/>
    </row>
    <row r="8944" spans="1:4" ht="15.75" x14ac:dyDescent="0.25">
      <c r="A8944" s="561">
        <v>42504</v>
      </c>
      <c r="B8944" s="563">
        <v>2983.82</v>
      </c>
      <c r="C8944"/>
      <c r="D8944"/>
    </row>
    <row r="8945" spans="1:4" ht="15.75" x14ac:dyDescent="0.25">
      <c r="A8945" s="561">
        <v>42505</v>
      </c>
      <c r="B8945" s="562">
        <v>2983.82</v>
      </c>
      <c r="C8945"/>
      <c r="D8945"/>
    </row>
    <row r="8946" spans="1:4" ht="15.75" x14ac:dyDescent="0.25">
      <c r="A8946" s="561">
        <v>42506</v>
      </c>
      <c r="B8946" s="563">
        <v>2983.82</v>
      </c>
      <c r="C8946"/>
      <c r="D8946"/>
    </row>
    <row r="8947" spans="1:4" ht="15.75" x14ac:dyDescent="0.25">
      <c r="A8947" s="561">
        <v>42507</v>
      </c>
      <c r="B8947" s="562">
        <v>3007.74</v>
      </c>
      <c r="C8947"/>
      <c r="D8947"/>
    </row>
    <row r="8948" spans="1:4" ht="15.75" x14ac:dyDescent="0.25">
      <c r="A8948" s="561">
        <v>42508</v>
      </c>
      <c r="B8948" s="563">
        <v>3020.89</v>
      </c>
      <c r="C8948"/>
      <c r="D8948"/>
    </row>
    <row r="8949" spans="1:4" ht="15.75" x14ac:dyDescent="0.25">
      <c r="A8949" s="561">
        <v>42509</v>
      </c>
      <c r="B8949" s="562">
        <v>3031.48</v>
      </c>
      <c r="C8949"/>
      <c r="D8949"/>
    </row>
    <row r="8950" spans="1:4" ht="15.75" x14ac:dyDescent="0.25">
      <c r="A8950" s="561">
        <v>42510</v>
      </c>
      <c r="B8950" s="563">
        <v>3056.06</v>
      </c>
      <c r="C8950"/>
      <c r="D8950"/>
    </row>
    <row r="8951" spans="1:4" ht="15.75" x14ac:dyDescent="0.25">
      <c r="A8951" s="561">
        <v>42511</v>
      </c>
      <c r="B8951" s="562">
        <v>3047.99</v>
      </c>
      <c r="C8951"/>
      <c r="D8951"/>
    </row>
    <row r="8952" spans="1:4" ht="15.75" x14ac:dyDescent="0.25">
      <c r="A8952" s="561">
        <v>42512</v>
      </c>
      <c r="B8952" s="563">
        <v>3047.99</v>
      </c>
      <c r="C8952"/>
      <c r="D8952"/>
    </row>
    <row r="8953" spans="1:4" ht="15.75" x14ac:dyDescent="0.25">
      <c r="A8953" s="561">
        <v>42513</v>
      </c>
      <c r="B8953" s="562">
        <v>3047.99</v>
      </c>
      <c r="C8953"/>
      <c r="D8953"/>
    </row>
    <row r="8954" spans="1:4" ht="15.75" x14ac:dyDescent="0.25">
      <c r="A8954" s="561">
        <v>42514</v>
      </c>
      <c r="B8954" s="563">
        <v>3058.25</v>
      </c>
      <c r="C8954"/>
      <c r="D8954"/>
    </row>
    <row r="8955" spans="1:4" ht="15.75" x14ac:dyDescent="0.25">
      <c r="A8955" s="561">
        <v>42515</v>
      </c>
      <c r="B8955" s="562">
        <v>3059.92</v>
      </c>
      <c r="C8955"/>
      <c r="D8955"/>
    </row>
    <row r="8956" spans="1:4" ht="15.75" x14ac:dyDescent="0.25">
      <c r="A8956" s="561">
        <v>42516</v>
      </c>
      <c r="B8956" s="563">
        <v>3061.89</v>
      </c>
      <c r="C8956"/>
      <c r="D8956"/>
    </row>
    <row r="8957" spans="1:4" ht="15.75" x14ac:dyDescent="0.25">
      <c r="A8957" s="561">
        <v>42517</v>
      </c>
      <c r="B8957" s="562">
        <v>3054.6</v>
      </c>
      <c r="C8957"/>
      <c r="D8957"/>
    </row>
    <row r="8958" spans="1:4" ht="15.75" x14ac:dyDescent="0.25">
      <c r="A8958" s="561">
        <v>42518</v>
      </c>
      <c r="B8958" s="563">
        <v>3069.17</v>
      </c>
      <c r="C8958"/>
      <c r="D8958"/>
    </row>
    <row r="8959" spans="1:4" ht="15.75" x14ac:dyDescent="0.25">
      <c r="A8959" s="561">
        <v>42519</v>
      </c>
      <c r="B8959" s="562">
        <v>3069.17</v>
      </c>
      <c r="C8959"/>
      <c r="D8959"/>
    </row>
    <row r="8960" spans="1:4" ht="15.75" x14ac:dyDescent="0.25">
      <c r="A8960" s="561">
        <v>42520</v>
      </c>
      <c r="B8960" s="563">
        <v>3069.17</v>
      </c>
      <c r="C8960"/>
      <c r="D8960"/>
    </row>
    <row r="8961" spans="1:4" ht="15.75" x14ac:dyDescent="0.25">
      <c r="A8961" s="561">
        <v>42521</v>
      </c>
      <c r="B8961" s="562">
        <v>3069.17</v>
      </c>
      <c r="C8961"/>
      <c r="D8961"/>
    </row>
    <row r="8962" spans="1:4" ht="15.75" x14ac:dyDescent="0.25">
      <c r="A8962" s="561">
        <v>42522</v>
      </c>
      <c r="B8962" s="563">
        <v>3089.65</v>
      </c>
      <c r="C8962"/>
      <c r="D8962"/>
    </row>
    <row r="8963" spans="1:4" ht="15.75" x14ac:dyDescent="0.25">
      <c r="A8963" s="561">
        <v>42523</v>
      </c>
      <c r="B8963" s="562">
        <v>3117.83</v>
      </c>
      <c r="C8963"/>
      <c r="D8963"/>
    </row>
    <row r="8964" spans="1:4" ht="15.75" x14ac:dyDescent="0.25">
      <c r="A8964" s="561">
        <v>42524</v>
      </c>
      <c r="B8964" s="563">
        <v>3110.88</v>
      </c>
      <c r="C8964"/>
      <c r="D8964"/>
    </row>
    <row r="8965" spans="1:4" ht="15.75" x14ac:dyDescent="0.25">
      <c r="A8965" s="561">
        <v>42525</v>
      </c>
      <c r="B8965" s="562">
        <v>3017.71</v>
      </c>
      <c r="C8965"/>
      <c r="D8965"/>
    </row>
    <row r="8966" spans="1:4" ht="15.75" x14ac:dyDescent="0.25">
      <c r="A8966" s="561">
        <v>42526</v>
      </c>
      <c r="B8966" s="563">
        <v>3017.71</v>
      </c>
      <c r="C8966"/>
      <c r="D8966"/>
    </row>
    <row r="8967" spans="1:4" ht="15.75" x14ac:dyDescent="0.25">
      <c r="A8967" s="561">
        <v>42527</v>
      </c>
      <c r="B8967" s="562">
        <v>3017.71</v>
      </c>
      <c r="C8967"/>
      <c r="D8967"/>
    </row>
    <row r="8968" spans="1:4" ht="15.75" x14ac:dyDescent="0.25">
      <c r="A8968" s="561">
        <v>42528</v>
      </c>
      <c r="B8968" s="563">
        <v>3017.71</v>
      </c>
      <c r="C8968"/>
      <c r="D8968"/>
    </row>
    <row r="8969" spans="1:4" ht="15.75" x14ac:dyDescent="0.25">
      <c r="A8969" s="561">
        <v>42529</v>
      </c>
      <c r="B8969" s="562">
        <v>2950.95</v>
      </c>
      <c r="C8969"/>
      <c r="D8969"/>
    </row>
    <row r="8970" spans="1:4" ht="15.75" x14ac:dyDescent="0.25">
      <c r="A8970" s="561">
        <v>42530</v>
      </c>
      <c r="B8970" s="563">
        <v>2905.23</v>
      </c>
      <c r="C8970"/>
      <c r="D8970"/>
    </row>
    <row r="8971" spans="1:4" ht="15.75" x14ac:dyDescent="0.25">
      <c r="A8971" s="561">
        <v>42531</v>
      </c>
      <c r="B8971" s="562">
        <v>2942.13</v>
      </c>
      <c r="C8971"/>
      <c r="D8971"/>
    </row>
    <row r="8972" spans="1:4" ht="15.75" x14ac:dyDescent="0.25">
      <c r="A8972" s="561">
        <v>42532</v>
      </c>
      <c r="B8972" s="563">
        <v>2969.83</v>
      </c>
      <c r="C8972"/>
      <c r="D8972"/>
    </row>
    <row r="8973" spans="1:4" ht="15.75" x14ac:dyDescent="0.25">
      <c r="A8973" s="561">
        <v>42533</v>
      </c>
      <c r="B8973" s="562">
        <v>2969.83</v>
      </c>
      <c r="C8973"/>
      <c r="D8973"/>
    </row>
    <row r="8974" spans="1:4" ht="15.75" x14ac:dyDescent="0.25">
      <c r="A8974" s="561">
        <v>42534</v>
      </c>
      <c r="B8974" s="563">
        <v>2969.83</v>
      </c>
      <c r="C8974"/>
      <c r="D8974"/>
    </row>
    <row r="8975" spans="1:4" ht="15.75" x14ac:dyDescent="0.25">
      <c r="A8975" s="561">
        <v>42535</v>
      </c>
      <c r="B8975" s="562">
        <v>2990.35</v>
      </c>
      <c r="C8975"/>
      <c r="D8975"/>
    </row>
    <row r="8976" spans="1:4" ht="15.75" x14ac:dyDescent="0.25">
      <c r="A8976" s="561">
        <v>42536</v>
      </c>
      <c r="B8976" s="563">
        <v>3003.28</v>
      </c>
      <c r="C8976"/>
      <c r="D8976"/>
    </row>
    <row r="8977" spans="1:4" ht="15.75" x14ac:dyDescent="0.25">
      <c r="A8977" s="561">
        <v>42537</v>
      </c>
      <c r="B8977" s="562">
        <v>2989.56</v>
      </c>
      <c r="C8977"/>
      <c r="D8977"/>
    </row>
    <row r="8978" spans="1:4" ht="15.75" x14ac:dyDescent="0.25">
      <c r="A8978" s="561">
        <v>42538</v>
      </c>
      <c r="B8978" s="563">
        <v>3019.12</v>
      </c>
      <c r="C8978"/>
      <c r="D8978"/>
    </row>
    <row r="8979" spans="1:4" ht="15.75" x14ac:dyDescent="0.25">
      <c r="A8979" s="561">
        <v>42539</v>
      </c>
      <c r="B8979" s="562">
        <v>3010.91</v>
      </c>
      <c r="C8979"/>
      <c r="D8979"/>
    </row>
    <row r="8980" spans="1:4" ht="15.75" x14ac:dyDescent="0.25">
      <c r="A8980" s="561">
        <v>42540</v>
      </c>
      <c r="B8980" s="563">
        <v>3010.91</v>
      </c>
      <c r="C8980"/>
      <c r="D8980"/>
    </row>
    <row r="8981" spans="1:4" ht="15.75" x14ac:dyDescent="0.25">
      <c r="A8981" s="561">
        <v>42541</v>
      </c>
      <c r="B8981" s="562">
        <v>3010.91</v>
      </c>
      <c r="C8981"/>
      <c r="D8981"/>
    </row>
    <row r="8982" spans="1:4" ht="15.75" x14ac:dyDescent="0.25">
      <c r="A8982" s="561">
        <v>42542</v>
      </c>
      <c r="B8982" s="563">
        <v>2972.97</v>
      </c>
      <c r="C8982"/>
      <c r="D8982"/>
    </row>
    <row r="8983" spans="1:4" ht="15.75" x14ac:dyDescent="0.25">
      <c r="A8983" s="561">
        <v>42543</v>
      </c>
      <c r="B8983" s="562">
        <v>2976.29</v>
      </c>
      <c r="C8983"/>
      <c r="D8983"/>
    </row>
    <row r="8984" spans="1:4" ht="15.75" x14ac:dyDescent="0.25">
      <c r="A8984" s="561">
        <v>42544</v>
      </c>
      <c r="B8984" s="563">
        <v>2944.06</v>
      </c>
      <c r="C8984"/>
      <c r="D8984"/>
    </row>
    <row r="8985" spans="1:4" ht="15.75" x14ac:dyDescent="0.25">
      <c r="A8985" s="561">
        <v>42545</v>
      </c>
      <c r="B8985" s="562">
        <v>2897.53</v>
      </c>
      <c r="C8985"/>
      <c r="D8985"/>
    </row>
    <row r="8986" spans="1:4" ht="15.75" x14ac:dyDescent="0.25">
      <c r="A8986" s="561">
        <v>42546</v>
      </c>
      <c r="B8986" s="563">
        <v>2972.92</v>
      </c>
      <c r="C8986"/>
      <c r="D8986"/>
    </row>
    <row r="8987" spans="1:4" ht="15.75" x14ac:dyDescent="0.25">
      <c r="A8987" s="561">
        <v>42547</v>
      </c>
      <c r="B8987" s="562">
        <v>2972.92</v>
      </c>
      <c r="C8987"/>
      <c r="D8987"/>
    </row>
    <row r="8988" spans="1:4" ht="15.75" x14ac:dyDescent="0.25">
      <c r="A8988" s="561">
        <v>42548</v>
      </c>
      <c r="B8988" s="563">
        <v>2972.92</v>
      </c>
      <c r="C8988"/>
      <c r="D8988"/>
    </row>
    <row r="8989" spans="1:4" ht="15.75" x14ac:dyDescent="0.25">
      <c r="A8989" s="561">
        <v>42549</v>
      </c>
      <c r="B8989" s="562">
        <v>3022.78</v>
      </c>
      <c r="C8989"/>
      <c r="D8989"/>
    </row>
    <row r="8990" spans="1:4" ht="15.75" x14ac:dyDescent="0.25">
      <c r="A8990" s="561">
        <v>42550</v>
      </c>
      <c r="B8990" s="563">
        <v>3005.18</v>
      </c>
      <c r="C8990"/>
      <c r="D8990"/>
    </row>
    <row r="8991" spans="1:4" ht="15.75" x14ac:dyDescent="0.25">
      <c r="A8991" s="561">
        <v>42551</v>
      </c>
      <c r="B8991" s="562">
        <v>2916.15</v>
      </c>
      <c r="C8991"/>
      <c r="D8991"/>
    </row>
    <row r="8992" spans="1:4" ht="15.75" x14ac:dyDescent="0.25">
      <c r="A8992" s="561">
        <v>42552</v>
      </c>
      <c r="B8992" s="563">
        <v>2919.01</v>
      </c>
      <c r="C8992"/>
      <c r="D8992"/>
    </row>
    <row r="8993" spans="1:4" ht="15.75" x14ac:dyDescent="0.25">
      <c r="A8993" s="561">
        <v>42553</v>
      </c>
      <c r="B8993" s="562">
        <v>2914.38</v>
      </c>
      <c r="C8993"/>
      <c r="D8993"/>
    </row>
    <row r="8994" spans="1:4" ht="15.75" x14ac:dyDescent="0.25">
      <c r="A8994" s="561">
        <v>42554</v>
      </c>
      <c r="B8994" s="563">
        <v>2914.38</v>
      </c>
      <c r="C8994"/>
      <c r="D8994"/>
    </row>
    <row r="8995" spans="1:4" ht="15.75" x14ac:dyDescent="0.25">
      <c r="A8995" s="561">
        <v>42555</v>
      </c>
      <c r="B8995" s="562">
        <v>2914.38</v>
      </c>
      <c r="C8995"/>
      <c r="D8995"/>
    </row>
    <row r="8996" spans="1:4" ht="15.75" x14ac:dyDescent="0.25">
      <c r="A8996" s="561">
        <v>42556</v>
      </c>
      <c r="B8996" s="563">
        <v>2914.38</v>
      </c>
      <c r="C8996"/>
      <c r="D8996"/>
    </row>
    <row r="8997" spans="1:4" ht="15.75" x14ac:dyDescent="0.25">
      <c r="A8997" s="561">
        <v>42557</v>
      </c>
      <c r="B8997" s="562">
        <v>2966.87</v>
      </c>
      <c r="C8997"/>
      <c r="D8997"/>
    </row>
    <row r="8998" spans="1:4" ht="15.75" x14ac:dyDescent="0.25">
      <c r="A8998" s="561">
        <v>42558</v>
      </c>
      <c r="B8998" s="563">
        <v>3003.2</v>
      </c>
      <c r="C8998"/>
      <c r="D8998"/>
    </row>
    <row r="8999" spans="1:4" ht="15.75" x14ac:dyDescent="0.25">
      <c r="A8999" s="561">
        <v>42559</v>
      </c>
      <c r="B8999" s="562">
        <v>2986.49</v>
      </c>
      <c r="C8999"/>
      <c r="D8999"/>
    </row>
    <row r="9000" spans="1:4" ht="15.75" x14ac:dyDescent="0.25">
      <c r="A9000" s="561">
        <v>42560</v>
      </c>
      <c r="B9000" s="563">
        <v>2952.64</v>
      </c>
      <c r="C9000"/>
      <c r="D9000"/>
    </row>
    <row r="9001" spans="1:4" ht="15.75" x14ac:dyDescent="0.25">
      <c r="A9001" s="561">
        <v>42561</v>
      </c>
      <c r="B9001" s="562">
        <v>2952.64</v>
      </c>
      <c r="C9001"/>
      <c r="D9001"/>
    </row>
    <row r="9002" spans="1:4" ht="15.75" x14ac:dyDescent="0.25">
      <c r="A9002" s="561">
        <v>42562</v>
      </c>
      <c r="B9002" s="563">
        <v>2952.64</v>
      </c>
      <c r="C9002"/>
      <c r="D9002"/>
    </row>
    <row r="9003" spans="1:4" ht="15.75" x14ac:dyDescent="0.25">
      <c r="A9003" s="561">
        <v>42563</v>
      </c>
      <c r="B9003" s="562">
        <v>2929.81</v>
      </c>
      <c r="C9003"/>
      <c r="D9003"/>
    </row>
    <row r="9004" spans="1:4" ht="15.75" x14ac:dyDescent="0.25">
      <c r="A9004" s="561">
        <v>42564</v>
      </c>
      <c r="B9004" s="563">
        <v>2911.91</v>
      </c>
      <c r="C9004"/>
      <c r="D9004"/>
    </row>
    <row r="9005" spans="1:4" ht="15.75" x14ac:dyDescent="0.25">
      <c r="A9005" s="561">
        <v>42565</v>
      </c>
      <c r="B9005" s="562">
        <v>2936.53</v>
      </c>
      <c r="C9005"/>
      <c r="D9005"/>
    </row>
    <row r="9006" spans="1:4" ht="15.75" x14ac:dyDescent="0.25">
      <c r="A9006" s="561">
        <v>42566</v>
      </c>
      <c r="B9006" s="563">
        <v>2923.07</v>
      </c>
      <c r="C9006"/>
      <c r="D9006"/>
    </row>
    <row r="9007" spans="1:4" ht="15.75" x14ac:dyDescent="0.25">
      <c r="A9007" s="561">
        <v>42567</v>
      </c>
      <c r="B9007" s="562">
        <v>2923.46</v>
      </c>
      <c r="C9007"/>
      <c r="D9007"/>
    </row>
    <row r="9008" spans="1:4" ht="15.75" x14ac:dyDescent="0.25">
      <c r="A9008" s="561">
        <v>42568</v>
      </c>
      <c r="B9008" s="563">
        <v>2923.46</v>
      </c>
      <c r="C9008"/>
      <c r="D9008"/>
    </row>
    <row r="9009" spans="1:4" ht="15.75" x14ac:dyDescent="0.25">
      <c r="A9009" s="561">
        <v>42569</v>
      </c>
      <c r="B9009" s="562">
        <v>2923.46</v>
      </c>
      <c r="C9009"/>
      <c r="D9009"/>
    </row>
    <row r="9010" spans="1:4" ht="15.75" x14ac:dyDescent="0.25">
      <c r="A9010" s="561">
        <v>42570</v>
      </c>
      <c r="B9010" s="563">
        <v>2928.3</v>
      </c>
      <c r="C9010"/>
      <c r="D9010"/>
    </row>
    <row r="9011" spans="1:4" ht="15.75" x14ac:dyDescent="0.25">
      <c r="A9011" s="561">
        <v>42571</v>
      </c>
      <c r="B9011" s="562">
        <v>2931.08</v>
      </c>
      <c r="C9011"/>
      <c r="D9011"/>
    </row>
    <row r="9012" spans="1:4" ht="15.75" x14ac:dyDescent="0.25">
      <c r="A9012" s="561">
        <v>42572</v>
      </c>
      <c r="B9012" s="563">
        <v>2931.08</v>
      </c>
      <c r="C9012"/>
      <c r="D9012"/>
    </row>
    <row r="9013" spans="1:4" ht="15.75" x14ac:dyDescent="0.25">
      <c r="A9013" s="561">
        <v>42573</v>
      </c>
      <c r="B9013" s="562">
        <v>2928.67</v>
      </c>
      <c r="C9013"/>
      <c r="D9013"/>
    </row>
    <row r="9014" spans="1:4" ht="15.75" x14ac:dyDescent="0.25">
      <c r="A9014" s="561">
        <v>42574</v>
      </c>
      <c r="B9014" s="563">
        <v>2942.65</v>
      </c>
      <c r="C9014"/>
      <c r="D9014"/>
    </row>
    <row r="9015" spans="1:4" ht="15.75" x14ac:dyDescent="0.25">
      <c r="A9015" s="561">
        <v>42575</v>
      </c>
      <c r="B9015" s="562">
        <v>2942.65</v>
      </c>
      <c r="C9015"/>
      <c r="D9015"/>
    </row>
    <row r="9016" spans="1:4" ht="15.75" x14ac:dyDescent="0.25">
      <c r="A9016" s="561">
        <v>42576</v>
      </c>
      <c r="B9016" s="563">
        <v>2942.65</v>
      </c>
      <c r="C9016"/>
      <c r="D9016"/>
    </row>
    <row r="9017" spans="1:4" ht="15.75" x14ac:dyDescent="0.25">
      <c r="A9017" s="561">
        <v>42577</v>
      </c>
      <c r="B9017" s="562">
        <v>2997.25</v>
      </c>
      <c r="C9017"/>
      <c r="D9017"/>
    </row>
    <row r="9018" spans="1:4" ht="15.75" x14ac:dyDescent="0.25">
      <c r="A9018" s="561">
        <v>42578</v>
      </c>
      <c r="B9018" s="563">
        <v>3055.15</v>
      </c>
      <c r="C9018"/>
      <c r="D9018"/>
    </row>
    <row r="9019" spans="1:4" ht="15.75" x14ac:dyDescent="0.25">
      <c r="A9019" s="561">
        <v>42579</v>
      </c>
      <c r="B9019" s="562">
        <v>3073.52</v>
      </c>
      <c r="C9019"/>
      <c r="D9019"/>
    </row>
    <row r="9020" spans="1:4" ht="15.75" x14ac:dyDescent="0.25">
      <c r="A9020" s="561">
        <v>42580</v>
      </c>
      <c r="B9020" s="563">
        <v>3091.78</v>
      </c>
      <c r="C9020"/>
      <c r="D9020"/>
    </row>
    <row r="9021" spans="1:4" ht="15.75" x14ac:dyDescent="0.25">
      <c r="A9021" s="561">
        <v>42581</v>
      </c>
      <c r="B9021" s="562">
        <v>3081.75</v>
      </c>
      <c r="C9021"/>
      <c r="D9021"/>
    </row>
    <row r="9022" spans="1:4" ht="15.75" x14ac:dyDescent="0.25">
      <c r="A9022" s="561">
        <v>42582</v>
      </c>
      <c r="B9022" s="563">
        <v>3081.75</v>
      </c>
      <c r="C9022"/>
      <c r="D9022"/>
    </row>
    <row r="9023" spans="1:4" ht="15.75" x14ac:dyDescent="0.25">
      <c r="A9023" s="561">
        <v>42583</v>
      </c>
      <c r="B9023" s="562">
        <v>3081.75</v>
      </c>
      <c r="C9023"/>
      <c r="D9023"/>
    </row>
    <row r="9024" spans="1:4" ht="15.75" x14ac:dyDescent="0.25">
      <c r="A9024" s="561">
        <v>42584</v>
      </c>
      <c r="B9024" s="563">
        <v>3090.28</v>
      </c>
      <c r="C9024"/>
      <c r="D9024"/>
    </row>
    <row r="9025" spans="1:4" ht="15.75" x14ac:dyDescent="0.25">
      <c r="A9025" s="561">
        <v>42585</v>
      </c>
      <c r="B9025" s="562">
        <v>3084.81</v>
      </c>
      <c r="C9025"/>
      <c r="D9025"/>
    </row>
    <row r="9026" spans="1:4" ht="15.75" x14ac:dyDescent="0.25">
      <c r="A9026" s="561">
        <v>42586</v>
      </c>
      <c r="B9026" s="563">
        <v>3110.43</v>
      </c>
      <c r="C9026"/>
      <c r="D9026"/>
    </row>
    <row r="9027" spans="1:4" ht="15.75" x14ac:dyDescent="0.25">
      <c r="A9027" s="561">
        <v>42587</v>
      </c>
      <c r="B9027" s="562">
        <v>3079.83</v>
      </c>
      <c r="C9027"/>
      <c r="D9027"/>
    </row>
    <row r="9028" spans="1:4" ht="15.75" x14ac:dyDescent="0.25">
      <c r="A9028" s="561">
        <v>42588</v>
      </c>
      <c r="B9028" s="563">
        <v>3052.8</v>
      </c>
      <c r="C9028"/>
      <c r="D9028"/>
    </row>
    <row r="9029" spans="1:4" ht="15.75" x14ac:dyDescent="0.25">
      <c r="A9029" s="561">
        <v>42589</v>
      </c>
      <c r="B9029" s="562">
        <v>3052.8</v>
      </c>
      <c r="C9029"/>
      <c r="D9029"/>
    </row>
    <row r="9030" spans="1:4" ht="15.75" x14ac:dyDescent="0.25">
      <c r="A9030" s="561">
        <v>42590</v>
      </c>
      <c r="B9030" s="563">
        <v>3052.8</v>
      </c>
      <c r="C9030"/>
      <c r="D9030"/>
    </row>
    <row r="9031" spans="1:4" ht="15.75" x14ac:dyDescent="0.25">
      <c r="A9031" s="561">
        <v>42591</v>
      </c>
      <c r="B9031" s="562">
        <v>2992.5</v>
      </c>
      <c r="C9031"/>
      <c r="D9031"/>
    </row>
    <row r="9032" spans="1:4" ht="15.75" x14ac:dyDescent="0.25">
      <c r="A9032" s="561">
        <v>42592</v>
      </c>
      <c r="B9032" s="563">
        <v>2974.31</v>
      </c>
      <c r="C9032"/>
      <c r="D9032"/>
    </row>
    <row r="9033" spans="1:4" ht="15.75" x14ac:dyDescent="0.25">
      <c r="A9033" s="561">
        <v>42593</v>
      </c>
      <c r="B9033" s="562">
        <v>2954.9</v>
      </c>
      <c r="C9033"/>
      <c r="D9033"/>
    </row>
    <row r="9034" spans="1:4" ht="15.75" x14ac:dyDescent="0.25">
      <c r="A9034" s="561">
        <v>42594</v>
      </c>
      <c r="B9034" s="563">
        <v>2911.26</v>
      </c>
      <c r="C9034"/>
      <c r="D9034"/>
    </row>
    <row r="9035" spans="1:4" ht="15.75" x14ac:dyDescent="0.25">
      <c r="A9035" s="561">
        <v>42595</v>
      </c>
      <c r="B9035" s="562">
        <v>2908.67</v>
      </c>
      <c r="C9035"/>
      <c r="D9035"/>
    </row>
    <row r="9036" spans="1:4" ht="15.75" x14ac:dyDescent="0.25">
      <c r="A9036" s="561">
        <v>42596</v>
      </c>
      <c r="B9036" s="563">
        <v>2908.67</v>
      </c>
      <c r="C9036"/>
      <c r="D9036"/>
    </row>
    <row r="9037" spans="1:4" ht="15.75" x14ac:dyDescent="0.25">
      <c r="A9037" s="561">
        <v>42597</v>
      </c>
      <c r="B9037" s="562">
        <v>2908.67</v>
      </c>
      <c r="C9037"/>
      <c r="D9037"/>
    </row>
    <row r="9038" spans="1:4" ht="15.75" x14ac:dyDescent="0.25">
      <c r="A9038" s="561">
        <v>42598</v>
      </c>
      <c r="B9038" s="563">
        <v>2908.67</v>
      </c>
      <c r="C9038"/>
      <c r="D9038"/>
    </row>
    <row r="9039" spans="1:4" ht="15.75" x14ac:dyDescent="0.25">
      <c r="A9039" s="561">
        <v>42599</v>
      </c>
      <c r="B9039" s="562">
        <v>2905.3</v>
      </c>
      <c r="C9039"/>
      <c r="D9039"/>
    </row>
    <row r="9040" spans="1:4" ht="15.75" x14ac:dyDescent="0.25">
      <c r="A9040" s="561">
        <v>42600</v>
      </c>
      <c r="B9040" s="563">
        <v>2918.07</v>
      </c>
      <c r="C9040"/>
      <c r="D9040"/>
    </row>
    <row r="9041" spans="1:4" ht="15.75" x14ac:dyDescent="0.25">
      <c r="A9041" s="561">
        <v>42601</v>
      </c>
      <c r="B9041" s="562">
        <v>2884.02</v>
      </c>
      <c r="C9041"/>
      <c r="D9041"/>
    </row>
    <row r="9042" spans="1:4" ht="15.75" x14ac:dyDescent="0.25">
      <c r="A9042" s="561">
        <v>42602</v>
      </c>
      <c r="B9042" s="563">
        <v>2867.37</v>
      </c>
      <c r="C9042"/>
      <c r="D9042"/>
    </row>
    <row r="9043" spans="1:4" ht="15.75" x14ac:dyDescent="0.25">
      <c r="A9043" s="561">
        <v>42603</v>
      </c>
      <c r="B9043" s="562">
        <v>2867.37</v>
      </c>
      <c r="C9043"/>
      <c r="D9043"/>
    </row>
    <row r="9044" spans="1:4" ht="15.75" x14ac:dyDescent="0.25">
      <c r="A9044" s="561">
        <v>42604</v>
      </c>
      <c r="B9044" s="563">
        <v>2867.37</v>
      </c>
      <c r="C9044"/>
      <c r="D9044"/>
    </row>
    <row r="9045" spans="1:4" ht="15.75" x14ac:dyDescent="0.25">
      <c r="A9045" s="561">
        <v>42605</v>
      </c>
      <c r="B9045" s="562">
        <v>2883.89</v>
      </c>
      <c r="C9045"/>
      <c r="D9045"/>
    </row>
    <row r="9046" spans="1:4" ht="15.75" x14ac:dyDescent="0.25">
      <c r="A9046" s="561">
        <v>42606</v>
      </c>
      <c r="B9046" s="563">
        <v>2909.1</v>
      </c>
      <c r="C9046"/>
      <c r="D9046"/>
    </row>
    <row r="9047" spans="1:4" ht="15.75" x14ac:dyDescent="0.25">
      <c r="A9047" s="561">
        <v>42607</v>
      </c>
      <c r="B9047" s="562">
        <v>2938.28</v>
      </c>
      <c r="C9047"/>
      <c r="D9047"/>
    </row>
    <row r="9048" spans="1:4" ht="15.75" x14ac:dyDescent="0.25">
      <c r="A9048" s="561">
        <v>42608</v>
      </c>
      <c r="B9048" s="563">
        <v>2915.67</v>
      </c>
      <c r="C9048"/>
      <c r="D9048"/>
    </row>
    <row r="9049" spans="1:4" ht="15.75" x14ac:dyDescent="0.25">
      <c r="A9049" s="561">
        <v>42609</v>
      </c>
      <c r="B9049" s="562">
        <v>2882.69</v>
      </c>
      <c r="C9049"/>
      <c r="D9049"/>
    </row>
    <row r="9050" spans="1:4" ht="15.75" x14ac:dyDescent="0.25">
      <c r="A9050" s="561">
        <v>42610</v>
      </c>
      <c r="B9050" s="563">
        <v>2882.69</v>
      </c>
      <c r="C9050"/>
      <c r="D9050"/>
    </row>
    <row r="9051" spans="1:4" ht="15.75" x14ac:dyDescent="0.25">
      <c r="A9051" s="561">
        <v>42611</v>
      </c>
      <c r="B9051" s="562">
        <v>2882.69</v>
      </c>
      <c r="C9051"/>
      <c r="D9051"/>
    </row>
    <row r="9052" spans="1:4" ht="15.75" x14ac:dyDescent="0.25">
      <c r="A9052" s="561">
        <v>42612</v>
      </c>
      <c r="B9052" s="563">
        <v>2924.29</v>
      </c>
      <c r="C9052"/>
      <c r="D9052"/>
    </row>
    <row r="9053" spans="1:4" ht="15.75" x14ac:dyDescent="0.25">
      <c r="A9053" s="561">
        <v>42613</v>
      </c>
      <c r="B9053" s="562">
        <v>2933.82</v>
      </c>
      <c r="C9053"/>
      <c r="D9053"/>
    </row>
    <row r="9054" spans="1:4" ht="15.75" x14ac:dyDescent="0.25">
      <c r="A9054" s="561">
        <v>42614</v>
      </c>
      <c r="B9054" s="563">
        <v>2956.53</v>
      </c>
      <c r="C9054"/>
      <c r="D9054"/>
    </row>
    <row r="9055" spans="1:4" ht="15.75" x14ac:dyDescent="0.25">
      <c r="A9055" s="561">
        <v>42615</v>
      </c>
      <c r="B9055" s="562">
        <v>2986.36</v>
      </c>
      <c r="C9055"/>
      <c r="D9055"/>
    </row>
    <row r="9056" spans="1:4" ht="15.75" x14ac:dyDescent="0.25">
      <c r="A9056" s="561">
        <v>42616</v>
      </c>
      <c r="B9056" s="563">
        <v>2957.56</v>
      </c>
      <c r="C9056"/>
      <c r="D9056"/>
    </row>
    <row r="9057" spans="1:4" ht="15.75" x14ac:dyDescent="0.25">
      <c r="A9057" s="561">
        <v>42617</v>
      </c>
      <c r="B9057" s="562">
        <v>2957.56</v>
      </c>
      <c r="C9057"/>
      <c r="D9057"/>
    </row>
    <row r="9058" spans="1:4" ht="15.75" x14ac:dyDescent="0.25">
      <c r="A9058" s="561">
        <v>42618</v>
      </c>
      <c r="B9058" s="563">
        <v>2957.56</v>
      </c>
      <c r="C9058"/>
      <c r="D9058"/>
    </row>
    <row r="9059" spans="1:4" ht="15.75" x14ac:dyDescent="0.25">
      <c r="A9059" s="561">
        <v>42619</v>
      </c>
      <c r="B9059" s="562">
        <v>2957.56</v>
      </c>
      <c r="C9059"/>
      <c r="D9059"/>
    </row>
    <row r="9060" spans="1:4" ht="15.75" x14ac:dyDescent="0.25">
      <c r="A9060" s="561">
        <v>42620</v>
      </c>
      <c r="B9060" s="563">
        <v>2887.64</v>
      </c>
      <c r="C9060"/>
      <c r="D9060"/>
    </row>
    <row r="9061" spans="1:4" ht="15.75" x14ac:dyDescent="0.25">
      <c r="A9061" s="561">
        <v>42621</v>
      </c>
      <c r="B9061" s="562">
        <v>2840.38</v>
      </c>
      <c r="C9061"/>
      <c r="D9061"/>
    </row>
    <row r="9062" spans="1:4" ht="15.75" x14ac:dyDescent="0.25">
      <c r="A9062" s="561">
        <v>42622</v>
      </c>
      <c r="B9062" s="563">
        <v>2846.13</v>
      </c>
      <c r="C9062"/>
      <c r="D9062"/>
    </row>
    <row r="9063" spans="1:4" ht="15.75" x14ac:dyDescent="0.25">
      <c r="A9063" s="561">
        <v>42623</v>
      </c>
      <c r="B9063" s="562">
        <v>2899.29</v>
      </c>
      <c r="C9063"/>
      <c r="D9063"/>
    </row>
    <row r="9064" spans="1:4" ht="15.75" x14ac:dyDescent="0.25">
      <c r="A9064" s="561">
        <v>42624</v>
      </c>
      <c r="B9064" s="563">
        <v>2899.29</v>
      </c>
      <c r="C9064"/>
      <c r="D9064"/>
    </row>
    <row r="9065" spans="1:4" ht="15.75" x14ac:dyDescent="0.25">
      <c r="A9065" s="561">
        <v>42625</v>
      </c>
      <c r="B9065" s="562">
        <v>2899.29</v>
      </c>
      <c r="C9065"/>
      <c r="D9065"/>
    </row>
    <row r="9066" spans="1:4" ht="15.75" x14ac:dyDescent="0.25">
      <c r="A9066" s="561">
        <v>42626</v>
      </c>
      <c r="B9066" s="563">
        <v>2942.29</v>
      </c>
      <c r="C9066"/>
      <c r="D9066"/>
    </row>
    <row r="9067" spans="1:4" ht="15.75" x14ac:dyDescent="0.25">
      <c r="A9067" s="561">
        <v>42627</v>
      </c>
      <c r="B9067" s="562">
        <v>2976.19</v>
      </c>
      <c r="C9067"/>
      <c r="D9067"/>
    </row>
    <row r="9068" spans="1:4" ht="15.75" x14ac:dyDescent="0.25">
      <c r="A9068" s="561">
        <v>42628</v>
      </c>
      <c r="B9068" s="563">
        <v>2972.65</v>
      </c>
      <c r="C9068"/>
      <c r="D9068"/>
    </row>
    <row r="9069" spans="1:4" ht="15.75" x14ac:dyDescent="0.25">
      <c r="A9069" s="561">
        <v>42629</v>
      </c>
      <c r="B9069" s="562">
        <v>2938.5</v>
      </c>
      <c r="C9069"/>
      <c r="D9069"/>
    </row>
    <row r="9070" spans="1:4" ht="15.75" x14ac:dyDescent="0.25">
      <c r="A9070" s="561">
        <v>42630</v>
      </c>
      <c r="B9070" s="563">
        <v>2956.58</v>
      </c>
      <c r="C9070"/>
      <c r="D9070"/>
    </row>
    <row r="9071" spans="1:4" ht="15.75" x14ac:dyDescent="0.25">
      <c r="A9071" s="561">
        <v>42631</v>
      </c>
      <c r="B9071" s="562">
        <v>2956.58</v>
      </c>
      <c r="C9071"/>
      <c r="D9071"/>
    </row>
    <row r="9072" spans="1:4" ht="15.75" x14ac:dyDescent="0.25">
      <c r="A9072" s="561">
        <v>42632</v>
      </c>
      <c r="B9072" s="563">
        <v>2956.58</v>
      </c>
      <c r="C9072"/>
      <c r="D9072"/>
    </row>
    <row r="9073" spans="1:4" ht="15.75" x14ac:dyDescent="0.25">
      <c r="A9073" s="561">
        <v>42633</v>
      </c>
      <c r="B9073" s="562">
        <v>2928.18</v>
      </c>
      <c r="C9073"/>
      <c r="D9073"/>
    </row>
    <row r="9074" spans="1:4" ht="15.75" x14ac:dyDescent="0.25">
      <c r="A9074" s="561">
        <v>42634</v>
      </c>
      <c r="B9074" s="563">
        <v>2911.11</v>
      </c>
      <c r="C9074"/>
      <c r="D9074"/>
    </row>
    <row r="9075" spans="1:4" ht="15.75" x14ac:dyDescent="0.25">
      <c r="A9075" s="561">
        <v>42635</v>
      </c>
      <c r="B9075" s="562">
        <v>2894.15</v>
      </c>
      <c r="C9075"/>
      <c r="D9075"/>
    </row>
    <row r="9076" spans="1:4" ht="15.75" x14ac:dyDescent="0.25">
      <c r="A9076" s="561">
        <v>42636</v>
      </c>
      <c r="B9076" s="563">
        <v>2862.52</v>
      </c>
      <c r="C9076"/>
      <c r="D9076"/>
    </row>
    <row r="9077" spans="1:4" ht="15.75" x14ac:dyDescent="0.25">
      <c r="A9077" s="561">
        <v>42637</v>
      </c>
      <c r="B9077" s="562">
        <v>2917.95</v>
      </c>
      <c r="C9077"/>
      <c r="D9077"/>
    </row>
    <row r="9078" spans="1:4" ht="15.75" x14ac:dyDescent="0.25">
      <c r="A9078" s="561">
        <v>42638</v>
      </c>
      <c r="B9078" s="563">
        <v>2917.95</v>
      </c>
      <c r="C9078"/>
      <c r="D9078"/>
    </row>
    <row r="9079" spans="1:4" ht="15.75" x14ac:dyDescent="0.25">
      <c r="A9079" s="561">
        <v>42639</v>
      </c>
      <c r="B9079" s="562">
        <v>2917.95</v>
      </c>
      <c r="C9079"/>
      <c r="D9079"/>
    </row>
    <row r="9080" spans="1:4" ht="15.75" x14ac:dyDescent="0.25">
      <c r="A9080" s="561">
        <v>42640</v>
      </c>
      <c r="B9080" s="563">
        <v>2917.58</v>
      </c>
      <c r="C9080"/>
      <c r="D9080"/>
    </row>
    <row r="9081" spans="1:4" ht="15.75" x14ac:dyDescent="0.25">
      <c r="A9081" s="561">
        <v>42641</v>
      </c>
      <c r="B9081" s="562">
        <v>2921.99</v>
      </c>
      <c r="C9081"/>
      <c r="D9081"/>
    </row>
    <row r="9082" spans="1:4" ht="15.75" x14ac:dyDescent="0.25">
      <c r="A9082" s="561">
        <v>42642</v>
      </c>
      <c r="B9082" s="563">
        <v>2914.11</v>
      </c>
      <c r="C9082"/>
      <c r="D9082"/>
    </row>
    <row r="9083" spans="1:4" ht="15.75" x14ac:dyDescent="0.25">
      <c r="A9083" s="561">
        <v>42643</v>
      </c>
      <c r="B9083" s="562">
        <v>2879.95</v>
      </c>
      <c r="C9083"/>
      <c r="D9083"/>
    </row>
    <row r="9084" spans="1:4" ht="15.75" x14ac:dyDescent="0.25">
      <c r="A9084" s="561">
        <v>42644</v>
      </c>
      <c r="B9084" s="563">
        <v>2880.08</v>
      </c>
      <c r="C9084"/>
      <c r="D9084"/>
    </row>
    <row r="9085" spans="1:4" ht="15.75" x14ac:dyDescent="0.25">
      <c r="A9085" s="561">
        <v>42645</v>
      </c>
      <c r="B9085" s="562">
        <v>2880.08</v>
      </c>
      <c r="C9085"/>
      <c r="D9085"/>
    </row>
    <row r="9086" spans="1:4" ht="15.75" x14ac:dyDescent="0.25">
      <c r="A9086" s="561">
        <v>42646</v>
      </c>
      <c r="B9086" s="563">
        <v>2880.08</v>
      </c>
      <c r="C9086"/>
      <c r="D9086"/>
    </row>
    <row r="9087" spans="1:4" ht="15.75" x14ac:dyDescent="0.25">
      <c r="A9087" s="561">
        <v>42647</v>
      </c>
      <c r="B9087" s="562">
        <v>2937.23</v>
      </c>
      <c r="C9087"/>
      <c r="D9087"/>
    </row>
    <row r="9088" spans="1:4" ht="15.75" x14ac:dyDescent="0.25">
      <c r="A9088" s="561">
        <v>42648</v>
      </c>
      <c r="B9088" s="563">
        <v>2963.06</v>
      </c>
      <c r="C9088"/>
      <c r="D9088"/>
    </row>
    <row r="9089" spans="1:4" ht="15.75" x14ac:dyDescent="0.25">
      <c r="A9089" s="561">
        <v>42649</v>
      </c>
      <c r="B9089" s="562">
        <v>2964.93</v>
      </c>
      <c r="C9089"/>
      <c r="D9089"/>
    </row>
    <row r="9090" spans="1:4" ht="15.75" x14ac:dyDescent="0.25">
      <c r="A9090" s="561">
        <v>42650</v>
      </c>
      <c r="B9090" s="563">
        <v>2924.8</v>
      </c>
      <c r="C9090"/>
      <c r="D9090"/>
    </row>
    <row r="9091" spans="1:4" ht="15.75" x14ac:dyDescent="0.25">
      <c r="A9091" s="561">
        <v>42651</v>
      </c>
      <c r="B9091" s="562">
        <v>2913.96</v>
      </c>
      <c r="C9091"/>
      <c r="D9091"/>
    </row>
    <row r="9092" spans="1:4" ht="15.75" x14ac:dyDescent="0.25">
      <c r="A9092" s="561">
        <v>42652</v>
      </c>
      <c r="B9092" s="563">
        <v>2913.96</v>
      </c>
      <c r="C9092"/>
      <c r="D9092"/>
    </row>
    <row r="9093" spans="1:4" ht="15.75" x14ac:dyDescent="0.25">
      <c r="A9093" s="561">
        <v>42653</v>
      </c>
      <c r="B9093" s="562">
        <v>2913.96</v>
      </c>
      <c r="C9093"/>
      <c r="D9093"/>
    </row>
    <row r="9094" spans="1:4" ht="15.75" x14ac:dyDescent="0.25">
      <c r="A9094" s="561">
        <v>42654</v>
      </c>
      <c r="B9094" s="563">
        <v>2913.96</v>
      </c>
      <c r="C9094"/>
      <c r="D9094"/>
    </row>
    <row r="9095" spans="1:4" ht="15.75" x14ac:dyDescent="0.25">
      <c r="A9095" s="561">
        <v>42655</v>
      </c>
      <c r="B9095" s="562">
        <v>2919.51</v>
      </c>
      <c r="C9095"/>
      <c r="D9095"/>
    </row>
    <row r="9096" spans="1:4" ht="15.75" x14ac:dyDescent="0.25">
      <c r="A9096" s="561">
        <v>42656</v>
      </c>
      <c r="B9096" s="563">
        <v>2919.18</v>
      </c>
      <c r="C9096"/>
      <c r="D9096"/>
    </row>
    <row r="9097" spans="1:4" ht="15.75" x14ac:dyDescent="0.25">
      <c r="A9097" s="561">
        <v>42657</v>
      </c>
      <c r="B9097" s="562">
        <v>2930.78</v>
      </c>
      <c r="C9097"/>
      <c r="D9097"/>
    </row>
    <row r="9098" spans="1:4" ht="15.75" x14ac:dyDescent="0.25">
      <c r="A9098" s="561">
        <v>42658</v>
      </c>
      <c r="B9098" s="563">
        <v>2915.67</v>
      </c>
      <c r="C9098"/>
      <c r="D9098"/>
    </row>
    <row r="9099" spans="1:4" ht="15.75" x14ac:dyDescent="0.25">
      <c r="A9099" s="561">
        <v>42659</v>
      </c>
      <c r="B9099" s="562">
        <v>2915.67</v>
      </c>
      <c r="C9099"/>
      <c r="D9099"/>
    </row>
    <row r="9100" spans="1:4" ht="15.75" x14ac:dyDescent="0.25">
      <c r="A9100" s="561">
        <v>42660</v>
      </c>
      <c r="B9100" s="563">
        <v>2915.67</v>
      </c>
      <c r="C9100"/>
      <c r="D9100"/>
    </row>
    <row r="9101" spans="1:4" ht="15.75" x14ac:dyDescent="0.25">
      <c r="A9101" s="561">
        <v>42661</v>
      </c>
      <c r="B9101" s="562">
        <v>2915.67</v>
      </c>
      <c r="C9101"/>
      <c r="D9101"/>
    </row>
    <row r="9102" spans="1:4" ht="15.75" x14ac:dyDescent="0.25">
      <c r="A9102" s="561">
        <v>42662</v>
      </c>
      <c r="B9102" s="563">
        <v>2905.93</v>
      </c>
      <c r="C9102"/>
      <c r="D9102"/>
    </row>
    <row r="9103" spans="1:4" ht="15.75" x14ac:dyDescent="0.25">
      <c r="A9103" s="561">
        <v>42663</v>
      </c>
      <c r="B9103" s="562">
        <v>2914.15</v>
      </c>
      <c r="C9103"/>
      <c r="D9103"/>
    </row>
    <row r="9104" spans="1:4" ht="15.75" x14ac:dyDescent="0.25">
      <c r="A9104" s="561">
        <v>42664</v>
      </c>
      <c r="B9104" s="563">
        <v>2934.03</v>
      </c>
      <c r="C9104"/>
      <c r="D9104"/>
    </row>
    <row r="9105" spans="1:4" ht="15.75" x14ac:dyDescent="0.25">
      <c r="A9105" s="561">
        <v>42665</v>
      </c>
      <c r="B9105" s="562">
        <v>2944.25</v>
      </c>
      <c r="C9105"/>
      <c r="D9105"/>
    </row>
    <row r="9106" spans="1:4" ht="15.75" x14ac:dyDescent="0.25">
      <c r="A9106" s="561">
        <v>42666</v>
      </c>
      <c r="B9106" s="563">
        <v>2944.25</v>
      </c>
      <c r="C9106"/>
      <c r="D9106"/>
    </row>
    <row r="9107" spans="1:4" ht="15.75" x14ac:dyDescent="0.25">
      <c r="A9107" s="561">
        <v>42667</v>
      </c>
      <c r="B9107" s="562">
        <v>2944.25</v>
      </c>
      <c r="C9107"/>
      <c r="D9107"/>
    </row>
    <row r="9108" spans="1:4" ht="15.75" x14ac:dyDescent="0.25">
      <c r="A9108" s="561">
        <v>42668</v>
      </c>
      <c r="B9108" s="563">
        <v>2929.83</v>
      </c>
      <c r="C9108"/>
      <c r="D9108"/>
    </row>
    <row r="9109" spans="1:4" ht="15.75" x14ac:dyDescent="0.25">
      <c r="A9109" s="561">
        <v>42669</v>
      </c>
      <c r="B9109" s="562">
        <v>2941.34</v>
      </c>
      <c r="C9109"/>
      <c r="D9109"/>
    </row>
    <row r="9110" spans="1:4" ht="15.75" x14ac:dyDescent="0.25">
      <c r="A9110" s="561">
        <v>42670</v>
      </c>
      <c r="B9110" s="563">
        <v>2965.18</v>
      </c>
      <c r="C9110"/>
      <c r="D9110"/>
    </row>
    <row r="9111" spans="1:4" ht="15.75" x14ac:dyDescent="0.25">
      <c r="A9111" s="561">
        <v>42671</v>
      </c>
      <c r="B9111" s="562">
        <v>2966.61</v>
      </c>
      <c r="C9111"/>
      <c r="D9111"/>
    </row>
    <row r="9112" spans="1:4" ht="15.75" x14ac:dyDescent="0.25">
      <c r="A9112" s="561">
        <v>42672</v>
      </c>
      <c r="B9112" s="563">
        <v>2967.66</v>
      </c>
      <c r="C9112"/>
      <c r="D9112"/>
    </row>
    <row r="9113" spans="1:4" ht="15.75" x14ac:dyDescent="0.25">
      <c r="A9113" s="561">
        <v>42673</v>
      </c>
      <c r="B9113" s="562">
        <v>2967.66</v>
      </c>
      <c r="C9113"/>
      <c r="D9113"/>
    </row>
    <row r="9114" spans="1:4" ht="15.75" x14ac:dyDescent="0.25">
      <c r="A9114" s="561">
        <v>42674</v>
      </c>
      <c r="B9114" s="563">
        <v>2967.66</v>
      </c>
      <c r="C9114"/>
      <c r="D9114"/>
    </row>
    <row r="9115" spans="1:4" ht="15.75" x14ac:dyDescent="0.25">
      <c r="A9115" s="561">
        <v>42675</v>
      </c>
      <c r="B9115" s="562">
        <v>2998.55</v>
      </c>
      <c r="C9115"/>
      <c r="D9115"/>
    </row>
    <row r="9116" spans="1:4" ht="15.75" x14ac:dyDescent="0.25">
      <c r="A9116" s="561">
        <v>42676</v>
      </c>
      <c r="B9116" s="563">
        <v>3026.68</v>
      </c>
      <c r="C9116"/>
      <c r="D9116"/>
    </row>
    <row r="9117" spans="1:4" ht="15.75" x14ac:dyDescent="0.25">
      <c r="A9117" s="561">
        <v>42677</v>
      </c>
      <c r="B9117" s="562">
        <v>3070.54</v>
      </c>
      <c r="C9117"/>
      <c r="D9117"/>
    </row>
    <row r="9118" spans="1:4" ht="15.75" x14ac:dyDescent="0.25">
      <c r="A9118" s="561">
        <v>42678</v>
      </c>
      <c r="B9118" s="563">
        <v>3071.12</v>
      </c>
      <c r="C9118"/>
      <c r="D9118"/>
    </row>
    <row r="9119" spans="1:4" ht="15.75" x14ac:dyDescent="0.25">
      <c r="A9119" s="561">
        <v>42679</v>
      </c>
      <c r="B9119" s="562">
        <v>3070.4</v>
      </c>
      <c r="C9119"/>
      <c r="D9119"/>
    </row>
    <row r="9120" spans="1:4" ht="15.75" x14ac:dyDescent="0.25">
      <c r="A9120" s="561">
        <v>42680</v>
      </c>
      <c r="B9120" s="563">
        <v>3070.4</v>
      </c>
      <c r="C9120"/>
      <c r="D9120"/>
    </row>
    <row r="9121" spans="1:4" ht="15.75" x14ac:dyDescent="0.25">
      <c r="A9121" s="561">
        <v>42681</v>
      </c>
      <c r="B9121" s="562">
        <v>3070.4</v>
      </c>
      <c r="C9121"/>
      <c r="D9121"/>
    </row>
    <row r="9122" spans="1:4" ht="15.75" x14ac:dyDescent="0.25">
      <c r="A9122" s="561">
        <v>42682</v>
      </c>
      <c r="B9122" s="563">
        <v>3070.4</v>
      </c>
      <c r="C9122"/>
      <c r="D9122"/>
    </row>
    <row r="9123" spans="1:4" ht="15.75" x14ac:dyDescent="0.25">
      <c r="A9123" s="561">
        <v>42683</v>
      </c>
      <c r="B9123" s="562">
        <v>2984.78</v>
      </c>
      <c r="C9123"/>
      <c r="D9123"/>
    </row>
    <row r="9124" spans="1:4" ht="15.75" x14ac:dyDescent="0.25">
      <c r="A9124" s="561">
        <v>42684</v>
      </c>
      <c r="B9124" s="563">
        <v>3012.12</v>
      </c>
      <c r="C9124"/>
      <c r="D9124"/>
    </row>
    <row r="9125" spans="1:4" ht="15.75" x14ac:dyDescent="0.25">
      <c r="A9125" s="561">
        <v>42685</v>
      </c>
      <c r="B9125" s="562">
        <v>3100.12</v>
      </c>
      <c r="C9125"/>
      <c r="D9125"/>
    </row>
    <row r="9126" spans="1:4" ht="15.75" x14ac:dyDescent="0.25">
      <c r="A9126" s="561">
        <v>42686</v>
      </c>
      <c r="B9126" s="563">
        <v>3100.12</v>
      </c>
      <c r="C9126"/>
      <c r="D9126"/>
    </row>
    <row r="9127" spans="1:4" ht="15.75" x14ac:dyDescent="0.25">
      <c r="A9127" s="561">
        <v>42687</v>
      </c>
      <c r="B9127" s="562">
        <v>3100.12</v>
      </c>
      <c r="C9127"/>
      <c r="D9127"/>
    </row>
    <row r="9128" spans="1:4" ht="15.75" x14ac:dyDescent="0.25">
      <c r="A9128" s="561">
        <v>42688</v>
      </c>
      <c r="B9128" s="563">
        <v>3100.12</v>
      </c>
      <c r="C9128"/>
      <c r="D9128"/>
    </row>
    <row r="9129" spans="1:4" ht="15.75" x14ac:dyDescent="0.25">
      <c r="A9129" s="561">
        <v>42689</v>
      </c>
      <c r="B9129" s="562">
        <v>3100.12</v>
      </c>
      <c r="C9129"/>
      <c r="D9129"/>
    </row>
    <row r="9130" spans="1:4" ht="15.75" x14ac:dyDescent="0.25">
      <c r="A9130" s="561">
        <v>42690</v>
      </c>
      <c r="B9130" s="563">
        <v>3124.91</v>
      </c>
      <c r="C9130"/>
      <c r="D9130"/>
    </row>
    <row r="9131" spans="1:4" ht="15.75" x14ac:dyDescent="0.25">
      <c r="A9131" s="561">
        <v>42691</v>
      </c>
      <c r="B9131" s="562">
        <v>3131.11</v>
      </c>
      <c r="C9131"/>
      <c r="D9131"/>
    </row>
    <row r="9132" spans="1:4" ht="15.75" x14ac:dyDescent="0.25">
      <c r="A9132" s="561">
        <v>42692</v>
      </c>
      <c r="B9132" s="563">
        <v>3135.65</v>
      </c>
      <c r="C9132"/>
      <c r="D9132"/>
    </row>
    <row r="9133" spans="1:4" ht="15.75" x14ac:dyDescent="0.25">
      <c r="A9133" s="561">
        <v>42693</v>
      </c>
      <c r="B9133" s="562">
        <v>3163.49</v>
      </c>
      <c r="C9133"/>
      <c r="D9133"/>
    </row>
    <row r="9134" spans="1:4" ht="15.75" x14ac:dyDescent="0.25">
      <c r="A9134" s="561">
        <v>42694</v>
      </c>
      <c r="B9134" s="563">
        <v>3163.49</v>
      </c>
      <c r="C9134"/>
      <c r="D9134"/>
    </row>
    <row r="9135" spans="1:4" ht="15.75" x14ac:dyDescent="0.25">
      <c r="A9135" s="561">
        <v>42695</v>
      </c>
      <c r="B9135" s="562">
        <v>3163.49</v>
      </c>
      <c r="C9135"/>
      <c r="D9135"/>
    </row>
    <row r="9136" spans="1:4" ht="15.75" x14ac:dyDescent="0.25">
      <c r="A9136" s="561">
        <v>42696</v>
      </c>
      <c r="B9136" s="563">
        <v>3144.72</v>
      </c>
      <c r="C9136"/>
      <c r="D9136"/>
    </row>
    <row r="9137" spans="1:4" ht="15.75" x14ac:dyDescent="0.25">
      <c r="A9137" s="561">
        <v>42697</v>
      </c>
      <c r="B9137" s="562">
        <v>3139.76</v>
      </c>
      <c r="C9137"/>
      <c r="D9137"/>
    </row>
    <row r="9138" spans="1:4" ht="15.75" x14ac:dyDescent="0.25">
      <c r="A9138" s="561">
        <v>42698</v>
      </c>
      <c r="B9138" s="563">
        <v>3187.97</v>
      </c>
      <c r="C9138"/>
      <c r="D9138"/>
    </row>
    <row r="9139" spans="1:4" ht="15.75" x14ac:dyDescent="0.25">
      <c r="A9139" s="561">
        <v>42699</v>
      </c>
      <c r="B9139" s="562">
        <v>3187.97</v>
      </c>
      <c r="C9139"/>
      <c r="D9139"/>
    </row>
    <row r="9140" spans="1:4" ht="15.75" x14ac:dyDescent="0.25">
      <c r="A9140" s="561">
        <v>42700</v>
      </c>
      <c r="B9140" s="563">
        <v>3170.64</v>
      </c>
      <c r="C9140"/>
      <c r="D9140"/>
    </row>
    <row r="9141" spans="1:4" ht="15.75" x14ac:dyDescent="0.25">
      <c r="A9141" s="561">
        <v>42701</v>
      </c>
      <c r="B9141" s="562">
        <v>3170.64</v>
      </c>
      <c r="C9141"/>
      <c r="D9141"/>
    </row>
    <row r="9142" spans="1:4" ht="15.75" x14ac:dyDescent="0.25">
      <c r="A9142" s="561">
        <v>42702</v>
      </c>
      <c r="B9142" s="563">
        <v>3170.64</v>
      </c>
      <c r="C9142"/>
      <c r="D9142"/>
    </row>
    <row r="9143" spans="1:4" ht="15.75" x14ac:dyDescent="0.25">
      <c r="A9143" s="561">
        <v>42703</v>
      </c>
      <c r="B9143" s="562">
        <v>3142.2</v>
      </c>
      <c r="C9143"/>
      <c r="D9143"/>
    </row>
    <row r="9144" spans="1:4" ht="15.75" x14ac:dyDescent="0.25">
      <c r="A9144" s="561">
        <v>42704</v>
      </c>
      <c r="B9144" s="563">
        <v>3165.09</v>
      </c>
      <c r="C9144"/>
      <c r="D9144"/>
    </row>
    <row r="9145" spans="1:4" ht="15.75" x14ac:dyDescent="0.25">
      <c r="A9145" s="561">
        <v>42705</v>
      </c>
      <c r="B9145" s="562">
        <v>3085.6</v>
      </c>
      <c r="C9145"/>
      <c r="D9145"/>
    </row>
    <row r="9146" spans="1:4" ht="15.75" x14ac:dyDescent="0.25">
      <c r="A9146" s="561">
        <v>42706</v>
      </c>
      <c r="B9146" s="563">
        <v>3068.34</v>
      </c>
      <c r="C9146"/>
      <c r="D9146"/>
    </row>
    <row r="9147" spans="1:4" ht="15.75" x14ac:dyDescent="0.25">
      <c r="A9147" s="561">
        <v>42707</v>
      </c>
      <c r="B9147" s="562">
        <v>3061.04</v>
      </c>
      <c r="C9147"/>
      <c r="D9147"/>
    </row>
    <row r="9148" spans="1:4" ht="15.75" x14ac:dyDescent="0.25">
      <c r="A9148" s="561">
        <v>42708</v>
      </c>
      <c r="B9148" s="563">
        <v>3061.04</v>
      </c>
      <c r="C9148"/>
      <c r="D9148"/>
    </row>
    <row r="9149" spans="1:4" ht="15.75" x14ac:dyDescent="0.25">
      <c r="A9149" s="561">
        <v>42709</v>
      </c>
      <c r="B9149" s="562">
        <v>3061.04</v>
      </c>
      <c r="C9149"/>
      <c r="D9149"/>
    </row>
    <row r="9150" spans="1:4" ht="15.75" x14ac:dyDescent="0.25">
      <c r="A9150" s="561">
        <v>42710</v>
      </c>
      <c r="B9150" s="563">
        <v>3049.47</v>
      </c>
      <c r="C9150"/>
      <c r="D9150"/>
    </row>
    <row r="9151" spans="1:4" ht="15.75" x14ac:dyDescent="0.25">
      <c r="A9151" s="561">
        <v>42711</v>
      </c>
      <c r="B9151" s="562">
        <v>3015.47</v>
      </c>
      <c r="C9151"/>
      <c r="D9151"/>
    </row>
    <row r="9152" spans="1:4" ht="15.75" x14ac:dyDescent="0.25">
      <c r="A9152" s="561">
        <v>42712</v>
      </c>
      <c r="B9152" s="563">
        <v>2989.71</v>
      </c>
      <c r="C9152"/>
      <c r="D9152"/>
    </row>
    <row r="9153" spans="1:4" ht="15.75" x14ac:dyDescent="0.25">
      <c r="A9153" s="561">
        <v>42713</v>
      </c>
      <c r="B9153" s="562">
        <v>2989.71</v>
      </c>
      <c r="C9153"/>
      <c r="D9153"/>
    </row>
    <row r="9154" spans="1:4" ht="15.75" x14ac:dyDescent="0.25">
      <c r="A9154" s="561">
        <v>42714</v>
      </c>
      <c r="B9154" s="563">
        <v>3002.8</v>
      </c>
      <c r="C9154"/>
      <c r="D9154"/>
    </row>
    <row r="9155" spans="1:4" ht="15.75" x14ac:dyDescent="0.25">
      <c r="A9155" s="561">
        <v>42715</v>
      </c>
      <c r="B9155" s="562">
        <v>3002.8</v>
      </c>
      <c r="C9155"/>
      <c r="D9155"/>
    </row>
    <row r="9156" spans="1:4" ht="15.75" x14ac:dyDescent="0.25">
      <c r="A9156" s="561">
        <v>42716</v>
      </c>
      <c r="B9156" s="563">
        <v>3002.8</v>
      </c>
      <c r="C9156"/>
      <c r="D9156"/>
    </row>
    <row r="9157" spans="1:4" ht="15.75" x14ac:dyDescent="0.25">
      <c r="A9157" s="561">
        <v>42717</v>
      </c>
      <c r="B9157" s="562">
        <v>2984.02</v>
      </c>
      <c r="C9157"/>
      <c r="D9157"/>
    </row>
    <row r="9158" spans="1:4" ht="15.75" x14ac:dyDescent="0.25">
      <c r="A9158" s="561">
        <v>42718</v>
      </c>
      <c r="B9158" s="563">
        <v>2982.29</v>
      </c>
      <c r="C9158"/>
      <c r="D9158"/>
    </row>
    <row r="9159" spans="1:4" ht="15.75" x14ac:dyDescent="0.25">
      <c r="A9159" s="561">
        <v>42719</v>
      </c>
      <c r="B9159" s="562">
        <v>2964.56</v>
      </c>
      <c r="C9159"/>
      <c r="D9159"/>
    </row>
    <row r="9160" spans="1:4" ht="15.75" x14ac:dyDescent="0.25">
      <c r="A9160" s="561">
        <v>42720</v>
      </c>
      <c r="B9160" s="563">
        <v>3000.47</v>
      </c>
      <c r="C9160"/>
      <c r="D9160"/>
    </row>
    <row r="9161" spans="1:4" ht="15.75" x14ac:dyDescent="0.25">
      <c r="A9161" s="561">
        <v>42721</v>
      </c>
      <c r="B9161" s="562">
        <v>2997.2</v>
      </c>
      <c r="C9161"/>
      <c r="D9161"/>
    </row>
    <row r="9162" spans="1:4" ht="15.75" x14ac:dyDescent="0.25">
      <c r="A9162" s="561">
        <v>42722</v>
      </c>
      <c r="B9162" s="563">
        <v>2997.2</v>
      </c>
      <c r="C9162"/>
      <c r="D9162"/>
    </row>
    <row r="9163" spans="1:4" ht="15.75" x14ac:dyDescent="0.25">
      <c r="A9163" s="561">
        <v>42723</v>
      </c>
      <c r="B9163" s="562">
        <v>2997.2</v>
      </c>
      <c r="C9163"/>
      <c r="D9163"/>
    </row>
    <row r="9164" spans="1:4" ht="15.75" x14ac:dyDescent="0.25">
      <c r="A9164" s="561">
        <v>42724</v>
      </c>
      <c r="B9164" s="563">
        <v>3019.44</v>
      </c>
      <c r="C9164"/>
      <c r="D9164"/>
    </row>
    <row r="9165" spans="1:4" ht="15.75" x14ac:dyDescent="0.25">
      <c r="A9165" s="561">
        <v>42725</v>
      </c>
      <c r="B9165" s="562">
        <v>2988.06</v>
      </c>
      <c r="C9165"/>
      <c r="D9165"/>
    </row>
    <row r="9166" spans="1:4" ht="15.75" x14ac:dyDescent="0.25">
      <c r="A9166" s="561">
        <v>42726</v>
      </c>
      <c r="B9166" s="563">
        <v>2989.14</v>
      </c>
      <c r="C9166"/>
      <c r="D9166"/>
    </row>
    <row r="9167" spans="1:4" ht="15.75" x14ac:dyDescent="0.25">
      <c r="A9167" s="561">
        <v>42727</v>
      </c>
      <c r="B9167" s="562">
        <v>2996.03</v>
      </c>
      <c r="C9167"/>
      <c r="D9167"/>
    </row>
    <row r="9168" spans="1:4" ht="15.75" x14ac:dyDescent="0.25">
      <c r="A9168" s="561">
        <v>42728</v>
      </c>
      <c r="B9168" s="563">
        <v>2996.6</v>
      </c>
      <c r="C9168"/>
      <c r="D9168"/>
    </row>
    <row r="9169" spans="1:4" ht="15.75" x14ac:dyDescent="0.25">
      <c r="A9169" s="561">
        <v>42729</v>
      </c>
      <c r="B9169" s="562">
        <v>2996.6</v>
      </c>
      <c r="C9169"/>
      <c r="D9169"/>
    </row>
    <row r="9170" spans="1:4" ht="15.75" x14ac:dyDescent="0.25">
      <c r="A9170" s="561">
        <v>42730</v>
      </c>
      <c r="B9170" s="563">
        <v>2996.6</v>
      </c>
      <c r="C9170"/>
      <c r="D9170"/>
    </row>
    <row r="9171" spans="1:4" ht="15.75" x14ac:dyDescent="0.25">
      <c r="A9171" s="561">
        <v>42731</v>
      </c>
      <c r="B9171" s="562">
        <v>2996.6</v>
      </c>
      <c r="C9171"/>
      <c r="D9171"/>
    </row>
    <row r="9172" spans="1:4" ht="15.75" x14ac:dyDescent="0.25">
      <c r="A9172" s="561">
        <v>42732</v>
      </c>
      <c r="B9172" s="563">
        <v>2992.81</v>
      </c>
      <c r="C9172"/>
      <c r="D9172"/>
    </row>
    <row r="9173" spans="1:4" ht="15.75" x14ac:dyDescent="0.25">
      <c r="A9173" s="561">
        <v>42733</v>
      </c>
      <c r="B9173" s="562">
        <v>3019.72</v>
      </c>
      <c r="C9173"/>
      <c r="D9173"/>
    </row>
    <row r="9174" spans="1:4" ht="15.75" x14ac:dyDescent="0.25">
      <c r="A9174" s="561">
        <v>42734</v>
      </c>
      <c r="B9174" s="563">
        <v>3000.71</v>
      </c>
      <c r="C9174"/>
      <c r="D9174"/>
    </row>
    <row r="9175" spans="1:4" ht="15.75" x14ac:dyDescent="0.25">
      <c r="A9175" s="561">
        <v>42735</v>
      </c>
      <c r="B9175" s="562">
        <v>3000.71</v>
      </c>
      <c r="C9175"/>
      <c r="D9175"/>
    </row>
    <row r="9176" spans="1:4" ht="15.75" x14ac:dyDescent="0.25">
      <c r="A9176" s="561">
        <v>42736</v>
      </c>
      <c r="B9176" s="563">
        <v>3000.71</v>
      </c>
      <c r="C9176"/>
      <c r="D9176"/>
    </row>
    <row r="9177" spans="1:4" ht="15.75" x14ac:dyDescent="0.25">
      <c r="A9177" s="561">
        <v>42737</v>
      </c>
      <c r="B9177" s="562">
        <v>3000.71</v>
      </c>
      <c r="C9177"/>
      <c r="D9177"/>
    </row>
    <row r="9178" spans="1:4" ht="15.75" x14ac:dyDescent="0.25">
      <c r="A9178" s="561">
        <v>42738</v>
      </c>
      <c r="B9178" s="563">
        <v>3000.71</v>
      </c>
      <c r="C9178"/>
      <c r="D9178"/>
    </row>
    <row r="9179" spans="1:4" ht="15.75" x14ac:dyDescent="0.25">
      <c r="A9179" s="561">
        <v>42739</v>
      </c>
      <c r="B9179" s="562">
        <v>2981.06</v>
      </c>
      <c r="C9179"/>
      <c r="D9179"/>
    </row>
    <row r="9180" spans="1:4" ht="15.75" x14ac:dyDescent="0.25">
      <c r="A9180" s="561">
        <v>42740</v>
      </c>
      <c r="B9180" s="563">
        <v>2965.36</v>
      </c>
      <c r="C9180"/>
      <c r="D9180"/>
    </row>
    <row r="9181" spans="1:4" ht="15.75" x14ac:dyDescent="0.25">
      <c r="A9181" s="561">
        <v>42741</v>
      </c>
      <c r="B9181" s="562">
        <v>2941.08</v>
      </c>
      <c r="C9181"/>
      <c r="D9181"/>
    </row>
    <row r="9182" spans="1:4" ht="15.75" x14ac:dyDescent="0.25">
      <c r="A9182" s="561">
        <v>42742</v>
      </c>
      <c r="B9182" s="563">
        <v>2919.01</v>
      </c>
      <c r="C9182"/>
      <c r="D9182"/>
    </row>
    <row r="9183" spans="1:4" ht="15.75" x14ac:dyDescent="0.25">
      <c r="A9183" s="561">
        <v>42743</v>
      </c>
      <c r="B9183" s="562">
        <v>2919.01</v>
      </c>
      <c r="C9183"/>
      <c r="D9183"/>
    </row>
    <row r="9184" spans="1:4" ht="15.75" x14ac:dyDescent="0.25">
      <c r="A9184" s="561">
        <v>42744</v>
      </c>
      <c r="B9184" s="563">
        <v>2919.01</v>
      </c>
      <c r="C9184"/>
      <c r="D9184"/>
    </row>
    <row r="9185" spans="1:4" ht="15.75" x14ac:dyDescent="0.25">
      <c r="A9185" s="561">
        <v>42745</v>
      </c>
      <c r="B9185" s="562">
        <v>2919.01</v>
      </c>
      <c r="C9185"/>
      <c r="D9185"/>
    </row>
    <row r="9186" spans="1:4" ht="15.75" x14ac:dyDescent="0.25">
      <c r="A9186" s="561">
        <v>42746</v>
      </c>
      <c r="B9186" s="563">
        <v>2949.6</v>
      </c>
      <c r="C9186"/>
      <c r="D9186"/>
    </row>
    <row r="9187" spans="1:4" ht="15.75" x14ac:dyDescent="0.25">
      <c r="A9187" s="561">
        <v>42747</v>
      </c>
      <c r="B9187" s="562">
        <v>2980.8</v>
      </c>
      <c r="C9187"/>
      <c r="D9187"/>
    </row>
    <row r="9188" spans="1:4" ht="15.75" x14ac:dyDescent="0.25">
      <c r="A9188" s="561">
        <v>42748</v>
      </c>
      <c r="B9188" s="563">
        <v>2930.19</v>
      </c>
      <c r="C9188"/>
      <c r="D9188"/>
    </row>
    <row r="9189" spans="1:4" ht="15.75" x14ac:dyDescent="0.25">
      <c r="A9189" s="561">
        <v>42749</v>
      </c>
      <c r="B9189" s="562">
        <v>2935.96</v>
      </c>
      <c r="C9189"/>
      <c r="D9189"/>
    </row>
    <row r="9190" spans="1:4" ht="15.75" x14ac:dyDescent="0.25">
      <c r="A9190" s="561">
        <v>42750</v>
      </c>
      <c r="B9190" s="563">
        <v>2935.96</v>
      </c>
      <c r="C9190"/>
      <c r="D9190"/>
    </row>
    <row r="9191" spans="1:4" ht="15.75" x14ac:dyDescent="0.25">
      <c r="A9191" s="561">
        <v>42751</v>
      </c>
      <c r="B9191" s="562">
        <v>2935.96</v>
      </c>
      <c r="C9191"/>
      <c r="D9191"/>
    </row>
    <row r="9192" spans="1:4" ht="15.75" x14ac:dyDescent="0.25">
      <c r="A9192" s="561">
        <v>42752</v>
      </c>
      <c r="B9192" s="563">
        <v>2935.96</v>
      </c>
      <c r="C9192"/>
      <c r="D9192"/>
    </row>
    <row r="9193" spans="1:4" ht="15.75" x14ac:dyDescent="0.25">
      <c r="A9193" s="561">
        <v>42753</v>
      </c>
      <c r="B9193" s="562">
        <v>2924.77</v>
      </c>
      <c r="C9193"/>
      <c r="D9193"/>
    </row>
    <row r="9194" spans="1:4" ht="15.75" x14ac:dyDescent="0.25">
      <c r="A9194" s="561">
        <v>42754</v>
      </c>
      <c r="B9194" s="563">
        <v>2934.58</v>
      </c>
      <c r="C9194"/>
      <c r="D9194"/>
    </row>
    <row r="9195" spans="1:4" ht="15.75" x14ac:dyDescent="0.25">
      <c r="A9195" s="561">
        <v>42755</v>
      </c>
      <c r="B9195" s="562">
        <v>2938.24</v>
      </c>
      <c r="C9195"/>
      <c r="D9195"/>
    </row>
    <row r="9196" spans="1:4" ht="15.75" x14ac:dyDescent="0.25">
      <c r="A9196" s="561">
        <v>42756</v>
      </c>
      <c r="B9196" s="563">
        <v>2927.91</v>
      </c>
      <c r="C9196"/>
      <c r="D9196"/>
    </row>
    <row r="9197" spans="1:4" ht="15.75" x14ac:dyDescent="0.25">
      <c r="A9197" s="561">
        <v>42757</v>
      </c>
      <c r="B9197" s="562">
        <v>2927.91</v>
      </c>
      <c r="C9197"/>
      <c r="D9197"/>
    </row>
    <row r="9198" spans="1:4" ht="15.75" x14ac:dyDescent="0.25">
      <c r="A9198" s="561">
        <v>42758</v>
      </c>
      <c r="B9198" s="563">
        <v>2927.91</v>
      </c>
      <c r="C9198"/>
      <c r="D9198"/>
    </row>
    <row r="9199" spans="1:4" ht="15.75" x14ac:dyDescent="0.25">
      <c r="A9199" s="561">
        <v>42759</v>
      </c>
      <c r="B9199" s="562">
        <v>2908.53</v>
      </c>
      <c r="C9199"/>
      <c r="D9199"/>
    </row>
    <row r="9200" spans="1:4" ht="15.75" x14ac:dyDescent="0.25">
      <c r="A9200" s="561">
        <v>42760</v>
      </c>
      <c r="B9200" s="563">
        <v>2932.01</v>
      </c>
      <c r="C9200"/>
      <c r="D9200"/>
    </row>
    <row r="9201" spans="1:4" ht="15.75" x14ac:dyDescent="0.25">
      <c r="A9201" s="561">
        <v>42761</v>
      </c>
      <c r="B9201" s="562">
        <v>2927.53</v>
      </c>
      <c r="C9201"/>
      <c r="D9201"/>
    </row>
    <row r="9202" spans="1:4" ht="15.75" x14ac:dyDescent="0.25">
      <c r="A9202" s="561">
        <v>42762</v>
      </c>
      <c r="B9202" s="563">
        <v>2936.72</v>
      </c>
      <c r="C9202"/>
      <c r="D9202"/>
    </row>
    <row r="9203" spans="1:4" ht="15.75" x14ac:dyDescent="0.25">
      <c r="A9203" s="561">
        <v>42763</v>
      </c>
      <c r="B9203" s="562">
        <v>2930.17</v>
      </c>
      <c r="C9203"/>
      <c r="D9203"/>
    </row>
    <row r="9204" spans="1:4" ht="15.75" x14ac:dyDescent="0.25">
      <c r="A9204" s="561">
        <v>42764</v>
      </c>
      <c r="B9204" s="563">
        <v>2930.17</v>
      </c>
      <c r="C9204"/>
      <c r="D9204"/>
    </row>
    <row r="9205" spans="1:4" ht="15.75" x14ac:dyDescent="0.25">
      <c r="A9205" s="561">
        <v>42765</v>
      </c>
      <c r="B9205" s="562">
        <v>2930.17</v>
      </c>
      <c r="C9205"/>
      <c r="D9205"/>
    </row>
    <row r="9206" spans="1:4" ht="15.75" x14ac:dyDescent="0.25">
      <c r="A9206" s="561">
        <v>42766</v>
      </c>
      <c r="B9206" s="563">
        <v>2936.66</v>
      </c>
      <c r="C9206"/>
      <c r="D9206"/>
    </row>
    <row r="9207" spans="1:4" ht="15.75" x14ac:dyDescent="0.25">
      <c r="A9207" s="561">
        <v>42767</v>
      </c>
      <c r="B9207" s="562">
        <v>2921.9</v>
      </c>
      <c r="C9207"/>
      <c r="D9207"/>
    </row>
    <row r="9208" spans="1:4" ht="15.75" x14ac:dyDescent="0.25">
      <c r="A9208" s="561">
        <v>42768</v>
      </c>
      <c r="B9208" s="563">
        <v>2906.78</v>
      </c>
      <c r="C9208"/>
      <c r="D9208"/>
    </row>
    <row r="9209" spans="1:4" ht="15.75" x14ac:dyDescent="0.25">
      <c r="A9209" s="561">
        <v>42769</v>
      </c>
      <c r="B9209" s="562">
        <v>2882.2</v>
      </c>
      <c r="C9209"/>
      <c r="D9209"/>
    </row>
    <row r="9210" spans="1:4" ht="15.75" x14ac:dyDescent="0.25">
      <c r="A9210" s="561">
        <v>42770</v>
      </c>
      <c r="B9210" s="563">
        <v>2855.8</v>
      </c>
      <c r="C9210"/>
      <c r="D9210"/>
    </row>
    <row r="9211" spans="1:4" ht="15.75" x14ac:dyDescent="0.25">
      <c r="A9211" s="561">
        <v>42771</v>
      </c>
      <c r="B9211" s="562">
        <v>2855.8</v>
      </c>
      <c r="C9211"/>
      <c r="D9211"/>
    </row>
    <row r="9212" spans="1:4" ht="15.75" x14ac:dyDescent="0.25">
      <c r="A9212" s="561">
        <v>42772</v>
      </c>
      <c r="B9212" s="563">
        <v>2855.8</v>
      </c>
      <c r="C9212"/>
      <c r="D9212"/>
    </row>
    <row r="9213" spans="1:4" ht="15.75" x14ac:dyDescent="0.25">
      <c r="A9213" s="561">
        <v>42773</v>
      </c>
      <c r="B9213" s="562">
        <v>2853.99</v>
      </c>
      <c r="C9213"/>
      <c r="D9213"/>
    </row>
    <row r="9214" spans="1:4" ht="15.75" x14ac:dyDescent="0.25">
      <c r="A9214" s="561">
        <v>42774</v>
      </c>
      <c r="B9214" s="563">
        <v>2867.76</v>
      </c>
      <c r="C9214"/>
      <c r="D9214"/>
    </row>
    <row r="9215" spans="1:4" ht="15.75" x14ac:dyDescent="0.25">
      <c r="A9215" s="561">
        <v>42775</v>
      </c>
      <c r="B9215" s="562">
        <v>2879.49</v>
      </c>
      <c r="C9215"/>
      <c r="D9215"/>
    </row>
    <row r="9216" spans="1:4" ht="15.75" x14ac:dyDescent="0.25">
      <c r="A9216" s="561">
        <v>42776</v>
      </c>
      <c r="B9216" s="563">
        <v>2862.63</v>
      </c>
      <c r="C9216"/>
      <c r="D9216"/>
    </row>
    <row r="9217" spans="1:4" ht="15.75" x14ac:dyDescent="0.25">
      <c r="A9217" s="561">
        <v>42777</v>
      </c>
      <c r="B9217" s="562">
        <v>2851.98</v>
      </c>
      <c r="C9217"/>
      <c r="D9217"/>
    </row>
    <row r="9218" spans="1:4" ht="15.75" x14ac:dyDescent="0.25">
      <c r="A9218" s="561">
        <v>42778</v>
      </c>
      <c r="B9218" s="563">
        <v>2851.98</v>
      </c>
      <c r="C9218"/>
      <c r="D9218"/>
    </row>
    <row r="9219" spans="1:4" ht="15.75" x14ac:dyDescent="0.25">
      <c r="A9219" s="561">
        <v>42779</v>
      </c>
      <c r="B9219" s="562">
        <v>2851.98</v>
      </c>
      <c r="C9219"/>
      <c r="D9219"/>
    </row>
    <row r="9220" spans="1:4" ht="15.75" x14ac:dyDescent="0.25">
      <c r="A9220" s="561">
        <v>42780</v>
      </c>
      <c r="B9220" s="563">
        <v>2875.46</v>
      </c>
      <c r="C9220"/>
      <c r="D9220"/>
    </row>
    <row r="9221" spans="1:4" ht="15.75" x14ac:dyDescent="0.25">
      <c r="A9221" s="561">
        <v>42781</v>
      </c>
      <c r="B9221" s="562">
        <v>2867.64</v>
      </c>
      <c r="C9221"/>
      <c r="D9221"/>
    </row>
    <row r="9222" spans="1:4" ht="15.75" x14ac:dyDescent="0.25">
      <c r="A9222" s="561">
        <v>42782</v>
      </c>
      <c r="B9222" s="563">
        <v>2876.03</v>
      </c>
      <c r="C9222"/>
      <c r="D9222"/>
    </row>
    <row r="9223" spans="1:4" ht="15.75" x14ac:dyDescent="0.25">
      <c r="A9223" s="561">
        <v>42783</v>
      </c>
      <c r="B9223" s="562">
        <v>2875.68</v>
      </c>
      <c r="C9223"/>
      <c r="D9223"/>
    </row>
    <row r="9224" spans="1:4" ht="15.75" x14ac:dyDescent="0.25">
      <c r="A9224" s="561">
        <v>42784</v>
      </c>
      <c r="B9224" s="563">
        <v>2902.81</v>
      </c>
      <c r="C9224"/>
      <c r="D9224"/>
    </row>
    <row r="9225" spans="1:4" ht="15.75" x14ac:dyDescent="0.25">
      <c r="A9225" s="561">
        <v>42785</v>
      </c>
      <c r="B9225" s="562">
        <v>2902.81</v>
      </c>
      <c r="C9225"/>
      <c r="D9225"/>
    </row>
    <row r="9226" spans="1:4" ht="15.75" x14ac:dyDescent="0.25">
      <c r="A9226" s="561">
        <v>42786</v>
      </c>
      <c r="B9226" s="563">
        <v>2902.81</v>
      </c>
      <c r="C9226"/>
      <c r="D9226"/>
    </row>
    <row r="9227" spans="1:4" ht="15.75" x14ac:dyDescent="0.25">
      <c r="A9227" s="561">
        <v>42787</v>
      </c>
      <c r="B9227" s="562">
        <v>2902.81</v>
      </c>
      <c r="C9227"/>
      <c r="D9227"/>
    </row>
    <row r="9228" spans="1:4" ht="15.75" x14ac:dyDescent="0.25">
      <c r="A9228" s="561">
        <v>42788</v>
      </c>
      <c r="B9228" s="563">
        <v>2902.68</v>
      </c>
      <c r="C9228"/>
      <c r="D9228"/>
    </row>
    <row r="9229" spans="1:4" ht="15.75" x14ac:dyDescent="0.25">
      <c r="A9229" s="561">
        <v>42789</v>
      </c>
      <c r="B9229" s="562">
        <v>2893.55</v>
      </c>
      <c r="C9229"/>
      <c r="D9229"/>
    </row>
    <row r="9230" spans="1:4" ht="15.75" x14ac:dyDescent="0.25">
      <c r="A9230" s="561">
        <v>42790</v>
      </c>
      <c r="B9230" s="563">
        <v>2871.67</v>
      </c>
      <c r="C9230"/>
      <c r="D9230"/>
    </row>
    <row r="9231" spans="1:4" ht="15.75" x14ac:dyDescent="0.25">
      <c r="A9231" s="561">
        <v>42791</v>
      </c>
      <c r="B9231" s="562">
        <v>2886.52</v>
      </c>
      <c r="C9231"/>
      <c r="D9231"/>
    </row>
    <row r="9232" spans="1:4" ht="15.75" x14ac:dyDescent="0.25">
      <c r="A9232" s="561">
        <v>42792</v>
      </c>
      <c r="B9232" s="563">
        <v>2886.52</v>
      </c>
      <c r="C9232"/>
      <c r="D9232"/>
    </row>
    <row r="9233" spans="1:4" ht="15.75" x14ac:dyDescent="0.25">
      <c r="A9233" s="561">
        <v>42793</v>
      </c>
      <c r="B9233" s="562">
        <v>2886.52</v>
      </c>
      <c r="C9233"/>
      <c r="D9233"/>
    </row>
    <row r="9234" spans="1:4" ht="15.75" x14ac:dyDescent="0.25">
      <c r="A9234" s="561">
        <v>42794</v>
      </c>
      <c r="B9234" s="563">
        <v>2896.27</v>
      </c>
      <c r="C9234"/>
      <c r="D9234"/>
    </row>
    <row r="9235" spans="1:4" ht="15.75" x14ac:dyDescent="0.25">
      <c r="A9235" s="561">
        <v>42795</v>
      </c>
      <c r="B9235" s="562">
        <v>2919.17</v>
      </c>
      <c r="C9235"/>
      <c r="D9235"/>
    </row>
    <row r="9236" spans="1:4" ht="15.75" x14ac:dyDescent="0.25">
      <c r="A9236" s="564">
        <v>42796</v>
      </c>
      <c r="B9236" s="565">
        <v>2935.75</v>
      </c>
      <c r="C9236"/>
      <c r="D9236"/>
    </row>
    <row r="9237" spans="1:4" ht="15.75" x14ac:dyDescent="0.25">
      <c r="A9237" s="558" t="s">
        <v>102</v>
      </c>
      <c r="B9237"/>
      <c r="C9237"/>
      <c r="D9237"/>
    </row>
    <row r="9238" spans="1:4" ht="15.75" x14ac:dyDescent="0.25">
      <c r="A9238" s="1138" t="s">
        <v>238</v>
      </c>
      <c r="B9238" s="1138"/>
      <c r="C9238" s="1138"/>
      <c r="D9238" s="1138"/>
    </row>
    <row r="9239" spans="1:4" ht="15.75" x14ac:dyDescent="0.25">
      <c r="A9239" s="1138" t="s">
        <v>102</v>
      </c>
      <c r="B9239" s="1138"/>
      <c r="C9239" s="1138"/>
      <c r="D9239" s="1138"/>
    </row>
    <row r="9240" spans="1:4" ht="15.75" x14ac:dyDescent="0.25">
      <c r="A9240" s="1138" t="s">
        <v>236</v>
      </c>
      <c r="B9240" s="1138"/>
      <c r="C9240" s="1138"/>
      <c r="D9240" s="1138"/>
    </row>
    <row r="9241" spans="1:4" ht="15.75" x14ac:dyDescent="0.25">
      <c r="A9241" s="558" t="s">
        <v>102</v>
      </c>
      <c r="B9241"/>
      <c r="C9241"/>
      <c r="D9241"/>
    </row>
  </sheetData>
  <mergeCells count="8">
    <mergeCell ref="A9239:D9239"/>
    <mergeCell ref="A9240:D9240"/>
    <mergeCell ref="A1:D1"/>
    <mergeCell ref="A2:D2"/>
    <mergeCell ref="A4:D4"/>
    <mergeCell ref="A5:D5"/>
    <mergeCell ref="A6:D6"/>
    <mergeCell ref="A9238:D9238"/>
  </mergeCells>
  <hyperlinks>
    <hyperlink ref="A9238" r:id="rId1"/>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rgb="FF0070C0"/>
  </sheetPr>
  <dimension ref="A1:D808"/>
  <sheetViews>
    <sheetView showGridLines="0" workbookViewId="0">
      <selection sqref="A1:D1"/>
    </sheetView>
  </sheetViews>
  <sheetFormatPr baseColWidth="10" defaultColWidth="8" defaultRowHeight="15" x14ac:dyDescent="0.25"/>
  <cols>
    <col min="1" max="1" width="17.125" style="221" bestFit="1" customWidth="1"/>
    <col min="2" max="2" width="8.5" style="221" bestFit="1" customWidth="1"/>
    <col min="3" max="3" width="9.25" style="221" bestFit="1" customWidth="1"/>
    <col min="4" max="4" width="83.375" style="220" customWidth="1"/>
    <col min="5" max="16384" width="8" style="220"/>
  </cols>
  <sheetData>
    <row r="1" spans="1:4" x14ac:dyDescent="0.25">
      <c r="A1" s="1143" t="s">
        <v>103</v>
      </c>
      <c r="B1" s="1143"/>
      <c r="C1" s="1143"/>
      <c r="D1" s="1143"/>
    </row>
    <row r="2" spans="1:4" ht="15.75" thickBot="1" x14ac:dyDescent="0.3">
      <c r="A2" s="1144" t="s">
        <v>104</v>
      </c>
      <c r="B2" s="1144"/>
      <c r="C2" s="1144"/>
      <c r="D2" s="1144"/>
    </row>
    <row r="3" spans="1:4" ht="15.75" thickTop="1" x14ac:dyDescent="0.25">
      <c r="A3" s="221" t="s">
        <v>102</v>
      </c>
    </row>
    <row r="4" spans="1:4" x14ac:dyDescent="0.25">
      <c r="A4" s="1145" t="s">
        <v>105</v>
      </c>
      <c r="B4" s="1145"/>
      <c r="C4" s="1145"/>
      <c r="D4" s="1145"/>
    </row>
    <row r="5" spans="1:4" x14ac:dyDescent="0.25">
      <c r="A5" s="1145" t="s">
        <v>102</v>
      </c>
      <c r="B5" s="1145"/>
      <c r="C5" s="1145"/>
      <c r="D5" s="1145"/>
    </row>
    <row r="6" spans="1:4" x14ac:dyDescent="0.25">
      <c r="A6" s="1145" t="s">
        <v>106</v>
      </c>
      <c r="B6" s="1145"/>
      <c r="C6" s="1145"/>
      <c r="D6" s="1145"/>
    </row>
    <row r="7" spans="1:4" x14ac:dyDescent="0.25">
      <c r="A7" s="221" t="s">
        <v>102</v>
      </c>
    </row>
    <row r="8" spans="1:4" ht="16.149999999999999" customHeight="1" x14ac:dyDescent="0.25">
      <c r="A8" s="222" t="s">
        <v>107</v>
      </c>
      <c r="B8" s="222" t="s">
        <v>108</v>
      </c>
      <c r="C8" s="223" t="s">
        <v>109</v>
      </c>
    </row>
    <row r="9" spans="1:4" ht="16.149999999999999" customHeight="1" x14ac:dyDescent="0.25">
      <c r="A9" s="227">
        <v>195001</v>
      </c>
      <c r="B9" s="228">
        <v>1.96</v>
      </c>
      <c r="C9" s="225">
        <v>1.96</v>
      </c>
    </row>
    <row r="10" spans="1:4" ht="16.149999999999999" customHeight="1" x14ac:dyDescent="0.25">
      <c r="A10" s="229">
        <v>195002</v>
      </c>
      <c r="B10" s="230">
        <v>1.96</v>
      </c>
      <c r="C10" s="224">
        <v>1.96</v>
      </c>
    </row>
    <row r="11" spans="1:4" ht="16.149999999999999" customHeight="1" x14ac:dyDescent="0.25">
      <c r="A11" s="227">
        <v>195003</v>
      </c>
      <c r="B11" s="228">
        <v>1.96</v>
      </c>
      <c r="C11" s="225">
        <v>1.96</v>
      </c>
    </row>
    <row r="12" spans="1:4" ht="16.149999999999999" customHeight="1" x14ac:dyDescent="0.25">
      <c r="A12" s="229">
        <v>195004</v>
      </c>
      <c r="B12" s="230">
        <v>1.96</v>
      </c>
      <c r="C12" s="224">
        <v>1.96</v>
      </c>
    </row>
    <row r="13" spans="1:4" ht="16.149999999999999" customHeight="1" x14ac:dyDescent="0.25">
      <c r="A13" s="227">
        <v>195005</v>
      </c>
      <c r="B13" s="228">
        <v>1.96</v>
      </c>
      <c r="C13" s="225">
        <v>1.96</v>
      </c>
    </row>
    <row r="14" spans="1:4" ht="16.149999999999999" customHeight="1" x14ac:dyDescent="0.25">
      <c r="A14" s="229">
        <v>195006</v>
      </c>
      <c r="B14" s="230">
        <v>1.96</v>
      </c>
      <c r="C14" s="224">
        <v>1.96</v>
      </c>
    </row>
    <row r="15" spans="1:4" ht="16.149999999999999" customHeight="1" x14ac:dyDescent="0.25">
      <c r="A15" s="227">
        <v>195007</v>
      </c>
      <c r="B15" s="228">
        <v>1.96</v>
      </c>
      <c r="C15" s="225">
        <v>1.96</v>
      </c>
    </row>
    <row r="16" spans="1:4" ht="16.149999999999999" customHeight="1" x14ac:dyDescent="0.25">
      <c r="A16" s="229">
        <v>195008</v>
      </c>
      <c r="B16" s="230">
        <v>1.96</v>
      </c>
      <c r="C16" s="224">
        <v>1.96</v>
      </c>
    </row>
    <row r="17" spans="1:3" ht="16.149999999999999" customHeight="1" x14ac:dyDescent="0.25">
      <c r="A17" s="227">
        <v>195009</v>
      </c>
      <c r="B17" s="228">
        <v>1.96</v>
      </c>
      <c r="C17" s="225">
        <v>1.96</v>
      </c>
    </row>
    <row r="18" spans="1:3" ht="16.149999999999999" customHeight="1" x14ac:dyDescent="0.25">
      <c r="A18" s="229">
        <v>195010</v>
      </c>
      <c r="B18" s="230">
        <v>1.96</v>
      </c>
      <c r="C18" s="224">
        <v>1.96</v>
      </c>
    </row>
    <row r="19" spans="1:3" ht="16.149999999999999" customHeight="1" x14ac:dyDescent="0.25">
      <c r="A19" s="227">
        <v>195011</v>
      </c>
      <c r="B19" s="228">
        <v>1.96</v>
      </c>
      <c r="C19" s="225">
        <v>1.96</v>
      </c>
    </row>
    <row r="20" spans="1:3" ht="16.149999999999999" customHeight="1" x14ac:dyDescent="0.25">
      <c r="A20" s="229">
        <v>195012</v>
      </c>
      <c r="B20" s="230">
        <v>1.96</v>
      </c>
      <c r="C20" s="224">
        <v>1.96</v>
      </c>
    </row>
    <row r="21" spans="1:3" ht="16.149999999999999" customHeight="1" x14ac:dyDescent="0.25">
      <c r="A21" s="227">
        <v>195101</v>
      </c>
      <c r="B21" s="228">
        <v>1.96</v>
      </c>
      <c r="C21" s="225">
        <v>1.96</v>
      </c>
    </row>
    <row r="22" spans="1:3" ht="16.149999999999999" customHeight="1" x14ac:dyDescent="0.25">
      <c r="A22" s="229">
        <v>195102</v>
      </c>
      <c r="B22" s="230">
        <v>1.96</v>
      </c>
      <c r="C22" s="224">
        <v>1.96</v>
      </c>
    </row>
    <row r="23" spans="1:3" ht="16.149999999999999" customHeight="1" x14ac:dyDescent="0.25">
      <c r="A23" s="227">
        <v>195103</v>
      </c>
      <c r="B23" s="228">
        <v>2.15</v>
      </c>
      <c r="C23" s="225">
        <v>2.15</v>
      </c>
    </row>
    <row r="24" spans="1:3" ht="16.149999999999999" customHeight="1" x14ac:dyDescent="0.25">
      <c r="A24" s="229">
        <v>195104</v>
      </c>
      <c r="B24" s="230">
        <v>2.5099999999999998</v>
      </c>
      <c r="C24" s="224">
        <v>2.5099999999999998</v>
      </c>
    </row>
    <row r="25" spans="1:3" ht="16.149999999999999" customHeight="1" x14ac:dyDescent="0.25">
      <c r="A25" s="227">
        <v>195105</v>
      </c>
      <c r="B25" s="228">
        <v>2.5099999999999998</v>
      </c>
      <c r="C25" s="225">
        <v>2.5099999999999998</v>
      </c>
    </row>
    <row r="26" spans="1:3" ht="16.149999999999999" customHeight="1" x14ac:dyDescent="0.25">
      <c r="A26" s="229">
        <v>195106</v>
      </c>
      <c r="B26" s="230">
        <v>2.5099999999999998</v>
      </c>
      <c r="C26" s="224">
        <v>2.5099999999999998</v>
      </c>
    </row>
    <row r="27" spans="1:3" ht="16.149999999999999" customHeight="1" x14ac:dyDescent="0.25">
      <c r="A27" s="227">
        <v>195107</v>
      </c>
      <c r="B27" s="228">
        <v>2.5099999999999998</v>
      </c>
      <c r="C27" s="225">
        <v>2.5099999999999998</v>
      </c>
    </row>
    <row r="28" spans="1:3" ht="16.149999999999999" customHeight="1" x14ac:dyDescent="0.25">
      <c r="A28" s="229">
        <v>195108</v>
      </c>
      <c r="B28" s="230">
        <v>2.5099999999999998</v>
      </c>
      <c r="C28" s="224">
        <v>2.5099999999999998</v>
      </c>
    </row>
    <row r="29" spans="1:3" ht="16.149999999999999" customHeight="1" x14ac:dyDescent="0.25">
      <c r="A29" s="227">
        <v>195109</v>
      </c>
      <c r="B29" s="228">
        <v>2.5099999999999998</v>
      </c>
      <c r="C29" s="225">
        <v>2.5099999999999998</v>
      </c>
    </row>
    <row r="30" spans="1:3" ht="16.149999999999999" customHeight="1" x14ac:dyDescent="0.25">
      <c r="A30" s="229">
        <v>195110</v>
      </c>
      <c r="B30" s="230">
        <v>2.5099999999999998</v>
      </c>
      <c r="C30" s="224">
        <v>2.5099999999999998</v>
      </c>
    </row>
    <row r="31" spans="1:3" ht="16.149999999999999" customHeight="1" x14ac:dyDescent="0.25">
      <c r="A31" s="227">
        <v>195111</v>
      </c>
      <c r="B31" s="228">
        <v>2.5099999999999998</v>
      </c>
      <c r="C31" s="225">
        <v>2.5099999999999998</v>
      </c>
    </row>
    <row r="32" spans="1:3" ht="16.149999999999999" customHeight="1" x14ac:dyDescent="0.25">
      <c r="A32" s="229">
        <v>195112</v>
      </c>
      <c r="B32" s="230">
        <v>2.5099999999999998</v>
      </c>
      <c r="C32" s="224">
        <v>2.5099999999999998</v>
      </c>
    </row>
    <row r="33" spans="1:3" ht="16.149999999999999" customHeight="1" x14ac:dyDescent="0.25">
      <c r="A33" s="227">
        <v>195201</v>
      </c>
      <c r="B33" s="228">
        <v>2.5099999999999998</v>
      </c>
      <c r="C33" s="225">
        <v>2.5099999999999998</v>
      </c>
    </row>
    <row r="34" spans="1:3" ht="16.149999999999999" customHeight="1" x14ac:dyDescent="0.25">
      <c r="A34" s="229">
        <v>195202</v>
      </c>
      <c r="B34" s="230">
        <v>2.5099999999999998</v>
      </c>
      <c r="C34" s="224">
        <v>2.5099999999999998</v>
      </c>
    </row>
    <row r="35" spans="1:3" ht="16.149999999999999" customHeight="1" x14ac:dyDescent="0.25">
      <c r="A35" s="227">
        <v>195203</v>
      </c>
      <c r="B35" s="228">
        <v>2.5099999999999998</v>
      </c>
      <c r="C35" s="225">
        <v>2.5099999999999998</v>
      </c>
    </row>
    <row r="36" spans="1:3" ht="16.149999999999999" customHeight="1" x14ac:dyDescent="0.25">
      <c r="A36" s="229">
        <v>195204</v>
      </c>
      <c r="B36" s="230">
        <v>2.5099999999999998</v>
      </c>
      <c r="C36" s="224">
        <v>2.5099999999999998</v>
      </c>
    </row>
    <row r="37" spans="1:3" ht="16.149999999999999" customHeight="1" x14ac:dyDescent="0.25">
      <c r="A37" s="227">
        <v>195205</v>
      </c>
      <c r="B37" s="228">
        <v>2.5099999999999998</v>
      </c>
      <c r="C37" s="225">
        <v>2.5099999999999998</v>
      </c>
    </row>
    <row r="38" spans="1:3" ht="16.149999999999999" customHeight="1" x14ac:dyDescent="0.25">
      <c r="A38" s="229">
        <v>195206</v>
      </c>
      <c r="B38" s="230">
        <v>2.5099999999999998</v>
      </c>
      <c r="C38" s="224">
        <v>2.5099999999999998</v>
      </c>
    </row>
    <row r="39" spans="1:3" ht="16.149999999999999" customHeight="1" x14ac:dyDescent="0.25">
      <c r="A39" s="227">
        <v>195207</v>
      </c>
      <c r="B39" s="228">
        <v>2.5099999999999998</v>
      </c>
      <c r="C39" s="225">
        <v>2.5099999999999998</v>
      </c>
    </row>
    <row r="40" spans="1:3" ht="16.149999999999999" customHeight="1" x14ac:dyDescent="0.25">
      <c r="A40" s="229">
        <v>195208</v>
      </c>
      <c r="B40" s="230">
        <v>2.5099999999999998</v>
      </c>
      <c r="C40" s="224">
        <v>2.5099999999999998</v>
      </c>
    </row>
    <row r="41" spans="1:3" ht="16.149999999999999" customHeight="1" x14ac:dyDescent="0.25">
      <c r="A41" s="227">
        <v>195209</v>
      </c>
      <c r="B41" s="228">
        <v>2.5099999999999998</v>
      </c>
      <c r="C41" s="225">
        <v>2.5099999999999998</v>
      </c>
    </row>
    <row r="42" spans="1:3" ht="16.149999999999999" customHeight="1" x14ac:dyDescent="0.25">
      <c r="A42" s="229">
        <v>195210</v>
      </c>
      <c r="B42" s="230">
        <v>2.5099999999999998</v>
      </c>
      <c r="C42" s="224">
        <v>2.5099999999999998</v>
      </c>
    </row>
    <row r="43" spans="1:3" ht="16.149999999999999" customHeight="1" x14ac:dyDescent="0.25">
      <c r="A43" s="227">
        <v>195211</v>
      </c>
      <c r="B43" s="228">
        <v>2.5099999999999998</v>
      </c>
      <c r="C43" s="225">
        <v>2.5099999999999998</v>
      </c>
    </row>
    <row r="44" spans="1:3" ht="16.149999999999999" customHeight="1" x14ac:dyDescent="0.25">
      <c r="A44" s="229">
        <v>195212</v>
      </c>
      <c r="B44" s="230">
        <v>2.5099999999999998</v>
      </c>
      <c r="C44" s="224">
        <v>2.5099999999999998</v>
      </c>
    </row>
    <row r="45" spans="1:3" ht="16.149999999999999" customHeight="1" x14ac:dyDescent="0.25">
      <c r="A45" s="227">
        <v>195301</v>
      </c>
      <c r="B45" s="228">
        <v>2.5099999999999998</v>
      </c>
      <c r="C45" s="225">
        <v>2.5099999999999998</v>
      </c>
    </row>
    <row r="46" spans="1:3" ht="16.149999999999999" customHeight="1" x14ac:dyDescent="0.25">
      <c r="A46" s="229">
        <v>195302</v>
      </c>
      <c r="B46" s="230">
        <v>2.5099999999999998</v>
      </c>
      <c r="C46" s="224">
        <v>2.5099999999999998</v>
      </c>
    </row>
    <row r="47" spans="1:3" ht="16.149999999999999" customHeight="1" x14ac:dyDescent="0.25">
      <c r="A47" s="227">
        <v>195303</v>
      </c>
      <c r="B47" s="228">
        <v>2.5099999999999998</v>
      </c>
      <c r="C47" s="225">
        <v>2.5099999999999998</v>
      </c>
    </row>
    <row r="48" spans="1:3" ht="16.149999999999999" customHeight="1" x14ac:dyDescent="0.25">
      <c r="A48" s="229">
        <v>195304</v>
      </c>
      <c r="B48" s="230">
        <v>2.5099999999999998</v>
      </c>
      <c r="C48" s="224">
        <v>2.5099999999999998</v>
      </c>
    </row>
    <row r="49" spans="1:3" ht="16.149999999999999" customHeight="1" x14ac:dyDescent="0.25">
      <c r="A49" s="227">
        <v>195305</v>
      </c>
      <c r="B49" s="228">
        <v>2.5099999999999998</v>
      </c>
      <c r="C49" s="225">
        <v>2.5099999999999998</v>
      </c>
    </row>
    <row r="50" spans="1:3" ht="16.149999999999999" customHeight="1" x14ac:dyDescent="0.25">
      <c r="A50" s="229">
        <v>195306</v>
      </c>
      <c r="B50" s="230">
        <v>2.5099999999999998</v>
      </c>
      <c r="C50" s="224">
        <v>2.5099999999999998</v>
      </c>
    </row>
    <row r="51" spans="1:3" ht="16.149999999999999" customHeight="1" x14ac:dyDescent="0.25">
      <c r="A51" s="227">
        <v>195307</v>
      </c>
      <c r="B51" s="228">
        <v>2.5099999999999998</v>
      </c>
      <c r="C51" s="225">
        <v>2.5099999999999998</v>
      </c>
    </row>
    <row r="52" spans="1:3" ht="16.149999999999999" customHeight="1" x14ac:dyDescent="0.25">
      <c r="A52" s="229">
        <v>195308</v>
      </c>
      <c r="B52" s="230">
        <v>2.5099999999999998</v>
      </c>
      <c r="C52" s="224">
        <v>2.5099999999999998</v>
      </c>
    </row>
    <row r="53" spans="1:3" ht="16.149999999999999" customHeight="1" x14ac:dyDescent="0.25">
      <c r="A53" s="227">
        <v>195309</v>
      </c>
      <c r="B53" s="228">
        <v>2.5099999999999998</v>
      </c>
      <c r="C53" s="225">
        <v>2.5099999999999998</v>
      </c>
    </row>
    <row r="54" spans="1:3" ht="16.149999999999999" customHeight="1" x14ac:dyDescent="0.25">
      <c r="A54" s="229">
        <v>195310</v>
      </c>
      <c r="B54" s="230">
        <v>2.5099999999999998</v>
      </c>
      <c r="C54" s="224">
        <v>2.5099999999999998</v>
      </c>
    </row>
    <row r="55" spans="1:3" ht="16.149999999999999" customHeight="1" x14ac:dyDescent="0.25">
      <c r="A55" s="227">
        <v>195311</v>
      </c>
      <c r="B55" s="228">
        <v>2.5099999999999998</v>
      </c>
      <c r="C55" s="225">
        <v>2.5099999999999998</v>
      </c>
    </row>
    <row r="56" spans="1:3" ht="16.149999999999999" customHeight="1" x14ac:dyDescent="0.25">
      <c r="A56" s="229">
        <v>195312</v>
      </c>
      <c r="B56" s="230">
        <v>2.5099999999999998</v>
      </c>
      <c r="C56" s="224">
        <v>2.5099999999999998</v>
      </c>
    </row>
    <row r="57" spans="1:3" ht="16.149999999999999" customHeight="1" x14ac:dyDescent="0.25">
      <c r="A57" s="227">
        <v>195401</v>
      </c>
      <c r="B57" s="228">
        <v>2.5099999999999998</v>
      </c>
      <c r="C57" s="225">
        <v>2.5099999999999998</v>
      </c>
    </row>
    <row r="58" spans="1:3" ht="16.149999999999999" customHeight="1" x14ac:dyDescent="0.25">
      <c r="A58" s="229">
        <v>195402</v>
      </c>
      <c r="B58" s="230">
        <v>2.5099999999999998</v>
      </c>
      <c r="C58" s="224">
        <v>2.5099999999999998</v>
      </c>
    </row>
    <row r="59" spans="1:3" ht="16.149999999999999" customHeight="1" x14ac:dyDescent="0.25">
      <c r="A59" s="227">
        <v>195403</v>
      </c>
      <c r="B59" s="228">
        <v>2.5099999999999998</v>
      </c>
      <c r="C59" s="225">
        <v>2.5099999999999998</v>
      </c>
    </row>
    <row r="60" spans="1:3" ht="16.149999999999999" customHeight="1" x14ac:dyDescent="0.25">
      <c r="A60" s="229">
        <v>195404</v>
      </c>
      <c r="B60" s="230">
        <v>2.5099999999999998</v>
      </c>
      <c r="C60" s="224">
        <v>2.5099999999999998</v>
      </c>
    </row>
    <row r="61" spans="1:3" ht="16.149999999999999" customHeight="1" x14ac:dyDescent="0.25">
      <c r="A61" s="227">
        <v>195405</v>
      </c>
      <c r="B61" s="228">
        <v>2.5099999999999998</v>
      </c>
      <c r="C61" s="225">
        <v>2.5099999999999998</v>
      </c>
    </row>
    <row r="62" spans="1:3" ht="16.149999999999999" customHeight="1" x14ac:dyDescent="0.25">
      <c r="A62" s="229">
        <v>195406</v>
      </c>
      <c r="B62" s="230">
        <v>2.5099999999999998</v>
      </c>
      <c r="C62" s="224">
        <v>2.5099999999999998</v>
      </c>
    </row>
    <row r="63" spans="1:3" ht="16.149999999999999" customHeight="1" x14ac:dyDescent="0.25">
      <c r="A63" s="227">
        <v>195407</v>
      </c>
      <c r="B63" s="228">
        <v>2.5099999999999998</v>
      </c>
      <c r="C63" s="225">
        <v>2.5099999999999998</v>
      </c>
    </row>
    <row r="64" spans="1:3" ht="16.149999999999999" customHeight="1" x14ac:dyDescent="0.25">
      <c r="A64" s="229">
        <v>195408</v>
      </c>
      <c r="B64" s="230">
        <v>2.5099999999999998</v>
      </c>
      <c r="C64" s="224">
        <v>2.5099999999999998</v>
      </c>
    </row>
    <row r="65" spans="1:3" ht="16.149999999999999" customHeight="1" x14ac:dyDescent="0.25">
      <c r="A65" s="227">
        <v>195409</v>
      </c>
      <c r="B65" s="228">
        <v>2.5099999999999998</v>
      </c>
      <c r="C65" s="225">
        <v>2.5099999999999998</v>
      </c>
    </row>
    <row r="66" spans="1:3" ht="16.149999999999999" customHeight="1" x14ac:dyDescent="0.25">
      <c r="A66" s="229">
        <v>195410</v>
      </c>
      <c r="B66" s="230">
        <v>2.5099999999999998</v>
      </c>
      <c r="C66" s="224">
        <v>2.5099999999999998</v>
      </c>
    </row>
    <row r="67" spans="1:3" ht="16.149999999999999" customHeight="1" x14ac:dyDescent="0.25">
      <c r="A67" s="227">
        <v>195411</v>
      </c>
      <c r="B67" s="228">
        <v>2.5099999999999998</v>
      </c>
      <c r="C67" s="225">
        <v>2.5099999999999998</v>
      </c>
    </row>
    <row r="68" spans="1:3" ht="16.149999999999999" customHeight="1" x14ac:dyDescent="0.25">
      <c r="A68" s="229">
        <v>195412</v>
      </c>
      <c r="B68" s="230">
        <v>2.5099999999999998</v>
      </c>
      <c r="C68" s="224">
        <v>2.5099999999999998</v>
      </c>
    </row>
    <row r="69" spans="1:3" ht="16.149999999999999" customHeight="1" x14ac:dyDescent="0.25">
      <c r="A69" s="227">
        <v>195501</v>
      </c>
      <c r="B69" s="228">
        <v>2.5099999999999998</v>
      </c>
      <c r="C69" s="225">
        <v>2.5099999999999998</v>
      </c>
    </row>
    <row r="70" spans="1:3" ht="16.149999999999999" customHeight="1" x14ac:dyDescent="0.25">
      <c r="A70" s="229">
        <v>195502</v>
      </c>
      <c r="B70" s="230">
        <v>2.5099999999999998</v>
      </c>
      <c r="C70" s="224">
        <v>2.5099999999999998</v>
      </c>
    </row>
    <row r="71" spans="1:3" ht="16.149999999999999" customHeight="1" x14ac:dyDescent="0.25">
      <c r="A71" s="227">
        <v>195503</v>
      </c>
      <c r="B71" s="228">
        <v>2.5099999999999998</v>
      </c>
      <c r="C71" s="225">
        <v>2.5099999999999998</v>
      </c>
    </row>
    <row r="72" spans="1:3" ht="16.149999999999999" customHeight="1" x14ac:dyDescent="0.25">
      <c r="A72" s="229">
        <v>195504</v>
      </c>
      <c r="B72" s="230">
        <v>2.5099999999999998</v>
      </c>
      <c r="C72" s="224">
        <v>2.5099999999999998</v>
      </c>
    </row>
    <row r="73" spans="1:3" ht="16.149999999999999" customHeight="1" x14ac:dyDescent="0.25">
      <c r="A73" s="227">
        <v>195505</v>
      </c>
      <c r="B73" s="228">
        <v>2.5099999999999998</v>
      </c>
      <c r="C73" s="225">
        <v>2.5099999999999998</v>
      </c>
    </row>
    <row r="74" spans="1:3" ht="16.149999999999999" customHeight="1" x14ac:dyDescent="0.25">
      <c r="A74" s="229">
        <v>195506</v>
      </c>
      <c r="B74" s="230">
        <v>2.5099999999999998</v>
      </c>
      <c r="C74" s="224">
        <v>2.5099999999999998</v>
      </c>
    </row>
    <row r="75" spans="1:3" ht="16.149999999999999" customHeight="1" x14ac:dyDescent="0.25">
      <c r="A75" s="227">
        <v>195507</v>
      </c>
      <c r="B75" s="228">
        <v>2.5099999999999998</v>
      </c>
      <c r="C75" s="225">
        <v>2.5099999999999998</v>
      </c>
    </row>
    <row r="76" spans="1:3" ht="16.149999999999999" customHeight="1" x14ac:dyDescent="0.25">
      <c r="A76" s="229">
        <v>195508</v>
      </c>
      <c r="B76" s="230">
        <v>2.5099999999999998</v>
      </c>
      <c r="C76" s="224">
        <v>2.5099999999999998</v>
      </c>
    </row>
    <row r="77" spans="1:3" ht="16.149999999999999" customHeight="1" x14ac:dyDescent="0.25">
      <c r="A77" s="227">
        <v>195509</v>
      </c>
      <c r="B77" s="228">
        <v>2.5099999999999998</v>
      </c>
      <c r="C77" s="225">
        <v>2.5099999999999998</v>
      </c>
    </row>
    <row r="78" spans="1:3" ht="16.149999999999999" customHeight="1" x14ac:dyDescent="0.25">
      <c r="A78" s="229">
        <v>195510</v>
      </c>
      <c r="B78" s="230">
        <v>2.5099999999999998</v>
      </c>
      <c r="C78" s="224">
        <v>2.5099999999999998</v>
      </c>
    </row>
    <row r="79" spans="1:3" ht="16.149999999999999" customHeight="1" x14ac:dyDescent="0.25">
      <c r="A79" s="227">
        <v>195511</v>
      </c>
      <c r="B79" s="228">
        <v>2.5099999999999998</v>
      </c>
      <c r="C79" s="225">
        <v>2.5099999999999998</v>
      </c>
    </row>
    <row r="80" spans="1:3" ht="16.149999999999999" customHeight="1" x14ac:dyDescent="0.25">
      <c r="A80" s="229">
        <v>195512</v>
      </c>
      <c r="B80" s="230">
        <v>2.5099999999999998</v>
      </c>
      <c r="C80" s="224">
        <v>2.5099999999999998</v>
      </c>
    </row>
    <row r="81" spans="1:3" ht="16.149999999999999" customHeight="1" x14ac:dyDescent="0.25">
      <c r="A81" s="227">
        <v>195601</v>
      </c>
      <c r="B81" s="228">
        <v>2.5099999999999998</v>
      </c>
      <c r="C81" s="225">
        <v>2.5099999999999998</v>
      </c>
    </row>
    <row r="82" spans="1:3" ht="16.149999999999999" customHeight="1" x14ac:dyDescent="0.25">
      <c r="A82" s="229">
        <v>195602</v>
      </c>
      <c r="B82" s="230">
        <v>2.5099999999999998</v>
      </c>
      <c r="C82" s="224">
        <v>2.5099999999999998</v>
      </c>
    </row>
    <row r="83" spans="1:3" ht="16.149999999999999" customHeight="1" x14ac:dyDescent="0.25">
      <c r="A83" s="227">
        <v>195603</v>
      </c>
      <c r="B83" s="228">
        <v>2.5099999999999998</v>
      </c>
      <c r="C83" s="225">
        <v>2.5099999999999998</v>
      </c>
    </row>
    <row r="84" spans="1:3" ht="16.149999999999999" customHeight="1" x14ac:dyDescent="0.25">
      <c r="A84" s="229">
        <v>195604</v>
      </c>
      <c r="B84" s="230">
        <v>2.5099999999999998</v>
      </c>
      <c r="C84" s="224">
        <v>2.5099999999999998</v>
      </c>
    </row>
    <row r="85" spans="1:3" ht="16.149999999999999" customHeight="1" x14ac:dyDescent="0.25">
      <c r="A85" s="227">
        <v>195605</v>
      </c>
      <c r="B85" s="228">
        <v>2.5099999999999998</v>
      </c>
      <c r="C85" s="225">
        <v>2.5099999999999998</v>
      </c>
    </row>
    <row r="86" spans="1:3" ht="16.149999999999999" customHeight="1" x14ac:dyDescent="0.25">
      <c r="A86" s="229">
        <v>195606</v>
      </c>
      <c r="B86" s="230">
        <v>2.5099999999999998</v>
      </c>
      <c r="C86" s="224">
        <v>2.5099999999999998</v>
      </c>
    </row>
    <row r="87" spans="1:3" ht="16.149999999999999" customHeight="1" x14ac:dyDescent="0.25">
      <c r="A87" s="227">
        <v>195607</v>
      </c>
      <c r="B87" s="228">
        <v>2.5099999999999998</v>
      </c>
      <c r="C87" s="225">
        <v>2.5099999999999998</v>
      </c>
    </row>
    <row r="88" spans="1:3" ht="16.149999999999999" customHeight="1" x14ac:dyDescent="0.25">
      <c r="A88" s="229">
        <v>195608</v>
      </c>
      <c r="B88" s="230">
        <v>2.5099999999999998</v>
      </c>
      <c r="C88" s="224">
        <v>2.5099999999999998</v>
      </c>
    </row>
    <row r="89" spans="1:3" ht="16.149999999999999" customHeight="1" x14ac:dyDescent="0.25">
      <c r="A89" s="227">
        <v>195609</v>
      </c>
      <c r="B89" s="228">
        <v>2.5099999999999998</v>
      </c>
      <c r="C89" s="225">
        <v>2.5099999999999998</v>
      </c>
    </row>
    <row r="90" spans="1:3" ht="16.149999999999999" customHeight="1" x14ac:dyDescent="0.25">
      <c r="A90" s="229">
        <v>195610</v>
      </c>
      <c r="B90" s="230">
        <v>2.5099999999999998</v>
      </c>
      <c r="C90" s="224">
        <v>2.5099999999999998</v>
      </c>
    </row>
    <row r="91" spans="1:3" ht="16.149999999999999" customHeight="1" x14ac:dyDescent="0.25">
      <c r="A91" s="227">
        <v>195611</v>
      </c>
      <c r="B91" s="228">
        <v>2.5099999999999998</v>
      </c>
      <c r="C91" s="225">
        <v>2.5099999999999998</v>
      </c>
    </row>
    <row r="92" spans="1:3" ht="16.149999999999999" customHeight="1" x14ac:dyDescent="0.25">
      <c r="A92" s="229">
        <v>195612</v>
      </c>
      <c r="B92" s="230">
        <v>2.5099999999999998</v>
      </c>
      <c r="C92" s="224">
        <v>2.5099999999999998</v>
      </c>
    </row>
    <row r="93" spans="1:3" ht="16.149999999999999" customHeight="1" x14ac:dyDescent="0.25">
      <c r="A93" s="227">
        <v>195701</v>
      </c>
      <c r="B93" s="228">
        <v>2.5099999999999998</v>
      </c>
      <c r="C93" s="225">
        <v>2.5099999999999998</v>
      </c>
    </row>
    <row r="94" spans="1:3" ht="16.149999999999999" customHeight="1" x14ac:dyDescent="0.25">
      <c r="A94" s="229">
        <v>195702</v>
      </c>
      <c r="B94" s="230">
        <v>2.5099999999999998</v>
      </c>
      <c r="C94" s="224">
        <v>2.5099999999999998</v>
      </c>
    </row>
    <row r="95" spans="1:3" ht="16.149999999999999" customHeight="1" x14ac:dyDescent="0.25">
      <c r="A95" s="227">
        <v>195703</v>
      </c>
      <c r="B95" s="228">
        <v>2.5099999999999998</v>
      </c>
      <c r="C95" s="225">
        <v>2.5099999999999998</v>
      </c>
    </row>
    <row r="96" spans="1:3" ht="16.149999999999999" customHeight="1" x14ac:dyDescent="0.25">
      <c r="A96" s="229">
        <v>195704</v>
      </c>
      <c r="B96" s="230">
        <v>2.5099999999999998</v>
      </c>
      <c r="C96" s="224">
        <v>2.5099999999999998</v>
      </c>
    </row>
    <row r="97" spans="1:3" ht="16.149999999999999" customHeight="1" x14ac:dyDescent="0.25">
      <c r="A97" s="227">
        <v>195705</v>
      </c>
      <c r="B97" s="228">
        <v>2.5099999999999998</v>
      </c>
      <c r="C97" s="225">
        <v>2.5099999999999998</v>
      </c>
    </row>
    <row r="98" spans="1:3" ht="16.149999999999999" customHeight="1" x14ac:dyDescent="0.25">
      <c r="A98" s="229">
        <v>195706</v>
      </c>
      <c r="B98" s="230">
        <v>2.5099999999999998</v>
      </c>
      <c r="C98" s="224">
        <v>2.5099999999999998</v>
      </c>
    </row>
    <row r="99" spans="1:3" ht="16.149999999999999" customHeight="1" x14ac:dyDescent="0.25">
      <c r="A99" s="227">
        <v>195707</v>
      </c>
      <c r="B99" s="228">
        <v>4.8099999999999996</v>
      </c>
      <c r="C99" s="225">
        <v>4.8</v>
      </c>
    </row>
    <row r="100" spans="1:3" ht="16.149999999999999" customHeight="1" x14ac:dyDescent="0.25">
      <c r="A100" s="229">
        <v>195708</v>
      </c>
      <c r="B100" s="230">
        <v>4.9000000000000004</v>
      </c>
      <c r="C100" s="224">
        <v>4.99</v>
      </c>
    </row>
    <row r="101" spans="1:3" ht="16.149999999999999" customHeight="1" x14ac:dyDescent="0.25">
      <c r="A101" s="227">
        <v>195709</v>
      </c>
      <c r="B101" s="228">
        <v>5.12</v>
      </c>
      <c r="C101" s="225">
        <v>5.04</v>
      </c>
    </row>
    <row r="102" spans="1:3" ht="16.149999999999999" customHeight="1" x14ac:dyDescent="0.25">
      <c r="A102" s="229">
        <v>195710</v>
      </c>
      <c r="B102" s="230">
        <v>5.0999999999999996</v>
      </c>
      <c r="C102" s="224">
        <v>5.0599999999999996</v>
      </c>
    </row>
    <row r="103" spans="1:3" ht="16.149999999999999" customHeight="1" x14ac:dyDescent="0.25">
      <c r="A103" s="227">
        <v>195711</v>
      </c>
      <c r="B103" s="228">
        <v>5.2</v>
      </c>
      <c r="C103" s="225">
        <v>5.3</v>
      </c>
    </row>
    <row r="104" spans="1:3" ht="16.149999999999999" customHeight="1" x14ac:dyDescent="0.25">
      <c r="A104" s="229">
        <v>195712</v>
      </c>
      <c r="B104" s="230">
        <v>5.38</v>
      </c>
      <c r="C104" s="224">
        <v>5.42</v>
      </c>
    </row>
    <row r="105" spans="1:3" ht="16.149999999999999" customHeight="1" x14ac:dyDescent="0.25">
      <c r="A105" s="227">
        <v>195801</v>
      </c>
      <c r="B105" s="228">
        <v>5.61</v>
      </c>
      <c r="C105" s="225">
        <v>5.88</v>
      </c>
    </row>
    <row r="106" spans="1:3" ht="16.149999999999999" customHeight="1" x14ac:dyDescent="0.25">
      <c r="A106" s="229">
        <v>195802</v>
      </c>
      <c r="B106" s="230">
        <v>6.01</v>
      </c>
      <c r="C106" s="224">
        <v>6.16</v>
      </c>
    </row>
    <row r="107" spans="1:3" ht="16.149999999999999" customHeight="1" x14ac:dyDescent="0.25">
      <c r="A107" s="227">
        <v>195803</v>
      </c>
      <c r="B107" s="228">
        <v>6.11</v>
      </c>
      <c r="C107" s="225">
        <v>6.1</v>
      </c>
    </row>
    <row r="108" spans="1:3" ht="16.149999999999999" customHeight="1" x14ac:dyDescent="0.25">
      <c r="A108" s="229">
        <v>195804</v>
      </c>
      <c r="B108" s="230">
        <v>6.64</v>
      </c>
      <c r="C108" s="224">
        <v>6.64</v>
      </c>
    </row>
    <row r="109" spans="1:3" ht="16.149999999999999" customHeight="1" x14ac:dyDescent="0.25">
      <c r="A109" s="227">
        <v>195805</v>
      </c>
      <c r="B109" s="228">
        <v>6.77</v>
      </c>
      <c r="C109" s="225">
        <v>6.72</v>
      </c>
    </row>
    <row r="110" spans="1:3" ht="16.149999999999999" customHeight="1" x14ac:dyDescent="0.25">
      <c r="A110" s="229">
        <v>195806</v>
      </c>
      <c r="B110" s="230">
        <v>6.8</v>
      </c>
      <c r="C110" s="224">
        <v>6.81</v>
      </c>
    </row>
    <row r="111" spans="1:3" ht="16.149999999999999" customHeight="1" x14ac:dyDescent="0.25">
      <c r="A111" s="227">
        <v>195807</v>
      </c>
      <c r="B111" s="228">
        <v>6.74</v>
      </c>
      <c r="C111" s="225">
        <v>6.63</v>
      </c>
    </row>
    <row r="112" spans="1:3" ht="16.149999999999999" customHeight="1" x14ac:dyDescent="0.25">
      <c r="A112" s="229">
        <v>195808</v>
      </c>
      <c r="B112" s="230">
        <v>6.52</v>
      </c>
      <c r="C112" s="224">
        <v>6.51</v>
      </c>
    </row>
    <row r="113" spans="1:3" ht="16.149999999999999" customHeight="1" x14ac:dyDescent="0.25">
      <c r="A113" s="227">
        <v>195809</v>
      </c>
      <c r="B113" s="228">
        <v>6.38</v>
      </c>
      <c r="C113" s="225">
        <v>6.43</v>
      </c>
    </row>
    <row r="114" spans="1:3" ht="16.149999999999999" customHeight="1" x14ac:dyDescent="0.25">
      <c r="A114" s="229">
        <v>195810</v>
      </c>
      <c r="B114" s="230">
        <v>6.4</v>
      </c>
      <c r="C114" s="224">
        <v>6.41</v>
      </c>
    </row>
    <row r="115" spans="1:3" ht="16.149999999999999" customHeight="1" x14ac:dyDescent="0.25">
      <c r="A115" s="227">
        <v>195811</v>
      </c>
      <c r="B115" s="228">
        <v>6.42</v>
      </c>
      <c r="C115" s="225">
        <v>6.39</v>
      </c>
    </row>
    <row r="116" spans="1:3" ht="16.149999999999999" customHeight="1" x14ac:dyDescent="0.25">
      <c r="A116" s="229">
        <v>195812</v>
      </c>
      <c r="B116" s="230">
        <v>6.4</v>
      </c>
      <c r="C116" s="224">
        <v>6.4</v>
      </c>
    </row>
    <row r="117" spans="1:3" ht="16.149999999999999" customHeight="1" x14ac:dyDescent="0.25">
      <c r="A117" s="227">
        <v>195901</v>
      </c>
      <c r="B117" s="228">
        <v>6.4</v>
      </c>
      <c r="C117" s="225">
        <v>6.4</v>
      </c>
    </row>
    <row r="118" spans="1:3" ht="16.149999999999999" customHeight="1" x14ac:dyDescent="0.25">
      <c r="A118" s="229">
        <v>195902</v>
      </c>
      <c r="B118" s="230">
        <v>6.4</v>
      </c>
      <c r="C118" s="224">
        <v>6.4</v>
      </c>
    </row>
    <row r="119" spans="1:3" ht="16.149999999999999" customHeight="1" x14ac:dyDescent="0.25">
      <c r="A119" s="227">
        <v>195903</v>
      </c>
      <c r="B119" s="228">
        <v>6.4</v>
      </c>
      <c r="C119" s="225">
        <v>6.4</v>
      </c>
    </row>
    <row r="120" spans="1:3" ht="16.149999999999999" customHeight="1" x14ac:dyDescent="0.25">
      <c r="A120" s="229">
        <v>195904</v>
      </c>
      <c r="B120" s="230">
        <v>6.4</v>
      </c>
      <c r="C120" s="224">
        <v>6.4</v>
      </c>
    </row>
    <row r="121" spans="1:3" ht="16.149999999999999" customHeight="1" x14ac:dyDescent="0.25">
      <c r="A121" s="227">
        <v>195905</v>
      </c>
      <c r="B121" s="228">
        <v>6.4</v>
      </c>
      <c r="C121" s="225">
        <v>6.4</v>
      </c>
    </row>
    <row r="122" spans="1:3" ht="16.149999999999999" customHeight="1" x14ac:dyDescent="0.25">
      <c r="A122" s="229">
        <v>195906</v>
      </c>
      <c r="B122" s="230">
        <v>6.4</v>
      </c>
      <c r="C122" s="224">
        <v>6.4</v>
      </c>
    </row>
    <row r="123" spans="1:3" ht="16.149999999999999" customHeight="1" x14ac:dyDescent="0.25">
      <c r="A123" s="227">
        <v>195907</v>
      </c>
      <c r="B123" s="228">
        <v>6.4</v>
      </c>
      <c r="C123" s="225">
        <v>6.4</v>
      </c>
    </row>
    <row r="124" spans="1:3" ht="16.149999999999999" customHeight="1" x14ac:dyDescent="0.25">
      <c r="A124" s="229">
        <v>195908</v>
      </c>
      <c r="B124" s="230">
        <v>6.4</v>
      </c>
      <c r="C124" s="224">
        <v>6.4</v>
      </c>
    </row>
    <row r="125" spans="1:3" ht="16.149999999999999" customHeight="1" x14ac:dyDescent="0.25">
      <c r="A125" s="227">
        <v>195909</v>
      </c>
      <c r="B125" s="228">
        <v>6.4</v>
      </c>
      <c r="C125" s="225">
        <v>6.4</v>
      </c>
    </row>
    <row r="126" spans="1:3" ht="16.149999999999999" customHeight="1" x14ac:dyDescent="0.25">
      <c r="A126" s="229">
        <v>195910</v>
      </c>
      <c r="B126" s="230">
        <v>6.4</v>
      </c>
      <c r="C126" s="224">
        <v>6.4</v>
      </c>
    </row>
    <row r="127" spans="1:3" ht="16.149999999999999" customHeight="1" x14ac:dyDescent="0.25">
      <c r="A127" s="227">
        <v>195911</v>
      </c>
      <c r="B127" s="228">
        <v>6.4</v>
      </c>
      <c r="C127" s="225">
        <v>6.4</v>
      </c>
    </row>
    <row r="128" spans="1:3" ht="16.149999999999999" customHeight="1" x14ac:dyDescent="0.25">
      <c r="A128" s="229">
        <v>195912</v>
      </c>
      <c r="B128" s="230">
        <v>6.4</v>
      </c>
      <c r="C128" s="224">
        <v>6.4</v>
      </c>
    </row>
    <row r="129" spans="1:3" ht="16.149999999999999" customHeight="1" x14ac:dyDescent="0.25">
      <c r="A129" s="227">
        <v>196001</v>
      </c>
      <c r="B129" s="228">
        <v>6.4</v>
      </c>
      <c r="C129" s="225">
        <v>6.4</v>
      </c>
    </row>
    <row r="130" spans="1:3" ht="16.149999999999999" customHeight="1" x14ac:dyDescent="0.25">
      <c r="A130" s="229">
        <v>196002</v>
      </c>
      <c r="B130" s="230">
        <v>6.4</v>
      </c>
      <c r="C130" s="224">
        <v>6.4</v>
      </c>
    </row>
    <row r="131" spans="1:3" ht="16.149999999999999" customHeight="1" x14ac:dyDescent="0.25">
      <c r="A131" s="227">
        <v>196003</v>
      </c>
      <c r="B131" s="228">
        <v>6.52</v>
      </c>
      <c r="C131" s="225">
        <v>6.1</v>
      </c>
    </row>
    <row r="132" spans="1:3" ht="16.149999999999999" customHeight="1" x14ac:dyDescent="0.25">
      <c r="A132" s="229">
        <v>196004</v>
      </c>
      <c r="B132" s="230">
        <v>6.7</v>
      </c>
      <c r="C132" s="224">
        <v>6.7</v>
      </c>
    </row>
    <row r="133" spans="1:3" ht="16.149999999999999" customHeight="1" x14ac:dyDescent="0.25">
      <c r="A133" s="227">
        <v>196005</v>
      </c>
      <c r="B133" s="228">
        <v>6.7</v>
      </c>
      <c r="C133" s="225">
        <v>6.7</v>
      </c>
    </row>
    <row r="134" spans="1:3" ht="16.149999999999999" customHeight="1" x14ac:dyDescent="0.25">
      <c r="A134" s="229">
        <v>196006</v>
      </c>
      <c r="B134" s="230">
        <v>6.7</v>
      </c>
      <c r="C134" s="224">
        <v>6.7</v>
      </c>
    </row>
    <row r="135" spans="1:3" ht="16.149999999999999" customHeight="1" x14ac:dyDescent="0.25">
      <c r="A135" s="227">
        <v>196007</v>
      </c>
      <c r="B135" s="228">
        <v>6.7</v>
      </c>
      <c r="C135" s="225">
        <v>6.7</v>
      </c>
    </row>
    <row r="136" spans="1:3" ht="16.149999999999999" customHeight="1" x14ac:dyDescent="0.25">
      <c r="A136" s="229">
        <v>196008</v>
      </c>
      <c r="B136" s="230">
        <v>6.7</v>
      </c>
      <c r="C136" s="224">
        <v>6.7</v>
      </c>
    </row>
    <row r="137" spans="1:3" ht="16.149999999999999" customHeight="1" x14ac:dyDescent="0.25">
      <c r="A137" s="227">
        <v>196009</v>
      </c>
      <c r="B137" s="228">
        <v>6.7</v>
      </c>
      <c r="C137" s="225">
        <v>6.7</v>
      </c>
    </row>
    <row r="138" spans="1:3" ht="16.149999999999999" customHeight="1" x14ac:dyDescent="0.25">
      <c r="A138" s="229">
        <v>196010</v>
      </c>
      <c r="B138" s="230">
        <v>6.7</v>
      </c>
      <c r="C138" s="224">
        <v>6.7</v>
      </c>
    </row>
    <row r="139" spans="1:3" ht="16.149999999999999" customHeight="1" x14ac:dyDescent="0.25">
      <c r="A139" s="227">
        <v>196011</v>
      </c>
      <c r="B139" s="228">
        <v>6.7</v>
      </c>
      <c r="C139" s="225">
        <v>6.7</v>
      </c>
    </row>
    <row r="140" spans="1:3" ht="16.149999999999999" customHeight="1" x14ac:dyDescent="0.25">
      <c r="A140" s="229">
        <v>196012</v>
      </c>
      <c r="B140" s="230">
        <v>6.7</v>
      </c>
      <c r="C140" s="224">
        <v>6.7</v>
      </c>
    </row>
    <row r="141" spans="1:3" ht="16.149999999999999" customHeight="1" x14ac:dyDescent="0.25">
      <c r="A141" s="227">
        <v>196101</v>
      </c>
      <c r="B141" s="228">
        <v>6.7</v>
      </c>
      <c r="C141" s="225">
        <v>6.7</v>
      </c>
    </row>
    <row r="142" spans="1:3" ht="16.149999999999999" customHeight="1" x14ac:dyDescent="0.25">
      <c r="A142" s="229">
        <v>196102</v>
      </c>
      <c r="B142" s="230">
        <v>6.7</v>
      </c>
      <c r="C142" s="224">
        <v>6.7</v>
      </c>
    </row>
    <row r="143" spans="1:3" ht="16.149999999999999" customHeight="1" x14ac:dyDescent="0.25">
      <c r="A143" s="227">
        <v>196103</v>
      </c>
      <c r="B143" s="228">
        <v>6.7</v>
      </c>
      <c r="C143" s="225">
        <v>6.7</v>
      </c>
    </row>
    <row r="144" spans="1:3" ht="16.149999999999999" customHeight="1" x14ac:dyDescent="0.25">
      <c r="A144" s="229">
        <v>196104</v>
      </c>
      <c r="B144" s="230">
        <v>6.7</v>
      </c>
      <c r="C144" s="224">
        <v>6.7</v>
      </c>
    </row>
    <row r="145" spans="1:3" ht="16.149999999999999" customHeight="1" x14ac:dyDescent="0.25">
      <c r="A145" s="227">
        <v>196105</v>
      </c>
      <c r="B145" s="228">
        <v>6.7</v>
      </c>
      <c r="C145" s="225">
        <v>6.7</v>
      </c>
    </row>
    <row r="146" spans="1:3" ht="16.149999999999999" customHeight="1" x14ac:dyDescent="0.25">
      <c r="A146" s="229">
        <v>196106</v>
      </c>
      <c r="B146" s="230">
        <v>6.7</v>
      </c>
      <c r="C146" s="224">
        <v>6.7</v>
      </c>
    </row>
    <row r="147" spans="1:3" ht="16.149999999999999" customHeight="1" x14ac:dyDescent="0.25">
      <c r="A147" s="227">
        <v>196107</v>
      </c>
      <c r="B147" s="228">
        <v>6.7</v>
      </c>
      <c r="C147" s="225">
        <v>6.7</v>
      </c>
    </row>
    <row r="148" spans="1:3" ht="16.149999999999999" customHeight="1" x14ac:dyDescent="0.25">
      <c r="A148" s="229">
        <v>196108</v>
      </c>
      <c r="B148" s="230">
        <v>6.7</v>
      </c>
      <c r="C148" s="224">
        <v>6.7</v>
      </c>
    </row>
    <row r="149" spans="1:3" ht="16.149999999999999" customHeight="1" x14ac:dyDescent="0.25">
      <c r="A149" s="227">
        <v>196109</v>
      </c>
      <c r="B149" s="228">
        <v>6.7</v>
      </c>
      <c r="C149" s="225">
        <v>6.7</v>
      </c>
    </row>
    <row r="150" spans="1:3" ht="16.149999999999999" customHeight="1" x14ac:dyDescent="0.25">
      <c r="A150" s="229">
        <v>196110</v>
      </c>
      <c r="B150" s="230">
        <v>6.7</v>
      </c>
      <c r="C150" s="224">
        <v>6.7</v>
      </c>
    </row>
    <row r="151" spans="1:3" ht="16.149999999999999" customHeight="1" x14ac:dyDescent="0.25">
      <c r="A151" s="227">
        <v>196111</v>
      </c>
      <c r="B151" s="228">
        <v>6.7</v>
      </c>
      <c r="C151" s="225">
        <v>6.7</v>
      </c>
    </row>
    <row r="152" spans="1:3" ht="16.149999999999999" customHeight="1" x14ac:dyDescent="0.25">
      <c r="A152" s="229">
        <v>196112</v>
      </c>
      <c r="B152" s="230">
        <v>6.7</v>
      </c>
      <c r="C152" s="224">
        <v>6.7</v>
      </c>
    </row>
    <row r="153" spans="1:3" ht="16.149999999999999" customHeight="1" x14ac:dyDescent="0.25">
      <c r="A153" s="227">
        <v>196201</v>
      </c>
      <c r="B153" s="228">
        <v>6.7</v>
      </c>
      <c r="C153" s="225">
        <v>6.7</v>
      </c>
    </row>
    <row r="154" spans="1:3" ht="16.149999999999999" customHeight="1" x14ac:dyDescent="0.25">
      <c r="A154" s="229">
        <v>196202</v>
      </c>
      <c r="B154" s="230">
        <v>6.7</v>
      </c>
      <c r="C154" s="224">
        <v>6.7</v>
      </c>
    </row>
    <row r="155" spans="1:3" ht="16.149999999999999" customHeight="1" x14ac:dyDescent="0.25">
      <c r="A155" s="227">
        <v>196203</v>
      </c>
      <c r="B155" s="228">
        <v>6.7</v>
      </c>
      <c r="C155" s="225">
        <v>6.7</v>
      </c>
    </row>
    <row r="156" spans="1:3" ht="16.149999999999999" customHeight="1" x14ac:dyDescent="0.25">
      <c r="A156" s="229">
        <v>196204</v>
      </c>
      <c r="B156" s="230">
        <v>6.7</v>
      </c>
      <c r="C156" s="224">
        <v>6.7</v>
      </c>
    </row>
    <row r="157" spans="1:3" ht="16.149999999999999" customHeight="1" x14ac:dyDescent="0.25">
      <c r="A157" s="227">
        <v>196205</v>
      </c>
      <c r="B157" s="228">
        <v>6.7</v>
      </c>
      <c r="C157" s="225">
        <v>6.7</v>
      </c>
    </row>
    <row r="158" spans="1:3" ht="16.149999999999999" customHeight="1" x14ac:dyDescent="0.25">
      <c r="A158" s="229">
        <v>196206</v>
      </c>
      <c r="B158" s="230">
        <v>6.7</v>
      </c>
      <c r="C158" s="224">
        <v>6.7</v>
      </c>
    </row>
    <row r="159" spans="1:3" ht="16.149999999999999" customHeight="1" x14ac:dyDescent="0.25">
      <c r="A159" s="227">
        <v>196207</v>
      </c>
      <c r="B159" s="228">
        <v>6.7</v>
      </c>
      <c r="C159" s="225">
        <v>6.7</v>
      </c>
    </row>
    <row r="160" spans="1:3" ht="16.149999999999999" customHeight="1" x14ac:dyDescent="0.25">
      <c r="A160" s="229">
        <v>196208</v>
      </c>
      <c r="B160" s="230">
        <v>6.7</v>
      </c>
      <c r="C160" s="224">
        <v>6.7</v>
      </c>
    </row>
    <row r="161" spans="1:3" ht="16.149999999999999" customHeight="1" x14ac:dyDescent="0.25">
      <c r="A161" s="227">
        <v>196209</v>
      </c>
      <c r="B161" s="228">
        <v>6.7</v>
      </c>
      <c r="C161" s="225">
        <v>6.7</v>
      </c>
    </row>
    <row r="162" spans="1:3" ht="16.149999999999999" customHeight="1" x14ac:dyDescent="0.25">
      <c r="A162" s="229">
        <v>196210</v>
      </c>
      <c r="B162" s="230">
        <v>6.7</v>
      </c>
      <c r="C162" s="224">
        <v>6.7</v>
      </c>
    </row>
    <row r="163" spans="1:3" ht="16.149999999999999" customHeight="1" x14ac:dyDescent="0.25">
      <c r="A163" s="227">
        <v>196211</v>
      </c>
      <c r="B163" s="228">
        <v>7.54</v>
      </c>
      <c r="C163" s="225">
        <v>7.54</v>
      </c>
    </row>
    <row r="164" spans="1:3" ht="16.149999999999999" customHeight="1" x14ac:dyDescent="0.25">
      <c r="A164" s="229">
        <v>196212</v>
      </c>
      <c r="B164" s="230">
        <v>9</v>
      </c>
      <c r="C164" s="224">
        <v>9</v>
      </c>
    </row>
    <row r="165" spans="1:3" ht="16.149999999999999" customHeight="1" x14ac:dyDescent="0.25">
      <c r="A165" s="227">
        <v>196301</v>
      </c>
      <c r="B165" s="228">
        <v>9</v>
      </c>
      <c r="C165" s="225">
        <v>9</v>
      </c>
    </row>
    <row r="166" spans="1:3" ht="16.149999999999999" customHeight="1" x14ac:dyDescent="0.25">
      <c r="A166" s="229">
        <v>196302</v>
      </c>
      <c r="B166" s="230">
        <v>9</v>
      </c>
      <c r="C166" s="224">
        <v>9</v>
      </c>
    </row>
    <row r="167" spans="1:3" ht="16.149999999999999" customHeight="1" x14ac:dyDescent="0.25">
      <c r="A167" s="227">
        <v>196303</v>
      </c>
      <c r="B167" s="228">
        <v>9</v>
      </c>
      <c r="C167" s="225">
        <v>9</v>
      </c>
    </row>
    <row r="168" spans="1:3" ht="16.149999999999999" customHeight="1" x14ac:dyDescent="0.25">
      <c r="A168" s="229">
        <v>196304</v>
      </c>
      <c r="B168" s="230">
        <v>9</v>
      </c>
      <c r="C168" s="224">
        <v>9</v>
      </c>
    </row>
    <row r="169" spans="1:3" ht="16.149999999999999" customHeight="1" x14ac:dyDescent="0.25">
      <c r="A169" s="227">
        <v>196305</v>
      </c>
      <c r="B169" s="228">
        <v>9</v>
      </c>
      <c r="C169" s="225">
        <v>9</v>
      </c>
    </row>
    <row r="170" spans="1:3" ht="16.149999999999999" customHeight="1" x14ac:dyDescent="0.25">
      <c r="A170" s="229">
        <v>196306</v>
      </c>
      <c r="B170" s="230">
        <v>9</v>
      </c>
      <c r="C170" s="224">
        <v>9</v>
      </c>
    </row>
    <row r="171" spans="1:3" ht="16.149999999999999" customHeight="1" x14ac:dyDescent="0.25">
      <c r="A171" s="227">
        <v>196307</v>
      </c>
      <c r="B171" s="228">
        <v>9</v>
      </c>
      <c r="C171" s="225">
        <v>9</v>
      </c>
    </row>
    <row r="172" spans="1:3" ht="16.149999999999999" customHeight="1" x14ac:dyDescent="0.25">
      <c r="A172" s="229">
        <v>196308</v>
      </c>
      <c r="B172" s="230">
        <v>9</v>
      </c>
      <c r="C172" s="224">
        <v>9</v>
      </c>
    </row>
    <row r="173" spans="1:3" ht="16.149999999999999" customHeight="1" x14ac:dyDescent="0.25">
      <c r="A173" s="227">
        <v>196309</v>
      </c>
      <c r="B173" s="228">
        <v>9</v>
      </c>
      <c r="C173" s="225">
        <v>9</v>
      </c>
    </row>
    <row r="174" spans="1:3" ht="16.149999999999999" customHeight="1" x14ac:dyDescent="0.25">
      <c r="A174" s="229">
        <v>196310</v>
      </c>
      <c r="B174" s="230">
        <v>9</v>
      </c>
      <c r="C174" s="224">
        <v>9</v>
      </c>
    </row>
    <row r="175" spans="1:3" ht="16.149999999999999" customHeight="1" x14ac:dyDescent="0.25">
      <c r="A175" s="227">
        <v>196311</v>
      </c>
      <c r="B175" s="228">
        <v>9</v>
      </c>
      <c r="C175" s="225">
        <v>9</v>
      </c>
    </row>
    <row r="176" spans="1:3" ht="16.149999999999999" customHeight="1" x14ac:dyDescent="0.25">
      <c r="A176" s="229">
        <v>196312</v>
      </c>
      <c r="B176" s="230">
        <v>9</v>
      </c>
      <c r="C176" s="224">
        <v>9</v>
      </c>
    </row>
    <row r="177" spans="1:3" ht="16.149999999999999" customHeight="1" x14ac:dyDescent="0.25">
      <c r="A177" s="227">
        <v>196401</v>
      </c>
      <c r="B177" s="228">
        <v>9</v>
      </c>
      <c r="C177" s="225">
        <v>9</v>
      </c>
    </row>
    <row r="178" spans="1:3" ht="16.149999999999999" customHeight="1" x14ac:dyDescent="0.25">
      <c r="A178" s="229">
        <v>196402</v>
      </c>
      <c r="B178" s="230">
        <v>9</v>
      </c>
      <c r="C178" s="224">
        <v>9</v>
      </c>
    </row>
    <row r="179" spans="1:3" ht="16.149999999999999" customHeight="1" x14ac:dyDescent="0.25">
      <c r="A179" s="227">
        <v>196403</v>
      </c>
      <c r="B179" s="228">
        <v>9</v>
      </c>
      <c r="C179" s="225">
        <v>9</v>
      </c>
    </row>
    <row r="180" spans="1:3" ht="16.149999999999999" customHeight="1" x14ac:dyDescent="0.25">
      <c r="A180" s="229">
        <v>196404</v>
      </c>
      <c r="B180" s="230">
        <v>9</v>
      </c>
      <c r="C180" s="224">
        <v>9</v>
      </c>
    </row>
    <row r="181" spans="1:3" ht="16.149999999999999" customHeight="1" x14ac:dyDescent="0.25">
      <c r="A181" s="227">
        <v>196405</v>
      </c>
      <c r="B181" s="228">
        <v>9</v>
      </c>
      <c r="C181" s="225">
        <v>9</v>
      </c>
    </row>
    <row r="182" spans="1:3" ht="16.149999999999999" customHeight="1" x14ac:dyDescent="0.25">
      <c r="A182" s="229">
        <v>196406</v>
      </c>
      <c r="B182" s="230">
        <v>9</v>
      </c>
      <c r="C182" s="224">
        <v>9</v>
      </c>
    </row>
    <row r="183" spans="1:3" ht="16.149999999999999" customHeight="1" x14ac:dyDescent="0.25">
      <c r="A183" s="227">
        <v>196407</v>
      </c>
      <c r="B183" s="228">
        <v>9</v>
      </c>
      <c r="C183" s="225">
        <v>9</v>
      </c>
    </row>
    <row r="184" spans="1:3" ht="16.149999999999999" customHeight="1" x14ac:dyDescent="0.25">
      <c r="A184" s="229">
        <v>196408</v>
      </c>
      <c r="B184" s="230">
        <v>9</v>
      </c>
      <c r="C184" s="224">
        <v>9</v>
      </c>
    </row>
    <row r="185" spans="1:3" ht="16.149999999999999" customHeight="1" x14ac:dyDescent="0.25">
      <c r="A185" s="227">
        <v>196409</v>
      </c>
      <c r="B185" s="228">
        <v>9</v>
      </c>
      <c r="C185" s="225">
        <v>9</v>
      </c>
    </row>
    <row r="186" spans="1:3" ht="16.149999999999999" customHeight="1" x14ac:dyDescent="0.25">
      <c r="A186" s="229">
        <v>196410</v>
      </c>
      <c r="B186" s="230">
        <v>9</v>
      </c>
      <c r="C186" s="224">
        <v>9</v>
      </c>
    </row>
    <row r="187" spans="1:3" ht="16.149999999999999" customHeight="1" x14ac:dyDescent="0.25">
      <c r="A187" s="227">
        <v>196411</v>
      </c>
      <c r="B187" s="228">
        <v>9</v>
      </c>
      <c r="C187" s="225">
        <v>9</v>
      </c>
    </row>
    <row r="188" spans="1:3" ht="16.149999999999999" customHeight="1" x14ac:dyDescent="0.25">
      <c r="A188" s="229">
        <v>196412</v>
      </c>
      <c r="B188" s="230">
        <v>9</v>
      </c>
      <c r="C188" s="224">
        <v>9</v>
      </c>
    </row>
    <row r="189" spans="1:3" ht="16.149999999999999" customHeight="1" x14ac:dyDescent="0.25">
      <c r="A189" s="227">
        <v>196501</v>
      </c>
      <c r="B189" s="228">
        <v>9</v>
      </c>
      <c r="C189" s="225">
        <v>9</v>
      </c>
    </row>
    <row r="190" spans="1:3" ht="16.149999999999999" customHeight="1" x14ac:dyDescent="0.25">
      <c r="A190" s="229">
        <v>196502</v>
      </c>
      <c r="B190" s="230">
        <v>9</v>
      </c>
      <c r="C190" s="224">
        <v>9</v>
      </c>
    </row>
    <row r="191" spans="1:3" ht="16.149999999999999" customHeight="1" x14ac:dyDescent="0.25">
      <c r="A191" s="227">
        <v>196503</v>
      </c>
      <c r="B191" s="228">
        <v>9</v>
      </c>
      <c r="C191" s="225">
        <v>9</v>
      </c>
    </row>
    <row r="192" spans="1:3" ht="16.149999999999999" customHeight="1" x14ac:dyDescent="0.25">
      <c r="A192" s="229">
        <v>196504</v>
      </c>
      <c r="B192" s="230">
        <v>9</v>
      </c>
      <c r="C192" s="224">
        <v>9</v>
      </c>
    </row>
    <row r="193" spans="1:3" ht="16.149999999999999" customHeight="1" x14ac:dyDescent="0.25">
      <c r="A193" s="227">
        <v>196505</v>
      </c>
      <c r="B193" s="228">
        <v>9</v>
      </c>
      <c r="C193" s="225">
        <v>9</v>
      </c>
    </row>
    <row r="194" spans="1:3" ht="16.149999999999999" customHeight="1" x14ac:dyDescent="0.25">
      <c r="A194" s="229">
        <v>196506</v>
      </c>
      <c r="B194" s="230">
        <v>9</v>
      </c>
      <c r="C194" s="224">
        <v>9</v>
      </c>
    </row>
    <row r="195" spans="1:3" ht="16.149999999999999" customHeight="1" x14ac:dyDescent="0.25">
      <c r="A195" s="227">
        <v>196507</v>
      </c>
      <c r="B195" s="228">
        <v>9</v>
      </c>
      <c r="C195" s="225">
        <v>9</v>
      </c>
    </row>
    <row r="196" spans="1:3" ht="16.149999999999999" customHeight="1" x14ac:dyDescent="0.25">
      <c r="A196" s="229">
        <v>196508</v>
      </c>
      <c r="B196" s="230">
        <v>9</v>
      </c>
      <c r="C196" s="224">
        <v>9</v>
      </c>
    </row>
    <row r="197" spans="1:3" ht="16.149999999999999" customHeight="1" x14ac:dyDescent="0.25">
      <c r="A197" s="227">
        <v>196509</v>
      </c>
      <c r="B197" s="228">
        <v>13.5</v>
      </c>
      <c r="C197" s="225">
        <v>13.5</v>
      </c>
    </row>
    <row r="198" spans="1:3" ht="16.149999999999999" customHeight="1" x14ac:dyDescent="0.25">
      <c r="A198" s="229">
        <v>196510</v>
      </c>
      <c r="B198" s="230">
        <v>13.5</v>
      </c>
      <c r="C198" s="224">
        <v>13.5</v>
      </c>
    </row>
    <row r="199" spans="1:3" ht="16.149999999999999" customHeight="1" x14ac:dyDescent="0.25">
      <c r="A199" s="227">
        <v>196511</v>
      </c>
      <c r="B199" s="228">
        <v>13.5</v>
      </c>
      <c r="C199" s="225">
        <v>13.5</v>
      </c>
    </row>
    <row r="200" spans="1:3" ht="16.149999999999999" customHeight="1" x14ac:dyDescent="0.25">
      <c r="A200" s="229">
        <v>196512</v>
      </c>
      <c r="B200" s="230">
        <v>13.5</v>
      </c>
      <c r="C200" s="224">
        <v>13.5</v>
      </c>
    </row>
    <row r="201" spans="1:3" ht="16.149999999999999" customHeight="1" x14ac:dyDescent="0.25">
      <c r="A201" s="227">
        <v>196601</v>
      </c>
      <c r="B201" s="228">
        <v>13.5</v>
      </c>
      <c r="C201" s="225">
        <v>13.5</v>
      </c>
    </row>
    <row r="202" spans="1:3" ht="16.149999999999999" customHeight="1" x14ac:dyDescent="0.25">
      <c r="A202" s="229">
        <v>196602</v>
      </c>
      <c r="B202" s="230">
        <v>13.5</v>
      </c>
      <c r="C202" s="224">
        <v>13.5</v>
      </c>
    </row>
    <row r="203" spans="1:3" ht="16.149999999999999" customHeight="1" x14ac:dyDescent="0.25">
      <c r="A203" s="227">
        <v>196603</v>
      </c>
      <c r="B203" s="228">
        <v>13.5</v>
      </c>
      <c r="C203" s="225">
        <v>13.5</v>
      </c>
    </row>
    <row r="204" spans="1:3" ht="16.149999999999999" customHeight="1" x14ac:dyDescent="0.25">
      <c r="A204" s="229">
        <v>196604</v>
      </c>
      <c r="B204" s="230">
        <v>13.5</v>
      </c>
      <c r="C204" s="224">
        <v>13.5</v>
      </c>
    </row>
    <row r="205" spans="1:3" ht="16.149999999999999" customHeight="1" x14ac:dyDescent="0.25">
      <c r="A205" s="227">
        <v>196605</v>
      </c>
      <c r="B205" s="228">
        <v>13.5</v>
      </c>
      <c r="C205" s="225">
        <v>13.5</v>
      </c>
    </row>
    <row r="206" spans="1:3" ht="16.149999999999999" customHeight="1" x14ac:dyDescent="0.25">
      <c r="A206" s="229">
        <v>196606</v>
      </c>
      <c r="B206" s="230">
        <v>13.5</v>
      </c>
      <c r="C206" s="224">
        <v>13.5</v>
      </c>
    </row>
    <row r="207" spans="1:3" ht="16.149999999999999" customHeight="1" x14ac:dyDescent="0.25">
      <c r="A207" s="227">
        <v>196607</v>
      </c>
      <c r="B207" s="228">
        <v>13.5</v>
      </c>
      <c r="C207" s="225">
        <v>13.5</v>
      </c>
    </row>
    <row r="208" spans="1:3" ht="16.149999999999999" customHeight="1" x14ac:dyDescent="0.25">
      <c r="A208" s="229">
        <v>196608</v>
      </c>
      <c r="B208" s="230">
        <v>13.5</v>
      </c>
      <c r="C208" s="224">
        <v>13.5</v>
      </c>
    </row>
    <row r="209" spans="1:3" ht="16.149999999999999" customHeight="1" x14ac:dyDescent="0.25">
      <c r="A209" s="227">
        <v>196609</v>
      </c>
      <c r="B209" s="228">
        <v>13.5</v>
      </c>
      <c r="C209" s="225">
        <v>13.5</v>
      </c>
    </row>
    <row r="210" spans="1:3" ht="16.149999999999999" customHeight="1" x14ac:dyDescent="0.25">
      <c r="A210" s="229">
        <v>196610</v>
      </c>
      <c r="B210" s="230">
        <v>13.5</v>
      </c>
      <c r="C210" s="224">
        <v>13.5</v>
      </c>
    </row>
    <row r="211" spans="1:3" ht="16.149999999999999" customHeight="1" x14ac:dyDescent="0.25">
      <c r="A211" s="227">
        <v>196611</v>
      </c>
      <c r="B211" s="228">
        <v>13.5</v>
      </c>
      <c r="C211" s="225">
        <v>13.5</v>
      </c>
    </row>
    <row r="212" spans="1:3" ht="16.149999999999999" customHeight="1" x14ac:dyDescent="0.25">
      <c r="A212" s="229">
        <v>196612</v>
      </c>
      <c r="B212" s="230">
        <v>13.5</v>
      </c>
      <c r="C212" s="224">
        <v>13.5</v>
      </c>
    </row>
    <row r="213" spans="1:3" ht="16.149999999999999" customHeight="1" x14ac:dyDescent="0.25">
      <c r="A213" s="227">
        <v>196701</v>
      </c>
      <c r="B213" s="228">
        <v>13.5</v>
      </c>
      <c r="C213" s="225">
        <v>13.5</v>
      </c>
    </row>
    <row r="214" spans="1:3" ht="16.149999999999999" customHeight="1" x14ac:dyDescent="0.25">
      <c r="A214" s="229">
        <v>196702</v>
      </c>
      <c r="B214" s="230">
        <v>13.5</v>
      </c>
      <c r="C214" s="224">
        <v>13.5</v>
      </c>
    </row>
    <row r="215" spans="1:3" ht="16.149999999999999" customHeight="1" x14ac:dyDescent="0.25">
      <c r="A215" s="227">
        <v>196703</v>
      </c>
      <c r="B215" s="228">
        <v>13.5</v>
      </c>
      <c r="C215" s="225">
        <v>13.5</v>
      </c>
    </row>
    <row r="216" spans="1:3" ht="16.149999999999999" customHeight="1" x14ac:dyDescent="0.25">
      <c r="A216" s="229">
        <v>196704</v>
      </c>
      <c r="B216" s="230">
        <v>13.79</v>
      </c>
      <c r="C216" s="224">
        <v>13.89</v>
      </c>
    </row>
    <row r="217" spans="1:3" ht="16.149999999999999" customHeight="1" x14ac:dyDescent="0.25">
      <c r="A217" s="227">
        <v>196705</v>
      </c>
      <c r="B217" s="228">
        <v>14.07</v>
      </c>
      <c r="C217" s="225">
        <v>14.18</v>
      </c>
    </row>
    <row r="218" spans="1:3" ht="16.149999999999999" customHeight="1" x14ac:dyDescent="0.25">
      <c r="A218" s="229">
        <v>196706</v>
      </c>
      <c r="B218" s="230">
        <v>14.4</v>
      </c>
      <c r="C218" s="224">
        <v>14.46</v>
      </c>
    </row>
    <row r="219" spans="1:3" ht="16.149999999999999" customHeight="1" x14ac:dyDescent="0.25">
      <c r="A219" s="227">
        <v>196707</v>
      </c>
      <c r="B219" s="228">
        <v>14.59</v>
      </c>
      <c r="C219" s="225">
        <v>14.7</v>
      </c>
    </row>
    <row r="220" spans="1:3" ht="16.149999999999999" customHeight="1" x14ac:dyDescent="0.25">
      <c r="A220" s="229">
        <v>196708</v>
      </c>
      <c r="B220" s="230">
        <v>14.84</v>
      </c>
      <c r="C220" s="224">
        <v>14.98</v>
      </c>
    </row>
    <row r="221" spans="1:3" ht="16.149999999999999" customHeight="1" x14ac:dyDescent="0.25">
      <c r="A221" s="227">
        <v>196709</v>
      </c>
      <c r="B221" s="228">
        <v>15.12</v>
      </c>
      <c r="C221" s="225">
        <v>15.29</v>
      </c>
    </row>
    <row r="222" spans="1:3" ht="16.149999999999999" customHeight="1" x14ac:dyDescent="0.25">
      <c r="A222" s="229">
        <v>196710</v>
      </c>
      <c r="B222" s="230">
        <v>15.4</v>
      </c>
      <c r="C222" s="224">
        <v>15.51</v>
      </c>
    </row>
    <row r="223" spans="1:3" ht="16.149999999999999" customHeight="1" x14ac:dyDescent="0.25">
      <c r="A223" s="227">
        <v>196711</v>
      </c>
      <c r="B223" s="228">
        <v>15.63</v>
      </c>
      <c r="C223" s="225">
        <v>15.69</v>
      </c>
    </row>
    <row r="224" spans="1:3" ht="16.149999999999999" customHeight="1" x14ac:dyDescent="0.25">
      <c r="A224" s="229">
        <v>196712</v>
      </c>
      <c r="B224" s="230">
        <v>15.74</v>
      </c>
      <c r="C224" s="224">
        <v>15.76</v>
      </c>
    </row>
    <row r="225" spans="1:3" ht="16.149999999999999" customHeight="1" x14ac:dyDescent="0.25">
      <c r="A225" s="227">
        <v>196801</v>
      </c>
      <c r="B225" s="228">
        <v>15.77</v>
      </c>
      <c r="C225" s="225">
        <v>15.78</v>
      </c>
    </row>
    <row r="226" spans="1:3" ht="16.149999999999999" customHeight="1" x14ac:dyDescent="0.25">
      <c r="A226" s="229">
        <v>196802</v>
      </c>
      <c r="B226" s="230">
        <v>15.84</v>
      </c>
      <c r="C226" s="224">
        <v>15.88</v>
      </c>
    </row>
    <row r="227" spans="1:3" ht="16.149999999999999" customHeight="1" x14ac:dyDescent="0.25">
      <c r="A227" s="227">
        <v>196803</v>
      </c>
      <c r="B227" s="228">
        <v>15.94</v>
      </c>
      <c r="C227" s="225">
        <v>15.98</v>
      </c>
    </row>
    <row r="228" spans="1:3" ht="16.149999999999999" customHeight="1" x14ac:dyDescent="0.25">
      <c r="A228" s="229">
        <v>196804</v>
      </c>
      <c r="B228" s="230">
        <v>16.059999999999999</v>
      </c>
      <c r="C228" s="224">
        <v>16.12</v>
      </c>
    </row>
    <row r="229" spans="1:3" ht="16.149999999999999" customHeight="1" x14ac:dyDescent="0.25">
      <c r="A229" s="227">
        <v>196805</v>
      </c>
      <c r="B229" s="228">
        <v>16.190000000000001</v>
      </c>
      <c r="C229" s="225">
        <v>16.239999999999998</v>
      </c>
    </row>
    <row r="230" spans="1:3" ht="16.149999999999999" customHeight="1" x14ac:dyDescent="0.25">
      <c r="A230" s="229">
        <v>196806</v>
      </c>
      <c r="B230" s="230">
        <v>16.27</v>
      </c>
      <c r="C230" s="224">
        <v>16.29</v>
      </c>
    </row>
    <row r="231" spans="1:3" ht="16.149999999999999" customHeight="1" x14ac:dyDescent="0.25">
      <c r="A231" s="227">
        <v>196807</v>
      </c>
      <c r="B231" s="228">
        <v>16.309999999999999</v>
      </c>
      <c r="C231" s="225">
        <v>16.350000000000001</v>
      </c>
    </row>
    <row r="232" spans="1:3" ht="16.149999999999999" customHeight="1" x14ac:dyDescent="0.25">
      <c r="A232" s="229">
        <v>196808</v>
      </c>
      <c r="B232" s="230">
        <v>16.39</v>
      </c>
      <c r="C232" s="224">
        <v>16.440000000000001</v>
      </c>
    </row>
    <row r="233" spans="1:3" ht="16.149999999999999" customHeight="1" x14ac:dyDescent="0.25">
      <c r="A233" s="227">
        <v>196809</v>
      </c>
      <c r="B233" s="228">
        <v>16.489999999999998</v>
      </c>
      <c r="C233" s="225">
        <v>16.54</v>
      </c>
    </row>
    <row r="234" spans="1:3" ht="16.149999999999999" customHeight="1" x14ac:dyDescent="0.25">
      <c r="A234" s="229">
        <v>196810</v>
      </c>
      <c r="B234" s="230">
        <v>16.62</v>
      </c>
      <c r="C234" s="224">
        <v>16.68</v>
      </c>
    </row>
    <row r="235" spans="1:3" ht="16.149999999999999" customHeight="1" x14ac:dyDescent="0.25">
      <c r="A235" s="227">
        <v>196811</v>
      </c>
      <c r="B235" s="228">
        <v>16.760000000000002</v>
      </c>
      <c r="C235" s="225">
        <v>16.82</v>
      </c>
    </row>
    <row r="236" spans="1:3" ht="16.149999999999999" customHeight="1" x14ac:dyDescent="0.25">
      <c r="A236" s="229">
        <v>196812</v>
      </c>
      <c r="B236" s="230">
        <v>16.86</v>
      </c>
      <c r="C236" s="224">
        <v>16.88</v>
      </c>
    </row>
    <row r="237" spans="1:3" ht="16.149999999999999" customHeight="1" x14ac:dyDescent="0.25">
      <c r="A237" s="227">
        <v>196901</v>
      </c>
      <c r="B237" s="228">
        <v>16.88</v>
      </c>
      <c r="C237" s="225">
        <v>16.899999999999999</v>
      </c>
    </row>
    <row r="238" spans="1:3" ht="16.149999999999999" customHeight="1" x14ac:dyDescent="0.25">
      <c r="A238" s="229">
        <v>196902</v>
      </c>
      <c r="B238" s="230">
        <v>16.940000000000001</v>
      </c>
      <c r="C238" s="224">
        <v>16.97</v>
      </c>
    </row>
    <row r="239" spans="1:3" ht="16.149999999999999" customHeight="1" x14ac:dyDescent="0.25">
      <c r="A239" s="227">
        <v>196903</v>
      </c>
      <c r="B239" s="228">
        <v>17.04</v>
      </c>
      <c r="C239" s="225">
        <v>17.100000000000001</v>
      </c>
    </row>
    <row r="240" spans="1:3" ht="16.149999999999999" customHeight="1" x14ac:dyDescent="0.25">
      <c r="A240" s="229">
        <v>196904</v>
      </c>
      <c r="B240" s="230">
        <v>17.13</v>
      </c>
      <c r="C240" s="224">
        <v>17.13</v>
      </c>
    </row>
    <row r="241" spans="1:3" ht="16.149999999999999" customHeight="1" x14ac:dyDescent="0.25">
      <c r="A241" s="227">
        <v>196905</v>
      </c>
      <c r="B241" s="228">
        <v>17.170000000000002</v>
      </c>
      <c r="C241" s="225">
        <v>17.21</v>
      </c>
    </row>
    <row r="242" spans="1:3" ht="16.149999999999999" customHeight="1" x14ac:dyDescent="0.25">
      <c r="A242" s="229">
        <v>196906</v>
      </c>
      <c r="B242" s="230">
        <v>17.27</v>
      </c>
      <c r="C242" s="224">
        <v>17.309999999999999</v>
      </c>
    </row>
    <row r="243" spans="1:3" ht="16.149999999999999" customHeight="1" x14ac:dyDescent="0.25">
      <c r="A243" s="227">
        <v>196907</v>
      </c>
      <c r="B243" s="228">
        <v>17.329999999999998</v>
      </c>
      <c r="C243" s="225">
        <v>17.38</v>
      </c>
    </row>
    <row r="244" spans="1:3" ht="16.149999999999999" customHeight="1" x14ac:dyDescent="0.25">
      <c r="A244" s="229">
        <v>196908</v>
      </c>
      <c r="B244" s="230">
        <v>17.440000000000001</v>
      </c>
      <c r="C244" s="224">
        <v>17.5</v>
      </c>
    </row>
    <row r="245" spans="1:3" ht="16.149999999999999" customHeight="1" x14ac:dyDescent="0.25">
      <c r="A245" s="227">
        <v>196909</v>
      </c>
      <c r="B245" s="228">
        <v>17.55</v>
      </c>
      <c r="C245" s="225">
        <v>17.579999999999998</v>
      </c>
    </row>
    <row r="246" spans="1:3" ht="16.149999999999999" customHeight="1" x14ac:dyDescent="0.25">
      <c r="A246" s="229">
        <v>196910</v>
      </c>
      <c r="B246" s="230">
        <v>17.62</v>
      </c>
      <c r="C246" s="224">
        <v>17.63</v>
      </c>
    </row>
    <row r="247" spans="1:3" ht="16.149999999999999" customHeight="1" x14ac:dyDescent="0.25">
      <c r="A247" s="227">
        <v>196911</v>
      </c>
      <c r="B247" s="228">
        <v>17.690000000000001</v>
      </c>
      <c r="C247" s="225">
        <v>17.739999999999998</v>
      </c>
    </row>
    <row r="248" spans="1:3" ht="16.149999999999999" customHeight="1" x14ac:dyDescent="0.25">
      <c r="A248" s="229">
        <v>196912</v>
      </c>
      <c r="B248" s="230">
        <v>17.8</v>
      </c>
      <c r="C248" s="224">
        <v>17.850000000000001</v>
      </c>
    </row>
    <row r="249" spans="1:3" ht="16.149999999999999" customHeight="1" x14ac:dyDescent="0.25">
      <c r="A249" s="227">
        <v>197001</v>
      </c>
      <c r="B249" s="228">
        <v>17.899999999999999</v>
      </c>
      <c r="C249" s="225">
        <v>17.95</v>
      </c>
    </row>
    <row r="250" spans="1:3" ht="16.149999999999999" customHeight="1" x14ac:dyDescent="0.25">
      <c r="A250" s="229">
        <v>197002</v>
      </c>
      <c r="B250" s="230">
        <v>18</v>
      </c>
      <c r="C250" s="224">
        <v>18.04</v>
      </c>
    </row>
    <row r="251" spans="1:3" ht="16.149999999999999" customHeight="1" x14ac:dyDescent="0.25">
      <c r="A251" s="227">
        <v>197003</v>
      </c>
      <c r="B251" s="228">
        <v>18.09</v>
      </c>
      <c r="C251" s="225">
        <v>18.14</v>
      </c>
    </row>
    <row r="252" spans="1:3" ht="16.149999999999999" customHeight="1" x14ac:dyDescent="0.25">
      <c r="A252" s="229">
        <v>197004</v>
      </c>
      <c r="B252" s="230">
        <v>18.2</v>
      </c>
      <c r="C252" s="224">
        <v>18.25</v>
      </c>
    </row>
    <row r="253" spans="1:3" ht="16.149999999999999" customHeight="1" x14ac:dyDescent="0.25">
      <c r="A253" s="227">
        <v>197005</v>
      </c>
      <c r="B253" s="228">
        <v>18.28</v>
      </c>
      <c r="C253" s="225">
        <v>18.32</v>
      </c>
    </row>
    <row r="254" spans="1:3" ht="16.149999999999999" customHeight="1" x14ac:dyDescent="0.25">
      <c r="A254" s="229">
        <v>197006</v>
      </c>
      <c r="B254" s="230">
        <v>18.38</v>
      </c>
      <c r="C254" s="224">
        <v>18.420000000000002</v>
      </c>
    </row>
    <row r="255" spans="1:3" ht="16.149999999999999" customHeight="1" x14ac:dyDescent="0.25">
      <c r="A255" s="227">
        <v>197007</v>
      </c>
      <c r="B255" s="228">
        <v>18.48</v>
      </c>
      <c r="C255" s="225">
        <v>18.510000000000002</v>
      </c>
    </row>
    <row r="256" spans="1:3" ht="16.149999999999999" customHeight="1" x14ac:dyDescent="0.25">
      <c r="A256" s="229">
        <v>197008</v>
      </c>
      <c r="B256" s="230">
        <v>18.55</v>
      </c>
      <c r="C256" s="224">
        <v>18.600000000000001</v>
      </c>
    </row>
    <row r="257" spans="1:3" ht="16.149999999999999" customHeight="1" x14ac:dyDescent="0.25">
      <c r="A257" s="227">
        <v>197009</v>
      </c>
      <c r="B257" s="228">
        <v>18.68</v>
      </c>
      <c r="C257" s="225">
        <v>18.760000000000002</v>
      </c>
    </row>
    <row r="258" spans="1:3" ht="16.149999999999999" customHeight="1" x14ac:dyDescent="0.25">
      <c r="A258" s="229">
        <v>197010</v>
      </c>
      <c r="B258" s="230">
        <v>18.82</v>
      </c>
      <c r="C258" s="224">
        <v>18.87</v>
      </c>
    </row>
    <row r="259" spans="1:3" ht="16.149999999999999" customHeight="1" x14ac:dyDescent="0.25">
      <c r="A259" s="227">
        <v>197011</v>
      </c>
      <c r="B259" s="228">
        <v>18.920000000000002</v>
      </c>
      <c r="C259" s="225">
        <v>18.96</v>
      </c>
    </row>
    <row r="260" spans="1:3" ht="16.149999999999999" customHeight="1" x14ac:dyDescent="0.25">
      <c r="A260" s="229">
        <v>197012</v>
      </c>
      <c r="B260" s="230">
        <v>19.03</v>
      </c>
      <c r="C260" s="224">
        <v>19.09</v>
      </c>
    </row>
    <row r="261" spans="1:3" ht="16.149999999999999" customHeight="1" x14ac:dyDescent="0.25">
      <c r="A261" s="227">
        <v>197101</v>
      </c>
      <c r="B261" s="228">
        <v>19.149999999999999</v>
      </c>
      <c r="C261" s="225">
        <v>19.22</v>
      </c>
    </row>
    <row r="262" spans="1:3" ht="16.149999999999999" customHeight="1" x14ac:dyDescent="0.25">
      <c r="A262" s="229">
        <v>197102</v>
      </c>
      <c r="B262" s="230">
        <v>19.28</v>
      </c>
      <c r="C262" s="224">
        <v>19.329999999999998</v>
      </c>
    </row>
    <row r="263" spans="1:3" ht="16.149999999999999" customHeight="1" x14ac:dyDescent="0.25">
      <c r="A263" s="227">
        <v>197103</v>
      </c>
      <c r="B263" s="228">
        <v>19.41</v>
      </c>
      <c r="C263" s="225">
        <v>19.489999999999998</v>
      </c>
    </row>
    <row r="264" spans="1:3" ht="16.149999999999999" customHeight="1" x14ac:dyDescent="0.25">
      <c r="A264" s="229">
        <v>197104</v>
      </c>
      <c r="B264" s="230">
        <v>19.559999999999999</v>
      </c>
      <c r="C264" s="224">
        <v>19.64</v>
      </c>
    </row>
    <row r="265" spans="1:3" ht="16.149999999999999" customHeight="1" x14ac:dyDescent="0.25">
      <c r="A265" s="227">
        <v>197105</v>
      </c>
      <c r="B265" s="228">
        <v>19.68</v>
      </c>
      <c r="C265" s="225">
        <v>19.72</v>
      </c>
    </row>
    <row r="266" spans="1:3" ht="16.149999999999999" customHeight="1" x14ac:dyDescent="0.25">
      <c r="A266" s="229">
        <v>197106</v>
      </c>
      <c r="B266" s="230">
        <v>19.8</v>
      </c>
      <c r="C266" s="224">
        <v>19.87</v>
      </c>
    </row>
    <row r="267" spans="1:3" ht="16.149999999999999" customHeight="1" x14ac:dyDescent="0.25">
      <c r="A267" s="227">
        <v>197107</v>
      </c>
      <c r="B267" s="228">
        <v>19.97</v>
      </c>
      <c r="C267" s="225">
        <v>20.059999999999999</v>
      </c>
    </row>
    <row r="268" spans="1:3" ht="16.149999999999999" customHeight="1" x14ac:dyDescent="0.25">
      <c r="A268" s="229">
        <v>197108</v>
      </c>
      <c r="B268" s="230">
        <v>20.14</v>
      </c>
      <c r="C268" s="224">
        <v>20.23</v>
      </c>
    </row>
    <row r="269" spans="1:3" ht="16.149999999999999" customHeight="1" x14ac:dyDescent="0.25">
      <c r="A269" s="227">
        <v>197109</v>
      </c>
      <c r="B269" s="228">
        <v>20.309999999999999</v>
      </c>
      <c r="C269" s="225">
        <v>20.38</v>
      </c>
    </row>
    <row r="270" spans="1:3" ht="16.149999999999999" customHeight="1" x14ac:dyDescent="0.25">
      <c r="A270" s="229">
        <v>197110</v>
      </c>
      <c r="B270" s="230">
        <v>20.46</v>
      </c>
      <c r="C270" s="224">
        <v>20.54</v>
      </c>
    </row>
    <row r="271" spans="1:3" ht="16.149999999999999" customHeight="1" x14ac:dyDescent="0.25">
      <c r="A271" s="227">
        <v>197111</v>
      </c>
      <c r="B271" s="228">
        <v>20.63</v>
      </c>
      <c r="C271" s="225">
        <v>20.71</v>
      </c>
    </row>
    <row r="272" spans="1:3" ht="16.149999999999999" customHeight="1" x14ac:dyDescent="0.25">
      <c r="A272" s="229">
        <v>197112</v>
      </c>
      <c r="B272" s="230">
        <v>20.81</v>
      </c>
      <c r="C272" s="224">
        <v>20.91</v>
      </c>
    </row>
    <row r="273" spans="1:3" ht="16.149999999999999" customHeight="1" x14ac:dyDescent="0.25">
      <c r="A273" s="227">
        <v>197201</v>
      </c>
      <c r="B273" s="228">
        <v>20.99</v>
      </c>
      <c r="C273" s="225">
        <v>21.08</v>
      </c>
    </row>
    <row r="274" spans="1:3" ht="16.149999999999999" customHeight="1" x14ac:dyDescent="0.25">
      <c r="A274" s="229">
        <v>197202</v>
      </c>
      <c r="B274" s="230">
        <v>21.17</v>
      </c>
      <c r="C274" s="224">
        <v>21.24</v>
      </c>
    </row>
    <row r="275" spans="1:3" ht="16.149999999999999" customHeight="1" x14ac:dyDescent="0.25">
      <c r="A275" s="227">
        <v>197203</v>
      </c>
      <c r="B275" s="228">
        <v>21.33</v>
      </c>
      <c r="C275" s="225">
        <v>21.42</v>
      </c>
    </row>
    <row r="276" spans="1:3" ht="16.149999999999999" customHeight="1" x14ac:dyDescent="0.25">
      <c r="A276" s="229">
        <v>197204</v>
      </c>
      <c r="B276" s="230">
        <v>21.5</v>
      </c>
      <c r="C276" s="224">
        <v>21.58</v>
      </c>
    </row>
    <row r="277" spans="1:3" ht="16.149999999999999" customHeight="1" x14ac:dyDescent="0.25">
      <c r="A277" s="227">
        <v>197205</v>
      </c>
      <c r="B277" s="228">
        <v>21.67</v>
      </c>
      <c r="C277" s="225">
        <v>21.75</v>
      </c>
    </row>
    <row r="278" spans="1:3" ht="16.149999999999999" customHeight="1" x14ac:dyDescent="0.25">
      <c r="A278" s="229">
        <v>197206</v>
      </c>
      <c r="B278" s="230">
        <v>21.82</v>
      </c>
      <c r="C278" s="224">
        <v>21.9</v>
      </c>
    </row>
    <row r="279" spans="1:3" ht="16.149999999999999" customHeight="1" x14ac:dyDescent="0.25">
      <c r="A279" s="227">
        <v>197207</v>
      </c>
      <c r="B279" s="228">
        <v>21.96</v>
      </c>
      <c r="C279" s="225">
        <v>22.01</v>
      </c>
    </row>
    <row r="280" spans="1:3" ht="16.149999999999999" customHeight="1" x14ac:dyDescent="0.25">
      <c r="A280" s="229">
        <v>197208</v>
      </c>
      <c r="B280" s="230">
        <v>22.09</v>
      </c>
      <c r="C280" s="224">
        <v>22.16</v>
      </c>
    </row>
    <row r="281" spans="1:3" ht="16.149999999999999" customHeight="1" x14ac:dyDescent="0.25">
      <c r="A281" s="227">
        <v>197209</v>
      </c>
      <c r="B281" s="228">
        <v>22.25</v>
      </c>
      <c r="C281" s="225">
        <v>22.33</v>
      </c>
    </row>
    <row r="282" spans="1:3" ht="16.149999999999999" customHeight="1" x14ac:dyDescent="0.25">
      <c r="A282" s="229">
        <v>197210</v>
      </c>
      <c r="B282" s="230">
        <v>22.39</v>
      </c>
      <c r="C282" s="224">
        <v>22.46</v>
      </c>
    </row>
    <row r="283" spans="1:3" ht="16.149999999999999" customHeight="1" x14ac:dyDescent="0.25">
      <c r="A283" s="227">
        <v>197211</v>
      </c>
      <c r="B283" s="228">
        <v>22.53</v>
      </c>
      <c r="C283" s="225">
        <v>22.6</v>
      </c>
    </row>
    <row r="284" spans="1:3" ht="16.149999999999999" customHeight="1" x14ac:dyDescent="0.25">
      <c r="A284" s="229">
        <v>197212</v>
      </c>
      <c r="B284" s="230">
        <v>22.7</v>
      </c>
      <c r="C284" s="224">
        <v>22.79</v>
      </c>
    </row>
    <row r="285" spans="1:3" ht="16.149999999999999" customHeight="1" x14ac:dyDescent="0.25">
      <c r="A285" s="227">
        <v>197301</v>
      </c>
      <c r="B285" s="228">
        <v>22.28</v>
      </c>
      <c r="C285" s="225">
        <v>22.96</v>
      </c>
    </row>
    <row r="286" spans="1:3" ht="16.149999999999999" customHeight="1" x14ac:dyDescent="0.25">
      <c r="A286" s="229">
        <v>197302</v>
      </c>
      <c r="B286" s="230">
        <v>23.02</v>
      </c>
      <c r="C286" s="224">
        <v>23.08</v>
      </c>
    </row>
    <row r="287" spans="1:3" ht="16.149999999999999" customHeight="1" x14ac:dyDescent="0.25">
      <c r="A287" s="227">
        <v>197303</v>
      </c>
      <c r="B287" s="228">
        <v>23.13</v>
      </c>
      <c r="C287" s="225">
        <v>23.2</v>
      </c>
    </row>
    <row r="288" spans="1:3" ht="16.149999999999999" customHeight="1" x14ac:dyDescent="0.25">
      <c r="A288" s="229">
        <v>197304</v>
      </c>
      <c r="B288" s="230">
        <v>23.25</v>
      </c>
      <c r="C288" s="224">
        <v>23.29</v>
      </c>
    </row>
    <row r="289" spans="1:3" ht="16.149999999999999" customHeight="1" x14ac:dyDescent="0.25">
      <c r="A289" s="227">
        <v>197305</v>
      </c>
      <c r="B289" s="228">
        <v>23.36</v>
      </c>
      <c r="C289" s="225">
        <v>23.42</v>
      </c>
    </row>
    <row r="290" spans="1:3" ht="16.149999999999999" customHeight="1" x14ac:dyDescent="0.25">
      <c r="A290" s="229">
        <v>197306</v>
      </c>
      <c r="B290" s="230">
        <v>23.47</v>
      </c>
      <c r="C290" s="224">
        <v>23.52</v>
      </c>
    </row>
    <row r="291" spans="1:3" ht="16.149999999999999" customHeight="1" x14ac:dyDescent="0.25">
      <c r="A291" s="227">
        <v>197307</v>
      </c>
      <c r="B291" s="228">
        <v>23.6</v>
      </c>
      <c r="C291" s="225">
        <v>23.67</v>
      </c>
    </row>
    <row r="292" spans="1:3" ht="16.149999999999999" customHeight="1" x14ac:dyDescent="0.25">
      <c r="A292" s="229">
        <v>197308</v>
      </c>
      <c r="B292" s="230">
        <v>23.76</v>
      </c>
      <c r="C292" s="224">
        <v>23.87</v>
      </c>
    </row>
    <row r="293" spans="1:3" ht="16.149999999999999" customHeight="1" x14ac:dyDescent="0.25">
      <c r="A293" s="227">
        <v>197309</v>
      </c>
      <c r="B293" s="228">
        <v>23.79</v>
      </c>
      <c r="C293" s="225">
        <v>24.07</v>
      </c>
    </row>
    <row r="294" spans="1:3" ht="16.149999999999999" customHeight="1" x14ac:dyDescent="0.25">
      <c r="A294" s="229">
        <v>197310</v>
      </c>
      <c r="B294" s="230">
        <v>24.18</v>
      </c>
      <c r="C294" s="224">
        <v>24.28</v>
      </c>
    </row>
    <row r="295" spans="1:3" ht="16.149999999999999" customHeight="1" x14ac:dyDescent="0.25">
      <c r="A295" s="227">
        <v>197311</v>
      </c>
      <c r="B295" s="228">
        <v>24.37</v>
      </c>
      <c r="C295" s="225">
        <v>24.47</v>
      </c>
    </row>
    <row r="296" spans="1:3" ht="16.149999999999999" customHeight="1" x14ac:dyDescent="0.25">
      <c r="A296" s="229">
        <v>197312</v>
      </c>
      <c r="B296" s="230">
        <v>24.65</v>
      </c>
      <c r="C296" s="224">
        <v>24.79</v>
      </c>
    </row>
    <row r="297" spans="1:3" ht="16.149999999999999" customHeight="1" x14ac:dyDescent="0.25">
      <c r="A297" s="227">
        <v>197401</v>
      </c>
      <c r="B297" s="228">
        <v>24.95</v>
      </c>
      <c r="C297" s="225">
        <v>25.1</v>
      </c>
    </row>
    <row r="298" spans="1:3" ht="16.149999999999999" customHeight="1" x14ac:dyDescent="0.25">
      <c r="A298" s="229">
        <v>197402</v>
      </c>
      <c r="B298" s="230">
        <v>25.22</v>
      </c>
      <c r="C298" s="224">
        <v>25.33</v>
      </c>
    </row>
    <row r="299" spans="1:3" ht="16.149999999999999" customHeight="1" x14ac:dyDescent="0.25">
      <c r="A299" s="227">
        <v>197403</v>
      </c>
      <c r="B299" s="228">
        <v>25.42</v>
      </c>
      <c r="C299" s="225">
        <v>25.47</v>
      </c>
    </row>
    <row r="300" spans="1:3" ht="16.149999999999999" customHeight="1" x14ac:dyDescent="0.25">
      <c r="A300" s="229">
        <v>197404</v>
      </c>
      <c r="B300" s="230">
        <v>25.5</v>
      </c>
      <c r="C300" s="224">
        <v>25.52</v>
      </c>
    </row>
    <row r="301" spans="1:3" ht="16.149999999999999" customHeight="1" x14ac:dyDescent="0.25">
      <c r="A301" s="227">
        <v>197405</v>
      </c>
      <c r="B301" s="228">
        <v>25.54</v>
      </c>
      <c r="C301" s="225">
        <v>25.56</v>
      </c>
    </row>
    <row r="302" spans="1:3" ht="16.149999999999999" customHeight="1" x14ac:dyDescent="0.25">
      <c r="A302" s="229">
        <v>197406</v>
      </c>
      <c r="B302" s="230">
        <v>25.58</v>
      </c>
      <c r="C302" s="224">
        <v>25.61</v>
      </c>
    </row>
    <row r="303" spans="1:3" ht="16.149999999999999" customHeight="1" x14ac:dyDescent="0.25">
      <c r="A303" s="227">
        <v>197407</v>
      </c>
      <c r="B303" s="228">
        <v>25.64</v>
      </c>
      <c r="C303" s="225">
        <v>25.69</v>
      </c>
    </row>
    <row r="304" spans="1:3" ht="16.149999999999999" customHeight="1" x14ac:dyDescent="0.25">
      <c r="A304" s="229">
        <v>197408</v>
      </c>
      <c r="B304" s="230">
        <v>25.81</v>
      </c>
      <c r="C304" s="224">
        <v>26.01</v>
      </c>
    </row>
    <row r="305" spans="1:3" ht="16.149999999999999" customHeight="1" x14ac:dyDescent="0.25">
      <c r="A305" s="227">
        <v>197409</v>
      </c>
      <c r="B305" s="228">
        <v>26.28</v>
      </c>
      <c r="C305" s="225">
        <v>26.57</v>
      </c>
    </row>
    <row r="306" spans="1:3" ht="16.149999999999999" customHeight="1" x14ac:dyDescent="0.25">
      <c r="A306" s="229">
        <v>197410</v>
      </c>
      <c r="B306" s="230">
        <v>27.01</v>
      </c>
      <c r="C306" s="224">
        <v>27.3</v>
      </c>
    </row>
    <row r="307" spans="1:3" ht="16.149999999999999" customHeight="1" x14ac:dyDescent="0.25">
      <c r="A307" s="227">
        <v>197411</v>
      </c>
      <c r="B307" s="228">
        <v>27.56</v>
      </c>
      <c r="C307" s="225">
        <v>27.88</v>
      </c>
    </row>
    <row r="308" spans="1:3" ht="16.149999999999999" customHeight="1" x14ac:dyDescent="0.25">
      <c r="A308" s="229">
        <v>197412</v>
      </c>
      <c r="B308" s="230">
        <v>28.23</v>
      </c>
      <c r="C308" s="224">
        <v>28.63</v>
      </c>
    </row>
    <row r="309" spans="1:3" ht="16.149999999999999" customHeight="1" x14ac:dyDescent="0.25">
      <c r="A309" s="227">
        <v>197501</v>
      </c>
      <c r="B309" s="228">
        <v>28.87</v>
      </c>
      <c r="C309" s="225">
        <v>29.07</v>
      </c>
    </row>
    <row r="310" spans="1:3" ht="16.149999999999999" customHeight="1" x14ac:dyDescent="0.25">
      <c r="A310" s="229">
        <v>197502</v>
      </c>
      <c r="B310" s="230">
        <v>29.24</v>
      </c>
      <c r="C310" s="224">
        <v>29.47</v>
      </c>
    </row>
    <row r="311" spans="1:3" ht="16.149999999999999" customHeight="1" x14ac:dyDescent="0.25">
      <c r="A311" s="227">
        <v>197503</v>
      </c>
      <c r="B311" s="228">
        <v>29.66</v>
      </c>
      <c r="C311" s="225">
        <v>29.86</v>
      </c>
    </row>
    <row r="312" spans="1:3" ht="16.149999999999999" customHeight="1" x14ac:dyDescent="0.25">
      <c r="A312" s="229">
        <v>197504</v>
      </c>
      <c r="B312" s="230">
        <v>30.05</v>
      </c>
      <c r="C312" s="224">
        <v>30.24</v>
      </c>
    </row>
    <row r="313" spans="1:3" ht="16.149999999999999" customHeight="1" x14ac:dyDescent="0.25">
      <c r="A313" s="227">
        <v>197505</v>
      </c>
      <c r="B313" s="228">
        <v>30.42</v>
      </c>
      <c r="C313" s="225">
        <v>30.64</v>
      </c>
    </row>
    <row r="314" spans="1:3" ht="16.149999999999999" customHeight="1" x14ac:dyDescent="0.25">
      <c r="A314" s="229">
        <v>197506</v>
      </c>
      <c r="B314" s="230">
        <v>30.82</v>
      </c>
      <c r="C314" s="224">
        <v>31</v>
      </c>
    </row>
    <row r="315" spans="1:3" ht="16.149999999999999" customHeight="1" x14ac:dyDescent="0.25">
      <c r="A315" s="227">
        <v>197507</v>
      </c>
      <c r="B315" s="228">
        <v>31.18</v>
      </c>
      <c r="C315" s="225">
        <v>31.36</v>
      </c>
    </row>
    <row r="316" spans="1:3" ht="16.149999999999999" customHeight="1" x14ac:dyDescent="0.25">
      <c r="A316" s="229">
        <v>197508</v>
      </c>
      <c r="B316" s="230">
        <v>31.52</v>
      </c>
      <c r="C316" s="224">
        <v>31.7</v>
      </c>
    </row>
    <row r="317" spans="1:3" ht="16.149999999999999" customHeight="1" x14ac:dyDescent="0.25">
      <c r="A317" s="227">
        <v>197509</v>
      </c>
      <c r="B317" s="228">
        <v>31.85</v>
      </c>
      <c r="C317" s="225">
        <v>32.020000000000003</v>
      </c>
    </row>
    <row r="318" spans="1:3" ht="16.149999999999999" customHeight="1" x14ac:dyDescent="0.25">
      <c r="A318" s="229">
        <v>197510</v>
      </c>
      <c r="B318" s="230">
        <v>32.17</v>
      </c>
      <c r="C318" s="224">
        <v>32.36</v>
      </c>
    </row>
    <row r="319" spans="1:3" ht="16.149999999999999" customHeight="1" x14ac:dyDescent="0.25">
      <c r="A319" s="227">
        <v>197511</v>
      </c>
      <c r="B319" s="228">
        <v>32.51</v>
      </c>
      <c r="C319" s="225">
        <v>32.68</v>
      </c>
    </row>
    <row r="320" spans="1:3" ht="16.149999999999999" customHeight="1" x14ac:dyDescent="0.25">
      <c r="A320" s="229">
        <v>197512</v>
      </c>
      <c r="B320" s="230">
        <v>32.840000000000003</v>
      </c>
      <c r="C320" s="224">
        <v>32.96</v>
      </c>
    </row>
    <row r="321" spans="1:3" ht="16.149999999999999" customHeight="1" x14ac:dyDescent="0.25">
      <c r="A321" s="227">
        <v>197601</v>
      </c>
      <c r="B321" s="228">
        <v>33.1</v>
      </c>
      <c r="C321" s="225">
        <v>33.32</v>
      </c>
    </row>
    <row r="322" spans="1:3" ht="16.149999999999999" customHeight="1" x14ac:dyDescent="0.25">
      <c r="A322" s="229">
        <v>197602</v>
      </c>
      <c r="B322" s="230">
        <v>33.49</v>
      </c>
      <c r="C322" s="224">
        <v>33.630000000000003</v>
      </c>
    </row>
    <row r="323" spans="1:3" ht="16.149999999999999" customHeight="1" x14ac:dyDescent="0.25">
      <c r="A323" s="227">
        <v>197603</v>
      </c>
      <c r="B323" s="228">
        <v>33.79</v>
      </c>
      <c r="C323" s="225">
        <v>33.950000000000003</v>
      </c>
    </row>
    <row r="324" spans="1:3" ht="16.149999999999999" customHeight="1" x14ac:dyDescent="0.25">
      <c r="A324" s="229">
        <v>197604</v>
      </c>
      <c r="B324" s="230">
        <v>34.1</v>
      </c>
      <c r="C324" s="224">
        <v>34.29</v>
      </c>
    </row>
    <row r="325" spans="1:3" ht="16.149999999999999" customHeight="1" x14ac:dyDescent="0.25">
      <c r="A325" s="227">
        <v>197605</v>
      </c>
      <c r="B325" s="228">
        <v>34.450000000000003</v>
      </c>
      <c r="C325" s="225">
        <v>34.58</v>
      </c>
    </row>
    <row r="326" spans="1:3" ht="16.149999999999999" customHeight="1" x14ac:dyDescent="0.25">
      <c r="A326" s="229">
        <v>197606</v>
      </c>
      <c r="B326" s="230">
        <v>34.65</v>
      </c>
      <c r="C326" s="224">
        <v>34.700000000000003</v>
      </c>
    </row>
    <row r="327" spans="1:3" ht="16.149999999999999" customHeight="1" x14ac:dyDescent="0.25">
      <c r="A327" s="227">
        <v>197607</v>
      </c>
      <c r="B327" s="228">
        <v>34.89</v>
      </c>
      <c r="C327" s="225">
        <v>35.119999999999997</v>
      </c>
    </row>
    <row r="328" spans="1:3" ht="16.149999999999999" customHeight="1" x14ac:dyDescent="0.25">
      <c r="A328" s="229">
        <v>197608</v>
      </c>
      <c r="B328" s="230">
        <v>35.200000000000003</v>
      </c>
      <c r="C328" s="224">
        <v>35.22</v>
      </c>
    </row>
    <row r="329" spans="1:3" ht="16.149999999999999" customHeight="1" x14ac:dyDescent="0.25">
      <c r="A329" s="227">
        <v>197609</v>
      </c>
      <c r="B329" s="228">
        <v>35.25</v>
      </c>
      <c r="C329" s="225">
        <v>35.29</v>
      </c>
    </row>
    <row r="330" spans="1:3" ht="16.149999999999999" customHeight="1" x14ac:dyDescent="0.25">
      <c r="A330" s="229">
        <v>197610</v>
      </c>
      <c r="B330" s="230">
        <v>35.409999999999997</v>
      </c>
      <c r="C330" s="224">
        <v>35.58</v>
      </c>
    </row>
    <row r="331" spans="1:3" ht="16.149999999999999" customHeight="1" x14ac:dyDescent="0.25">
      <c r="A331" s="227">
        <v>197611</v>
      </c>
      <c r="B331" s="228">
        <v>35.81</v>
      </c>
      <c r="C331" s="225">
        <v>36.04</v>
      </c>
    </row>
    <row r="332" spans="1:3" ht="16.149999999999999" customHeight="1" x14ac:dyDescent="0.25">
      <c r="A332" s="229">
        <v>197612</v>
      </c>
      <c r="B332" s="230">
        <v>36.200000000000003</v>
      </c>
      <c r="C332" s="224">
        <v>36.32</v>
      </c>
    </row>
    <row r="333" spans="1:3" ht="16.149999999999999" customHeight="1" x14ac:dyDescent="0.25">
      <c r="A333" s="227">
        <v>197701</v>
      </c>
      <c r="B333" s="228">
        <v>36.369999999999997</v>
      </c>
      <c r="C333" s="225">
        <v>36.380000000000003</v>
      </c>
    </row>
    <row r="334" spans="1:3" ht="16.149999999999999" customHeight="1" x14ac:dyDescent="0.25">
      <c r="A334" s="229">
        <v>197702</v>
      </c>
      <c r="B334" s="230">
        <v>36.380000000000003</v>
      </c>
      <c r="C334" s="224">
        <v>36.380000000000003</v>
      </c>
    </row>
    <row r="335" spans="1:3" ht="16.149999999999999" customHeight="1" x14ac:dyDescent="0.25">
      <c r="A335" s="227">
        <v>197703</v>
      </c>
      <c r="B335" s="228">
        <v>36.46</v>
      </c>
      <c r="C335" s="225">
        <v>36.590000000000003</v>
      </c>
    </row>
    <row r="336" spans="1:3" ht="16.149999999999999" customHeight="1" x14ac:dyDescent="0.25">
      <c r="A336" s="229">
        <v>197704</v>
      </c>
      <c r="B336" s="230">
        <v>36.54</v>
      </c>
      <c r="C336" s="224">
        <v>36.5</v>
      </c>
    </row>
    <row r="337" spans="1:3" ht="16.149999999999999" customHeight="1" x14ac:dyDescent="0.25">
      <c r="A337" s="227">
        <v>197705</v>
      </c>
      <c r="B337" s="228">
        <v>36.5</v>
      </c>
      <c r="C337" s="225">
        <v>36.5</v>
      </c>
    </row>
    <row r="338" spans="1:3" ht="16.149999999999999" customHeight="1" x14ac:dyDescent="0.25">
      <c r="A338" s="229">
        <v>197706</v>
      </c>
      <c r="B338" s="230">
        <v>36.5</v>
      </c>
      <c r="C338" s="224">
        <v>36.5</v>
      </c>
    </row>
    <row r="339" spans="1:3" ht="16.149999999999999" customHeight="1" x14ac:dyDescent="0.25">
      <c r="A339" s="227">
        <v>197707</v>
      </c>
      <c r="B339" s="228">
        <v>36.51</v>
      </c>
      <c r="C339" s="225">
        <v>36.54</v>
      </c>
    </row>
    <row r="340" spans="1:3" ht="16.149999999999999" customHeight="1" x14ac:dyDescent="0.25">
      <c r="A340" s="229">
        <v>197708</v>
      </c>
      <c r="B340" s="230">
        <v>36.67</v>
      </c>
      <c r="C340" s="224">
        <v>36.82</v>
      </c>
    </row>
    <row r="341" spans="1:3" ht="16.149999999999999" customHeight="1" x14ac:dyDescent="0.25">
      <c r="A341" s="227">
        <v>197709</v>
      </c>
      <c r="B341" s="228">
        <v>36.97</v>
      </c>
      <c r="C341" s="225">
        <v>37.14</v>
      </c>
    </row>
    <row r="342" spans="1:3" ht="16.149999999999999" customHeight="1" x14ac:dyDescent="0.25">
      <c r="A342" s="229">
        <v>197710</v>
      </c>
      <c r="B342" s="230">
        <v>37.229999999999997</v>
      </c>
      <c r="C342" s="224">
        <v>37.35</v>
      </c>
    </row>
    <row r="343" spans="1:3" ht="16.149999999999999" customHeight="1" x14ac:dyDescent="0.25">
      <c r="A343" s="227">
        <v>197711</v>
      </c>
      <c r="B343" s="228">
        <v>37.450000000000003</v>
      </c>
      <c r="C343" s="225">
        <v>37.549999999999997</v>
      </c>
    </row>
    <row r="344" spans="1:3" ht="16.149999999999999" customHeight="1" x14ac:dyDescent="0.25">
      <c r="A344" s="229">
        <v>197712</v>
      </c>
      <c r="B344" s="230">
        <v>37.71</v>
      </c>
      <c r="C344" s="224">
        <v>37.96</v>
      </c>
    </row>
    <row r="345" spans="1:3" ht="16.149999999999999" customHeight="1" x14ac:dyDescent="0.25">
      <c r="A345" s="227">
        <v>197801</v>
      </c>
      <c r="B345" s="228">
        <v>38.03</v>
      </c>
      <c r="C345" s="225">
        <v>38.08</v>
      </c>
    </row>
    <row r="346" spans="1:3" ht="16.149999999999999" customHeight="1" x14ac:dyDescent="0.25">
      <c r="A346" s="229">
        <v>197802</v>
      </c>
      <c r="B346" s="230">
        <v>38.14</v>
      </c>
      <c r="C346" s="224">
        <v>38.22</v>
      </c>
    </row>
    <row r="347" spans="1:3" ht="16.149999999999999" customHeight="1" x14ac:dyDescent="0.25">
      <c r="A347" s="227">
        <v>197803</v>
      </c>
      <c r="B347" s="228">
        <v>38.33</v>
      </c>
      <c r="C347" s="225">
        <v>38.42</v>
      </c>
    </row>
    <row r="348" spans="1:3" ht="16.149999999999999" customHeight="1" x14ac:dyDescent="0.25">
      <c r="A348" s="229">
        <v>197804</v>
      </c>
      <c r="B348" s="230">
        <v>38.49</v>
      </c>
      <c r="C348" s="224">
        <v>38.58</v>
      </c>
    </row>
    <row r="349" spans="1:3" ht="16.149999999999999" customHeight="1" x14ac:dyDescent="0.25">
      <c r="A349" s="227">
        <v>197805</v>
      </c>
      <c r="B349" s="228">
        <v>38.659999999999997</v>
      </c>
      <c r="C349" s="225">
        <v>38.75</v>
      </c>
    </row>
    <row r="350" spans="1:3" ht="16.149999999999999" customHeight="1" x14ac:dyDescent="0.25">
      <c r="A350" s="229">
        <v>197806</v>
      </c>
      <c r="B350" s="230">
        <v>38.81</v>
      </c>
      <c r="C350" s="224">
        <v>38.869999999999997</v>
      </c>
    </row>
    <row r="351" spans="1:3" ht="16.149999999999999" customHeight="1" x14ac:dyDescent="0.25">
      <c r="A351" s="227">
        <v>197807</v>
      </c>
      <c r="B351" s="228">
        <v>38.950000000000003</v>
      </c>
      <c r="C351" s="225">
        <v>38.99</v>
      </c>
    </row>
    <row r="352" spans="1:3" ht="16.149999999999999" customHeight="1" x14ac:dyDescent="0.25">
      <c r="A352" s="229">
        <v>197808</v>
      </c>
      <c r="B352" s="230">
        <v>39.11</v>
      </c>
      <c r="C352" s="224">
        <v>39.229999999999997</v>
      </c>
    </row>
    <row r="353" spans="1:3" ht="16.149999999999999" customHeight="1" x14ac:dyDescent="0.25">
      <c r="A353" s="227">
        <v>197809</v>
      </c>
      <c r="B353" s="228">
        <v>39.450000000000003</v>
      </c>
      <c r="C353" s="225">
        <v>39.75</v>
      </c>
    </row>
    <row r="354" spans="1:3" ht="16.149999999999999" customHeight="1" x14ac:dyDescent="0.25">
      <c r="A354" s="229">
        <v>197810</v>
      </c>
      <c r="B354" s="230">
        <v>39.979999999999997</v>
      </c>
      <c r="C354" s="224">
        <v>40.200000000000003</v>
      </c>
    </row>
    <row r="355" spans="1:3" ht="16.149999999999999" customHeight="1" x14ac:dyDescent="0.25">
      <c r="A355" s="227">
        <v>197811</v>
      </c>
      <c r="B355" s="228">
        <v>40.4</v>
      </c>
      <c r="C355" s="225">
        <v>40.6</v>
      </c>
    </row>
    <row r="356" spans="1:3" ht="16.149999999999999" customHeight="1" x14ac:dyDescent="0.25">
      <c r="A356" s="229">
        <v>197812</v>
      </c>
      <c r="B356" s="230">
        <v>40.79</v>
      </c>
      <c r="C356" s="224">
        <v>41</v>
      </c>
    </row>
    <row r="357" spans="1:3" ht="16.149999999999999" customHeight="1" x14ac:dyDescent="0.25">
      <c r="A357" s="227">
        <v>197901</v>
      </c>
      <c r="B357" s="228">
        <v>41.15</v>
      </c>
      <c r="C357" s="225">
        <v>41.3</v>
      </c>
    </row>
    <row r="358" spans="1:3" ht="16.149999999999999" customHeight="1" x14ac:dyDescent="0.25">
      <c r="A358" s="229">
        <v>197902</v>
      </c>
      <c r="B358" s="230">
        <v>41.44</v>
      </c>
      <c r="C358" s="224">
        <v>41.58</v>
      </c>
    </row>
    <row r="359" spans="1:3" ht="16.149999999999999" customHeight="1" x14ac:dyDescent="0.25">
      <c r="A359" s="227">
        <v>197903</v>
      </c>
      <c r="B359" s="228">
        <v>41.79</v>
      </c>
      <c r="C359" s="225">
        <v>42.02</v>
      </c>
    </row>
    <row r="360" spans="1:3" ht="16.149999999999999" customHeight="1" x14ac:dyDescent="0.25">
      <c r="A360" s="229">
        <v>197904</v>
      </c>
      <c r="B360" s="230">
        <v>42.21</v>
      </c>
      <c r="C360" s="224">
        <v>42.43</v>
      </c>
    </row>
    <row r="361" spans="1:3" ht="16.149999999999999" customHeight="1" x14ac:dyDescent="0.25">
      <c r="A361" s="227">
        <v>197905</v>
      </c>
      <c r="B361" s="228">
        <v>42.56</v>
      </c>
      <c r="C361" s="225">
        <v>42.69</v>
      </c>
    </row>
    <row r="362" spans="1:3" ht="16.149999999999999" customHeight="1" x14ac:dyDescent="0.25">
      <c r="A362" s="229">
        <v>197906</v>
      </c>
      <c r="B362" s="230">
        <v>42.69</v>
      </c>
      <c r="C362" s="224">
        <v>42.71</v>
      </c>
    </row>
    <row r="363" spans="1:3" ht="16.149999999999999" customHeight="1" x14ac:dyDescent="0.25">
      <c r="A363" s="227">
        <v>197907</v>
      </c>
      <c r="B363" s="228">
        <v>42.74</v>
      </c>
      <c r="C363" s="225">
        <v>42.76</v>
      </c>
    </row>
    <row r="364" spans="1:3" ht="16.149999999999999" customHeight="1" x14ac:dyDescent="0.25">
      <c r="A364" s="229">
        <v>197908</v>
      </c>
      <c r="B364" s="230">
        <v>42.8</v>
      </c>
      <c r="C364" s="224">
        <v>42.88</v>
      </c>
    </row>
    <row r="365" spans="1:3" ht="16.149999999999999" customHeight="1" x14ac:dyDescent="0.25">
      <c r="A365" s="227">
        <v>197909</v>
      </c>
      <c r="B365" s="228">
        <v>42.89</v>
      </c>
      <c r="C365" s="225">
        <v>43</v>
      </c>
    </row>
    <row r="366" spans="1:3" ht="16.149999999999999" customHeight="1" x14ac:dyDescent="0.25">
      <c r="A366" s="229">
        <v>197910</v>
      </c>
      <c r="B366" s="230">
        <v>43.14</v>
      </c>
      <c r="C366" s="224">
        <v>43.23</v>
      </c>
    </row>
    <row r="367" spans="1:3" ht="16.149999999999999" customHeight="1" x14ac:dyDescent="0.25">
      <c r="A367" s="227">
        <v>197911</v>
      </c>
      <c r="B367" s="228">
        <v>43.38</v>
      </c>
      <c r="C367" s="225">
        <v>43.53</v>
      </c>
    </row>
    <row r="368" spans="1:3" ht="16.149999999999999" customHeight="1" x14ac:dyDescent="0.25">
      <c r="A368" s="229">
        <v>197912</v>
      </c>
      <c r="B368" s="230">
        <v>43.79</v>
      </c>
      <c r="C368" s="224">
        <v>44</v>
      </c>
    </row>
    <row r="369" spans="1:3" ht="16.149999999999999" customHeight="1" x14ac:dyDescent="0.25">
      <c r="A369" s="227">
        <v>198001</v>
      </c>
      <c r="B369" s="228">
        <v>44.16</v>
      </c>
      <c r="C369" s="225">
        <v>44.41</v>
      </c>
    </row>
    <row r="370" spans="1:3" ht="16.149999999999999" customHeight="1" x14ac:dyDescent="0.25">
      <c r="A370" s="229">
        <v>198002</v>
      </c>
      <c r="B370" s="230">
        <v>44.68</v>
      </c>
      <c r="C370" s="224">
        <v>44.94</v>
      </c>
    </row>
    <row r="371" spans="1:3" ht="16.149999999999999" customHeight="1" x14ac:dyDescent="0.25">
      <c r="A371" s="227">
        <v>198003</v>
      </c>
      <c r="B371" s="228">
        <v>45.32</v>
      </c>
      <c r="C371" s="225">
        <v>45.62</v>
      </c>
    </row>
    <row r="372" spans="1:3" ht="16.149999999999999" customHeight="1" x14ac:dyDescent="0.25">
      <c r="A372" s="229">
        <v>198004</v>
      </c>
      <c r="B372" s="230">
        <v>45.82</v>
      </c>
      <c r="C372" s="224">
        <v>46.05</v>
      </c>
    </row>
    <row r="373" spans="1:3" ht="16.149999999999999" customHeight="1" x14ac:dyDescent="0.25">
      <c r="A373" s="227">
        <v>198005</v>
      </c>
      <c r="B373" s="228">
        <v>46.44</v>
      </c>
      <c r="C373" s="225">
        <v>46.78</v>
      </c>
    </row>
    <row r="374" spans="1:3" ht="16.149999999999999" customHeight="1" x14ac:dyDescent="0.25">
      <c r="A374" s="229">
        <v>198006</v>
      </c>
      <c r="B374" s="230">
        <v>47.1</v>
      </c>
      <c r="C374" s="224">
        <v>47.32</v>
      </c>
    </row>
    <row r="375" spans="1:3" ht="16.149999999999999" customHeight="1" x14ac:dyDescent="0.25">
      <c r="A375" s="227">
        <v>198007</v>
      </c>
      <c r="B375" s="228">
        <v>47.52</v>
      </c>
      <c r="C375" s="225">
        <v>47.79</v>
      </c>
    </row>
    <row r="376" spans="1:3" ht="16.149999999999999" customHeight="1" x14ac:dyDescent="0.25">
      <c r="A376" s="229">
        <v>198008</v>
      </c>
      <c r="B376" s="230">
        <v>48.02</v>
      </c>
      <c r="C376" s="224">
        <v>48.24</v>
      </c>
    </row>
    <row r="377" spans="1:3" ht="16.149999999999999" customHeight="1" x14ac:dyDescent="0.25">
      <c r="A377" s="227">
        <v>198009</v>
      </c>
      <c r="B377" s="228">
        <v>48.56</v>
      </c>
      <c r="C377" s="225">
        <v>48.92</v>
      </c>
    </row>
    <row r="378" spans="1:3" ht="16.149999999999999" customHeight="1" x14ac:dyDescent="0.25">
      <c r="A378" s="229">
        <v>198010</v>
      </c>
      <c r="B378" s="230">
        <v>49.23</v>
      </c>
      <c r="C378" s="224">
        <v>49.6</v>
      </c>
    </row>
    <row r="379" spans="1:3" ht="16.149999999999999" customHeight="1" x14ac:dyDescent="0.25">
      <c r="A379" s="227">
        <v>198011</v>
      </c>
      <c r="B379" s="228">
        <v>49.93</v>
      </c>
      <c r="C379" s="225">
        <v>50.27</v>
      </c>
    </row>
    <row r="380" spans="1:3" ht="16.149999999999999" customHeight="1" x14ac:dyDescent="0.25">
      <c r="A380" s="229">
        <v>198012</v>
      </c>
      <c r="B380" s="230">
        <v>50.56</v>
      </c>
      <c r="C380" s="224">
        <v>50.92</v>
      </c>
    </row>
    <row r="381" spans="1:3" ht="16.149999999999999" customHeight="1" x14ac:dyDescent="0.25">
      <c r="A381" s="227">
        <v>198101</v>
      </c>
      <c r="B381" s="228">
        <v>51.08</v>
      </c>
      <c r="C381" s="225">
        <v>51.45</v>
      </c>
    </row>
    <row r="382" spans="1:3" ht="16.149999999999999" customHeight="1" x14ac:dyDescent="0.25">
      <c r="A382" s="229">
        <v>198102</v>
      </c>
      <c r="B382" s="230">
        <v>51.71</v>
      </c>
      <c r="C382" s="224">
        <v>51.96</v>
      </c>
    </row>
    <row r="383" spans="1:3" ht="16.149999999999999" customHeight="1" x14ac:dyDescent="0.25">
      <c r="A383" s="227">
        <v>198103</v>
      </c>
      <c r="B383" s="228">
        <v>52.24</v>
      </c>
      <c r="C383" s="225">
        <v>52.49</v>
      </c>
    </row>
    <row r="384" spans="1:3" ht="16.149999999999999" customHeight="1" x14ac:dyDescent="0.25">
      <c r="A384" s="229">
        <v>198104</v>
      </c>
      <c r="B384" s="230">
        <v>52.71</v>
      </c>
      <c r="C384" s="224">
        <v>52.94</v>
      </c>
    </row>
    <row r="385" spans="1:3" ht="16.149999999999999" customHeight="1" x14ac:dyDescent="0.25">
      <c r="A385" s="227">
        <v>198105</v>
      </c>
      <c r="B385" s="228">
        <v>53.24</v>
      </c>
      <c r="C385" s="225">
        <v>53.57</v>
      </c>
    </row>
    <row r="386" spans="1:3" ht="16.149999999999999" customHeight="1" x14ac:dyDescent="0.25">
      <c r="A386" s="229">
        <v>198106</v>
      </c>
      <c r="B386" s="230">
        <v>53.9</v>
      </c>
      <c r="C386" s="224">
        <v>54.18</v>
      </c>
    </row>
    <row r="387" spans="1:3" ht="16.149999999999999" customHeight="1" x14ac:dyDescent="0.25">
      <c r="A387" s="227">
        <v>198107</v>
      </c>
      <c r="B387" s="228">
        <v>54.57</v>
      </c>
      <c r="C387" s="225">
        <v>54.93</v>
      </c>
    </row>
    <row r="388" spans="1:3" ht="16.149999999999999" customHeight="1" x14ac:dyDescent="0.25">
      <c r="A388" s="229">
        <v>198108</v>
      </c>
      <c r="B388" s="230">
        <v>55.3</v>
      </c>
      <c r="C388" s="224">
        <v>55.68</v>
      </c>
    </row>
    <row r="389" spans="1:3" ht="16.149999999999999" customHeight="1" x14ac:dyDescent="0.25">
      <c r="A389" s="227">
        <v>198109</v>
      </c>
      <c r="B389" s="228">
        <v>56.03</v>
      </c>
      <c r="C389" s="225">
        <v>56.39</v>
      </c>
    </row>
    <row r="390" spans="1:3" ht="16.149999999999999" customHeight="1" x14ac:dyDescent="0.25">
      <c r="A390" s="229">
        <v>198110</v>
      </c>
      <c r="B390" s="230">
        <v>56.79</v>
      </c>
      <c r="C390" s="224">
        <v>57.22</v>
      </c>
    </row>
    <row r="391" spans="1:3" ht="16.149999999999999" customHeight="1" x14ac:dyDescent="0.25">
      <c r="A391" s="227">
        <v>198111</v>
      </c>
      <c r="B391" s="228">
        <v>57.66</v>
      </c>
      <c r="C391" s="225">
        <v>58.09</v>
      </c>
    </row>
    <row r="392" spans="1:3" ht="16.149999999999999" customHeight="1" x14ac:dyDescent="0.25">
      <c r="A392" s="229">
        <v>198112</v>
      </c>
      <c r="B392" s="230">
        <v>58.64</v>
      </c>
      <c r="C392" s="224">
        <v>59.07</v>
      </c>
    </row>
    <row r="393" spans="1:3" ht="16.149999999999999" customHeight="1" x14ac:dyDescent="0.25">
      <c r="A393" s="227">
        <v>198201</v>
      </c>
      <c r="B393" s="228">
        <v>59.5</v>
      </c>
      <c r="C393" s="225">
        <v>59.84</v>
      </c>
    </row>
    <row r="394" spans="1:3" ht="16.149999999999999" customHeight="1" x14ac:dyDescent="0.25">
      <c r="A394" s="229">
        <v>198202</v>
      </c>
      <c r="B394" s="230">
        <v>60.24</v>
      </c>
      <c r="C394" s="224">
        <v>60.63</v>
      </c>
    </row>
    <row r="395" spans="1:3" ht="16.149999999999999" customHeight="1" x14ac:dyDescent="0.25">
      <c r="A395" s="227">
        <v>198203</v>
      </c>
      <c r="B395" s="228">
        <v>60.99</v>
      </c>
      <c r="C395" s="225">
        <v>61.4</v>
      </c>
    </row>
    <row r="396" spans="1:3" ht="16.149999999999999" customHeight="1" x14ac:dyDescent="0.25">
      <c r="A396" s="229">
        <v>198204</v>
      </c>
      <c r="B396" s="230">
        <v>61.82</v>
      </c>
      <c r="C396" s="224">
        <v>62.21</v>
      </c>
    </row>
    <row r="397" spans="1:3" ht="16.149999999999999" customHeight="1" x14ac:dyDescent="0.25">
      <c r="A397" s="227">
        <v>198205</v>
      </c>
      <c r="B397" s="228">
        <v>62.63</v>
      </c>
      <c r="C397" s="225">
        <v>63.02</v>
      </c>
    </row>
    <row r="398" spans="1:3" ht="16.149999999999999" customHeight="1" x14ac:dyDescent="0.25">
      <c r="A398" s="229">
        <v>198206</v>
      </c>
      <c r="B398" s="230">
        <v>63.52</v>
      </c>
      <c r="C398" s="224">
        <v>63.84</v>
      </c>
    </row>
    <row r="399" spans="1:3" ht="16.149999999999999" customHeight="1" x14ac:dyDescent="0.25">
      <c r="A399" s="227">
        <v>198207</v>
      </c>
      <c r="B399" s="228">
        <v>64.25</v>
      </c>
      <c r="C399" s="225">
        <v>64.69</v>
      </c>
    </row>
    <row r="400" spans="1:3" ht="16.149999999999999" customHeight="1" x14ac:dyDescent="0.25">
      <c r="A400" s="229">
        <v>198208</v>
      </c>
      <c r="B400" s="230">
        <v>65.180000000000007</v>
      </c>
      <c r="C400" s="224">
        <v>65.55</v>
      </c>
    </row>
    <row r="401" spans="1:3" ht="16.149999999999999" customHeight="1" x14ac:dyDescent="0.25">
      <c r="A401" s="227">
        <v>198209</v>
      </c>
      <c r="B401" s="228">
        <v>65.98</v>
      </c>
      <c r="C401" s="225">
        <v>66.42</v>
      </c>
    </row>
    <row r="402" spans="1:3" ht="16.149999999999999" customHeight="1" x14ac:dyDescent="0.25">
      <c r="A402" s="229">
        <v>198210</v>
      </c>
      <c r="B402" s="230">
        <v>66.989999999999995</v>
      </c>
      <c r="C402" s="224">
        <v>67.680000000000007</v>
      </c>
    </row>
    <row r="403" spans="1:3" ht="16.149999999999999" customHeight="1" x14ac:dyDescent="0.25">
      <c r="A403" s="227">
        <v>198211</v>
      </c>
      <c r="B403" s="228">
        <v>68.34</v>
      </c>
      <c r="C403" s="225">
        <v>68.97</v>
      </c>
    </row>
    <row r="404" spans="1:3" ht="16.149999999999999" customHeight="1" x14ac:dyDescent="0.25">
      <c r="A404" s="229">
        <v>198212</v>
      </c>
      <c r="B404" s="230">
        <v>69.59</v>
      </c>
      <c r="C404" s="224">
        <v>70.290000000000006</v>
      </c>
    </row>
    <row r="405" spans="1:3" ht="16.149999999999999" customHeight="1" x14ac:dyDescent="0.25">
      <c r="A405" s="227">
        <v>198301</v>
      </c>
      <c r="B405" s="228">
        <v>70.900000000000006</v>
      </c>
      <c r="C405" s="225">
        <v>71.45</v>
      </c>
    </row>
    <row r="406" spans="1:3" ht="16.149999999999999" customHeight="1" x14ac:dyDescent="0.25">
      <c r="A406" s="229">
        <v>198302</v>
      </c>
      <c r="B406" s="230">
        <v>72.06</v>
      </c>
      <c r="C406" s="224">
        <v>72.81</v>
      </c>
    </row>
    <row r="407" spans="1:3" ht="16.149999999999999" customHeight="1" x14ac:dyDescent="0.25">
      <c r="A407" s="227">
        <v>198303</v>
      </c>
      <c r="B407" s="228">
        <v>73.48</v>
      </c>
      <c r="C407" s="225">
        <v>74.19</v>
      </c>
    </row>
    <row r="408" spans="1:3" ht="16.149999999999999" customHeight="1" x14ac:dyDescent="0.25">
      <c r="A408" s="229">
        <v>198304</v>
      </c>
      <c r="B408" s="230">
        <v>74.89</v>
      </c>
      <c r="C408" s="224">
        <v>75.599999999999994</v>
      </c>
    </row>
    <row r="409" spans="1:3" ht="16.149999999999999" customHeight="1" x14ac:dyDescent="0.25">
      <c r="A409" s="227">
        <v>198305</v>
      </c>
      <c r="B409" s="228">
        <v>76.36</v>
      </c>
      <c r="C409" s="225">
        <v>77.040000000000006</v>
      </c>
    </row>
    <row r="410" spans="1:3" ht="16.149999999999999" customHeight="1" x14ac:dyDescent="0.25">
      <c r="A410" s="229">
        <v>198306</v>
      </c>
      <c r="B410" s="230">
        <v>77.78</v>
      </c>
      <c r="C410" s="224">
        <v>78.510000000000005</v>
      </c>
    </row>
    <row r="411" spans="1:3" ht="16.149999999999999" customHeight="1" x14ac:dyDescent="0.25">
      <c r="A411" s="227">
        <v>198307</v>
      </c>
      <c r="B411" s="228">
        <v>79.22</v>
      </c>
      <c r="C411" s="225">
        <v>80</v>
      </c>
    </row>
    <row r="412" spans="1:3" ht="16.149999999999999" customHeight="1" x14ac:dyDescent="0.25">
      <c r="A412" s="229">
        <v>198308</v>
      </c>
      <c r="B412" s="230">
        <v>80.88</v>
      </c>
      <c r="C412" s="224">
        <v>81.680000000000007</v>
      </c>
    </row>
    <row r="413" spans="1:3" ht="16.149999999999999" customHeight="1" x14ac:dyDescent="0.25">
      <c r="A413" s="227">
        <v>198309</v>
      </c>
      <c r="B413" s="228">
        <v>82.52</v>
      </c>
      <c r="C413" s="225">
        <v>83.4</v>
      </c>
    </row>
    <row r="414" spans="1:3" ht="16.149999999999999" customHeight="1" x14ac:dyDescent="0.25">
      <c r="A414" s="229">
        <v>198310</v>
      </c>
      <c r="B414" s="230">
        <v>84.26</v>
      </c>
      <c r="C414" s="224">
        <v>85.15</v>
      </c>
    </row>
    <row r="415" spans="1:3" ht="16.149999999999999" customHeight="1" x14ac:dyDescent="0.25">
      <c r="A415" s="227">
        <v>198311</v>
      </c>
      <c r="B415" s="228">
        <v>86.11</v>
      </c>
      <c r="C415" s="225">
        <v>86.94</v>
      </c>
    </row>
    <row r="416" spans="1:3" ht="16.149999999999999" customHeight="1" x14ac:dyDescent="0.25">
      <c r="A416" s="229">
        <v>198312</v>
      </c>
      <c r="B416" s="230">
        <v>87.83</v>
      </c>
      <c r="C416" s="224">
        <v>88.77</v>
      </c>
    </row>
    <row r="417" spans="1:3" ht="16.149999999999999" customHeight="1" x14ac:dyDescent="0.25">
      <c r="A417" s="227">
        <v>198401</v>
      </c>
      <c r="B417" s="228">
        <v>89.79</v>
      </c>
      <c r="C417" s="225">
        <v>90.63</v>
      </c>
    </row>
    <row r="418" spans="1:3" ht="16.149999999999999" customHeight="1" x14ac:dyDescent="0.25">
      <c r="A418" s="229">
        <v>198402</v>
      </c>
      <c r="B418" s="230">
        <v>91.57</v>
      </c>
      <c r="C418" s="224">
        <v>92.53</v>
      </c>
    </row>
    <row r="419" spans="1:3" ht="16.149999999999999" customHeight="1" x14ac:dyDescent="0.25">
      <c r="A419" s="227">
        <v>198403</v>
      </c>
      <c r="B419" s="228">
        <v>93.46</v>
      </c>
      <c r="C419" s="225">
        <v>94.47</v>
      </c>
    </row>
    <row r="420" spans="1:3" ht="16.149999999999999" customHeight="1" x14ac:dyDescent="0.25">
      <c r="A420" s="229">
        <v>198404</v>
      </c>
      <c r="B420" s="230">
        <v>95.42</v>
      </c>
      <c r="C420" s="224">
        <v>96.45</v>
      </c>
    </row>
    <row r="421" spans="1:3" ht="16.149999999999999" customHeight="1" x14ac:dyDescent="0.25">
      <c r="A421" s="227">
        <v>198405</v>
      </c>
      <c r="B421" s="228">
        <v>97.46</v>
      </c>
      <c r="C421" s="225">
        <v>98.47</v>
      </c>
    </row>
    <row r="422" spans="1:3" ht="16.149999999999999" customHeight="1" x14ac:dyDescent="0.25">
      <c r="A422" s="229">
        <v>198406</v>
      </c>
      <c r="B422" s="230">
        <v>99.4</v>
      </c>
      <c r="C422" s="224">
        <v>100.4</v>
      </c>
    </row>
    <row r="423" spans="1:3" ht="16.149999999999999" customHeight="1" x14ac:dyDescent="0.25">
      <c r="A423" s="227">
        <v>198407</v>
      </c>
      <c r="B423" s="228">
        <v>101.73</v>
      </c>
      <c r="C423" s="225">
        <v>102.65</v>
      </c>
    </row>
    <row r="424" spans="1:3" ht="16.149999999999999" customHeight="1" x14ac:dyDescent="0.25">
      <c r="A424" s="229">
        <v>198408</v>
      </c>
      <c r="B424" s="230">
        <v>103.73</v>
      </c>
      <c r="C424" s="224">
        <v>104.81</v>
      </c>
    </row>
    <row r="425" spans="1:3" ht="16.149999999999999" customHeight="1" x14ac:dyDescent="0.25">
      <c r="A425" s="227">
        <v>198409</v>
      </c>
      <c r="B425" s="228">
        <v>105.93</v>
      </c>
      <c r="C425" s="225">
        <v>107.01</v>
      </c>
    </row>
    <row r="426" spans="1:3" ht="16.149999999999999" customHeight="1" x14ac:dyDescent="0.25">
      <c r="A426" s="229">
        <v>198410</v>
      </c>
      <c r="B426" s="230">
        <v>108.13</v>
      </c>
      <c r="C426" s="224">
        <v>109.26</v>
      </c>
    </row>
    <row r="427" spans="1:3" ht="16.149999999999999" customHeight="1" x14ac:dyDescent="0.25">
      <c r="A427" s="227">
        <v>198411</v>
      </c>
      <c r="B427" s="228">
        <v>110.43</v>
      </c>
      <c r="C427" s="225">
        <v>111.55</v>
      </c>
    </row>
    <row r="428" spans="1:3" ht="16.149999999999999" customHeight="1" x14ac:dyDescent="0.25">
      <c r="A428" s="229">
        <v>198412</v>
      </c>
      <c r="B428" s="230">
        <v>112.76</v>
      </c>
      <c r="C428" s="224">
        <v>113.89</v>
      </c>
    </row>
    <row r="429" spans="1:3" ht="16.149999999999999" customHeight="1" x14ac:dyDescent="0.25">
      <c r="A429" s="227">
        <v>198501</v>
      </c>
      <c r="B429" s="228">
        <v>115.17</v>
      </c>
      <c r="C429" s="225">
        <v>116.6</v>
      </c>
    </row>
    <row r="430" spans="1:3" ht="16.149999999999999" customHeight="1" x14ac:dyDescent="0.25">
      <c r="A430" s="229">
        <v>198502</v>
      </c>
      <c r="B430" s="230">
        <v>118.25</v>
      </c>
      <c r="C430" s="224">
        <v>120.1</v>
      </c>
    </row>
    <row r="431" spans="1:3" ht="16.149999999999999" customHeight="1" x14ac:dyDescent="0.25">
      <c r="A431" s="227">
        <v>198503</v>
      </c>
      <c r="B431" s="228">
        <v>123.15</v>
      </c>
      <c r="C431" s="225">
        <v>126.27</v>
      </c>
    </row>
    <row r="432" spans="1:3" ht="16.149999999999999" customHeight="1" x14ac:dyDescent="0.25">
      <c r="A432" s="229">
        <v>198504</v>
      </c>
      <c r="B432" s="230">
        <v>129.62</v>
      </c>
      <c r="C432" s="224">
        <v>132.58000000000001</v>
      </c>
    </row>
    <row r="433" spans="1:3" ht="16.149999999999999" customHeight="1" x14ac:dyDescent="0.25">
      <c r="A433" s="227">
        <v>198505</v>
      </c>
      <c r="B433" s="228">
        <v>135.94999999999999</v>
      </c>
      <c r="C433" s="225">
        <v>138.69999999999999</v>
      </c>
    </row>
    <row r="434" spans="1:3" ht="16.149999999999999" customHeight="1" x14ac:dyDescent="0.25">
      <c r="A434" s="229">
        <v>198506</v>
      </c>
      <c r="B434" s="230">
        <v>140.72999999999999</v>
      </c>
      <c r="C434" s="224">
        <v>142.9</v>
      </c>
    </row>
    <row r="435" spans="1:3" ht="16.149999999999999" customHeight="1" x14ac:dyDescent="0.25">
      <c r="A435" s="227">
        <v>198507</v>
      </c>
      <c r="B435" s="228">
        <v>145.51</v>
      </c>
      <c r="C435" s="225">
        <v>147.79</v>
      </c>
    </row>
    <row r="436" spans="1:3" ht="16.149999999999999" customHeight="1" x14ac:dyDescent="0.25">
      <c r="A436" s="229">
        <v>198508</v>
      </c>
      <c r="B436" s="230">
        <v>150.03</v>
      </c>
      <c r="C436" s="224">
        <v>152.06</v>
      </c>
    </row>
    <row r="437" spans="1:3" ht="16.149999999999999" customHeight="1" x14ac:dyDescent="0.25">
      <c r="A437" s="227">
        <v>198509</v>
      </c>
      <c r="B437" s="228">
        <v>155.30000000000001</v>
      </c>
      <c r="C437" s="225">
        <v>157.9</v>
      </c>
    </row>
    <row r="438" spans="1:3" ht="16.149999999999999" customHeight="1" x14ac:dyDescent="0.25">
      <c r="A438" s="229">
        <v>198510</v>
      </c>
      <c r="B438" s="230">
        <v>160.26</v>
      </c>
      <c r="C438" s="224">
        <v>162.43</v>
      </c>
    </row>
    <row r="439" spans="1:3" ht="16.149999999999999" customHeight="1" x14ac:dyDescent="0.25">
      <c r="A439" s="227">
        <v>198511</v>
      </c>
      <c r="B439" s="228">
        <v>164.58</v>
      </c>
      <c r="C439" s="225">
        <v>166.64</v>
      </c>
    </row>
    <row r="440" spans="1:3" ht="16.149999999999999" customHeight="1" x14ac:dyDescent="0.25">
      <c r="A440" s="229">
        <v>198512</v>
      </c>
      <c r="B440" s="230">
        <v>169.19</v>
      </c>
      <c r="C440" s="224">
        <v>172.2</v>
      </c>
    </row>
    <row r="441" spans="1:3" ht="16.149999999999999" customHeight="1" x14ac:dyDescent="0.25">
      <c r="A441" s="227">
        <v>198601</v>
      </c>
      <c r="B441" s="228">
        <v>173.7</v>
      </c>
      <c r="C441" s="225">
        <v>175</v>
      </c>
    </row>
    <row r="442" spans="1:3" ht="16.149999999999999" customHeight="1" x14ac:dyDescent="0.25">
      <c r="A442" s="229">
        <v>198602</v>
      </c>
      <c r="B442" s="230">
        <v>176.59</v>
      </c>
      <c r="C442" s="224">
        <v>178.1</v>
      </c>
    </row>
    <row r="443" spans="1:3" ht="16.149999999999999" customHeight="1" x14ac:dyDescent="0.25">
      <c r="A443" s="227">
        <v>198603</v>
      </c>
      <c r="B443" s="228">
        <v>179.74</v>
      </c>
      <c r="C443" s="225">
        <v>181.53</v>
      </c>
    </row>
    <row r="444" spans="1:3" ht="16.149999999999999" customHeight="1" x14ac:dyDescent="0.25">
      <c r="A444" s="229">
        <v>198604</v>
      </c>
      <c r="B444" s="230">
        <v>184.43</v>
      </c>
      <c r="C444" s="224">
        <v>186.56</v>
      </c>
    </row>
    <row r="445" spans="1:3" ht="16.149999999999999" customHeight="1" x14ac:dyDescent="0.25">
      <c r="A445" s="227">
        <v>198605</v>
      </c>
      <c r="B445" s="228">
        <v>188.53</v>
      </c>
      <c r="C445" s="225">
        <v>190.46</v>
      </c>
    </row>
    <row r="446" spans="1:3" ht="16.149999999999999" customHeight="1" x14ac:dyDescent="0.25">
      <c r="A446" s="229">
        <v>198606</v>
      </c>
      <c r="B446" s="230">
        <v>192.35</v>
      </c>
      <c r="C446" s="224">
        <v>193.76</v>
      </c>
    </row>
    <row r="447" spans="1:3" ht="16.149999999999999" customHeight="1" x14ac:dyDescent="0.25">
      <c r="A447" s="227">
        <v>198607</v>
      </c>
      <c r="B447" s="228">
        <v>195.8</v>
      </c>
      <c r="C447" s="225">
        <v>197.59</v>
      </c>
    </row>
    <row r="448" spans="1:3" ht="16.149999999999999" customHeight="1" x14ac:dyDescent="0.25">
      <c r="A448" s="229">
        <v>198608</v>
      </c>
      <c r="B448" s="230">
        <v>199.17</v>
      </c>
      <c r="C448" s="224">
        <v>200.72</v>
      </c>
    </row>
    <row r="449" spans="1:3" ht="16.149999999999999" customHeight="1" x14ac:dyDescent="0.25">
      <c r="A449" s="227">
        <v>198609</v>
      </c>
      <c r="B449" s="228">
        <v>203.24</v>
      </c>
      <c r="C449" s="225">
        <v>205.56</v>
      </c>
    </row>
    <row r="450" spans="1:3" ht="16.149999999999999" customHeight="1" x14ac:dyDescent="0.25">
      <c r="A450" s="229">
        <v>198610</v>
      </c>
      <c r="B450" s="230">
        <v>208.05</v>
      </c>
      <c r="C450" s="224">
        <v>210.3</v>
      </c>
    </row>
    <row r="451" spans="1:3" ht="16.149999999999999" customHeight="1" x14ac:dyDescent="0.25">
      <c r="A451" s="227">
        <v>198611</v>
      </c>
      <c r="B451" s="228">
        <v>212.56</v>
      </c>
      <c r="C451" s="225">
        <v>214.64</v>
      </c>
    </row>
    <row r="452" spans="1:3" ht="16.149999999999999" customHeight="1" x14ac:dyDescent="0.25">
      <c r="A452" s="229">
        <v>198612</v>
      </c>
      <c r="B452" s="230">
        <v>216.97</v>
      </c>
      <c r="C452" s="224">
        <v>219</v>
      </c>
    </row>
    <row r="453" spans="1:3" ht="16.149999999999999" customHeight="1" x14ac:dyDescent="0.25">
      <c r="A453" s="227">
        <v>198701</v>
      </c>
      <c r="B453" s="228">
        <v>221.03</v>
      </c>
      <c r="C453" s="225">
        <v>222.79</v>
      </c>
    </row>
    <row r="454" spans="1:3" ht="16.149999999999999" customHeight="1" x14ac:dyDescent="0.25">
      <c r="A454" s="229">
        <v>198702</v>
      </c>
      <c r="B454" s="230">
        <v>224.82</v>
      </c>
      <c r="C454" s="224">
        <v>226.73</v>
      </c>
    </row>
    <row r="455" spans="1:3" ht="16.149999999999999" customHeight="1" x14ac:dyDescent="0.25">
      <c r="A455" s="227">
        <v>198703</v>
      </c>
      <c r="B455" s="228">
        <v>229.02</v>
      </c>
      <c r="C455" s="225">
        <v>231.08</v>
      </c>
    </row>
    <row r="456" spans="1:3" ht="16.149999999999999" customHeight="1" x14ac:dyDescent="0.25">
      <c r="A456" s="229">
        <v>198704</v>
      </c>
      <c r="B456" s="230">
        <v>233.17</v>
      </c>
      <c r="C456" s="224">
        <v>235.13</v>
      </c>
    </row>
    <row r="457" spans="1:3" ht="16.149999999999999" customHeight="1" x14ac:dyDescent="0.25">
      <c r="A457" s="227">
        <v>198705</v>
      </c>
      <c r="B457" s="228">
        <v>237.44</v>
      </c>
      <c r="C457" s="225">
        <v>239.41</v>
      </c>
    </row>
    <row r="458" spans="1:3" ht="16.149999999999999" customHeight="1" x14ac:dyDescent="0.25">
      <c r="A458" s="229">
        <v>198706</v>
      </c>
      <c r="B458" s="230">
        <v>241.39</v>
      </c>
      <c r="C458" s="224">
        <v>243.32</v>
      </c>
    </row>
    <row r="459" spans="1:3" ht="16.149999999999999" customHeight="1" x14ac:dyDescent="0.25">
      <c r="A459" s="227">
        <v>198707</v>
      </c>
      <c r="B459" s="228">
        <v>245.55</v>
      </c>
      <c r="C459" s="225">
        <v>247.56</v>
      </c>
    </row>
    <row r="460" spans="1:3" ht="16.149999999999999" customHeight="1" x14ac:dyDescent="0.25">
      <c r="A460" s="229">
        <v>198708</v>
      </c>
      <c r="B460" s="230">
        <v>249.35</v>
      </c>
      <c r="C460" s="224">
        <v>250.95</v>
      </c>
    </row>
    <row r="461" spans="1:3" ht="16.149999999999999" customHeight="1" x14ac:dyDescent="0.25">
      <c r="A461" s="227">
        <v>198709</v>
      </c>
      <c r="B461" s="228">
        <v>252.84</v>
      </c>
      <c r="C461" s="225">
        <v>254.39</v>
      </c>
    </row>
    <row r="462" spans="1:3" ht="16.149999999999999" customHeight="1" x14ac:dyDescent="0.25">
      <c r="A462" s="229">
        <v>198710</v>
      </c>
      <c r="B462" s="230">
        <v>255.85</v>
      </c>
      <c r="C462" s="224">
        <v>257.17</v>
      </c>
    </row>
    <row r="463" spans="1:3" ht="16.149999999999999" customHeight="1" x14ac:dyDescent="0.25">
      <c r="A463" s="227">
        <v>198711</v>
      </c>
      <c r="B463" s="228">
        <v>258.74</v>
      </c>
      <c r="C463" s="225">
        <v>260.3</v>
      </c>
    </row>
    <row r="464" spans="1:3" ht="16.149999999999999" customHeight="1" x14ac:dyDescent="0.25">
      <c r="A464" s="229">
        <v>198712</v>
      </c>
      <c r="B464" s="230">
        <v>262.08</v>
      </c>
      <c r="C464" s="224">
        <v>263.7</v>
      </c>
    </row>
    <row r="465" spans="1:3" ht="16.149999999999999" customHeight="1" x14ac:dyDescent="0.25">
      <c r="A465" s="227">
        <v>198801</v>
      </c>
      <c r="B465" s="228">
        <v>265.82</v>
      </c>
      <c r="C465" s="225">
        <v>267.98</v>
      </c>
    </row>
    <row r="466" spans="1:3" ht="16.149999999999999" customHeight="1" x14ac:dyDescent="0.25">
      <c r="A466" s="229">
        <v>198802</v>
      </c>
      <c r="B466" s="230">
        <v>270.91000000000003</v>
      </c>
      <c r="C466" s="224">
        <v>273.64</v>
      </c>
    </row>
    <row r="467" spans="1:3" ht="16.149999999999999" customHeight="1" x14ac:dyDescent="0.25">
      <c r="A467" s="227">
        <v>198803</v>
      </c>
      <c r="B467" s="228">
        <v>276.92</v>
      </c>
      <c r="C467" s="225">
        <v>280.08999999999997</v>
      </c>
    </row>
    <row r="468" spans="1:3" ht="16.149999999999999" customHeight="1" x14ac:dyDescent="0.25">
      <c r="A468" s="229">
        <v>198804</v>
      </c>
      <c r="B468" s="230">
        <v>283.45</v>
      </c>
      <c r="C468" s="224">
        <v>286.45999999999998</v>
      </c>
    </row>
    <row r="469" spans="1:3" ht="16.149999999999999" customHeight="1" x14ac:dyDescent="0.25">
      <c r="A469" s="227">
        <v>198805</v>
      </c>
      <c r="B469" s="228">
        <v>289.95999999999998</v>
      </c>
      <c r="C469" s="225">
        <v>293.16000000000003</v>
      </c>
    </row>
    <row r="470" spans="1:3" ht="16.149999999999999" customHeight="1" x14ac:dyDescent="0.25">
      <c r="A470" s="229">
        <v>198806</v>
      </c>
      <c r="B470" s="230">
        <v>296.36</v>
      </c>
      <c r="C470" s="224">
        <v>299.27999999999997</v>
      </c>
    </row>
    <row r="471" spans="1:3" ht="16.149999999999999" customHeight="1" x14ac:dyDescent="0.25">
      <c r="A471" s="227">
        <v>198807</v>
      </c>
      <c r="B471" s="228">
        <v>302.36</v>
      </c>
      <c r="C471" s="225">
        <v>305.02999999999997</v>
      </c>
    </row>
    <row r="472" spans="1:3" ht="16.149999999999999" customHeight="1" x14ac:dyDescent="0.25">
      <c r="A472" s="229">
        <v>198808</v>
      </c>
      <c r="B472" s="230">
        <v>308.39999999999998</v>
      </c>
      <c r="C472" s="224">
        <v>311.44</v>
      </c>
    </row>
    <row r="473" spans="1:3" ht="16.149999999999999" customHeight="1" x14ac:dyDescent="0.25">
      <c r="A473" s="227">
        <v>198809</v>
      </c>
      <c r="B473" s="228">
        <v>314.85000000000002</v>
      </c>
      <c r="C473" s="225">
        <v>317.95999999999998</v>
      </c>
    </row>
    <row r="474" spans="1:3" ht="16.149999999999999" customHeight="1" x14ac:dyDescent="0.25">
      <c r="A474" s="229">
        <v>198810</v>
      </c>
      <c r="B474" s="230">
        <v>321.07</v>
      </c>
      <c r="C474" s="224">
        <v>323.88</v>
      </c>
    </row>
    <row r="475" spans="1:3" ht="16.149999999999999" customHeight="1" x14ac:dyDescent="0.25">
      <c r="A475" s="227">
        <v>198811</v>
      </c>
      <c r="B475" s="228">
        <v>327.01</v>
      </c>
      <c r="C475" s="225">
        <v>329.88</v>
      </c>
    </row>
    <row r="476" spans="1:3" ht="16.149999999999999" customHeight="1" x14ac:dyDescent="0.25">
      <c r="A476" s="229">
        <v>198812</v>
      </c>
      <c r="B476" s="230">
        <v>332.97</v>
      </c>
      <c r="C476" s="224">
        <v>335.86</v>
      </c>
    </row>
    <row r="477" spans="1:3" ht="16.149999999999999" customHeight="1" x14ac:dyDescent="0.25">
      <c r="A477" s="227">
        <v>198901</v>
      </c>
      <c r="B477" s="228">
        <v>339.62</v>
      </c>
      <c r="C477" s="225">
        <v>343.12</v>
      </c>
    </row>
    <row r="478" spans="1:3" ht="16.149999999999999" customHeight="1" x14ac:dyDescent="0.25">
      <c r="A478" s="229">
        <v>198902</v>
      </c>
      <c r="B478" s="230">
        <v>346.83</v>
      </c>
      <c r="C478" s="224">
        <v>350.22</v>
      </c>
    </row>
    <row r="479" spans="1:3" ht="16.149999999999999" customHeight="1" x14ac:dyDescent="0.25">
      <c r="A479" s="227">
        <v>198903</v>
      </c>
      <c r="B479" s="228">
        <v>354.12</v>
      </c>
      <c r="C479" s="225">
        <v>357.72</v>
      </c>
    </row>
    <row r="480" spans="1:3" ht="16.149999999999999" customHeight="1" x14ac:dyDescent="0.25">
      <c r="A480" s="229">
        <v>198904</v>
      </c>
      <c r="B480" s="230">
        <v>361.83</v>
      </c>
      <c r="C480" s="224">
        <v>365.61</v>
      </c>
    </row>
    <row r="481" spans="1:3" ht="16.149999999999999" customHeight="1" x14ac:dyDescent="0.25">
      <c r="A481" s="227">
        <v>198905</v>
      </c>
      <c r="B481" s="228">
        <v>369.93</v>
      </c>
      <c r="C481" s="225">
        <v>373.7</v>
      </c>
    </row>
    <row r="482" spans="1:3" ht="16.149999999999999" customHeight="1" x14ac:dyDescent="0.25">
      <c r="A482" s="229">
        <v>198906</v>
      </c>
      <c r="B482" s="230">
        <v>377.92</v>
      </c>
      <c r="C482" s="224">
        <v>381.79</v>
      </c>
    </row>
    <row r="483" spans="1:3" ht="16.149999999999999" customHeight="1" x14ac:dyDescent="0.25">
      <c r="A483" s="227">
        <v>198907</v>
      </c>
      <c r="B483" s="228">
        <v>385.71</v>
      </c>
      <c r="C483" s="225">
        <v>389.2</v>
      </c>
    </row>
    <row r="484" spans="1:3" ht="16.149999999999999" customHeight="1" x14ac:dyDescent="0.25">
      <c r="A484" s="229">
        <v>198908</v>
      </c>
      <c r="B484" s="230">
        <v>393.43</v>
      </c>
      <c r="C484" s="224">
        <v>397.33</v>
      </c>
    </row>
    <row r="485" spans="1:3" ht="16.149999999999999" customHeight="1" x14ac:dyDescent="0.25">
      <c r="A485" s="227">
        <v>198909</v>
      </c>
      <c r="B485" s="228">
        <v>401.8</v>
      </c>
      <c r="C485" s="225">
        <v>405.84</v>
      </c>
    </row>
    <row r="486" spans="1:3" ht="16.149999999999999" customHeight="1" x14ac:dyDescent="0.25">
      <c r="A486" s="229">
        <v>198910</v>
      </c>
      <c r="B486" s="230">
        <v>410.55</v>
      </c>
      <c r="C486" s="224">
        <v>414.87</v>
      </c>
    </row>
    <row r="487" spans="1:3" ht="16.149999999999999" customHeight="1" x14ac:dyDescent="0.25">
      <c r="A487" s="227">
        <v>198911</v>
      </c>
      <c r="B487" s="228">
        <v>419.76</v>
      </c>
      <c r="C487" s="225">
        <v>424.16</v>
      </c>
    </row>
    <row r="488" spans="1:3" ht="16.149999999999999" customHeight="1" x14ac:dyDescent="0.25">
      <c r="A488" s="229">
        <v>198912</v>
      </c>
      <c r="B488" s="230">
        <v>429.3</v>
      </c>
      <c r="C488" s="224">
        <v>433.92</v>
      </c>
    </row>
    <row r="489" spans="1:3" ht="16.149999999999999" customHeight="1" x14ac:dyDescent="0.25">
      <c r="A489" s="227">
        <v>199001</v>
      </c>
      <c r="B489" s="228">
        <v>440.08</v>
      </c>
      <c r="C489" s="225">
        <v>445.69</v>
      </c>
    </row>
    <row r="490" spans="1:3" ht="16.149999999999999" customHeight="1" x14ac:dyDescent="0.25">
      <c r="A490" s="229">
        <v>199002</v>
      </c>
      <c r="B490" s="230">
        <v>451.72</v>
      </c>
      <c r="C490" s="224">
        <v>457.17</v>
      </c>
    </row>
    <row r="491" spans="1:3" ht="16.149999999999999" customHeight="1" x14ac:dyDescent="0.25">
      <c r="A491" s="227">
        <v>199003</v>
      </c>
      <c r="B491" s="228">
        <v>463.4</v>
      </c>
      <c r="C491" s="225">
        <v>468.96</v>
      </c>
    </row>
    <row r="492" spans="1:3" ht="16.149999999999999" customHeight="1" x14ac:dyDescent="0.25">
      <c r="A492" s="229">
        <v>199004</v>
      </c>
      <c r="B492" s="230">
        <v>474.62</v>
      </c>
      <c r="C492" s="224">
        <v>479.75</v>
      </c>
    </row>
    <row r="493" spans="1:3" ht="16.149999999999999" customHeight="1" x14ac:dyDescent="0.25">
      <c r="A493" s="227">
        <v>199005</v>
      </c>
      <c r="B493" s="228">
        <v>485.99</v>
      </c>
      <c r="C493" s="225">
        <v>491.64</v>
      </c>
    </row>
    <row r="494" spans="1:3" ht="16.149999999999999" customHeight="1" x14ac:dyDescent="0.25">
      <c r="A494" s="229">
        <v>199006</v>
      </c>
      <c r="B494" s="230">
        <v>497.31</v>
      </c>
      <c r="C494" s="224">
        <v>502.39</v>
      </c>
    </row>
    <row r="495" spans="1:3" ht="16.149999999999999" customHeight="1" x14ac:dyDescent="0.25">
      <c r="A495" s="227">
        <v>199007</v>
      </c>
      <c r="B495" s="228">
        <v>508.35</v>
      </c>
      <c r="C495" s="225">
        <v>513.71</v>
      </c>
    </row>
    <row r="496" spans="1:3" ht="16.149999999999999" customHeight="1" x14ac:dyDescent="0.25">
      <c r="A496" s="229">
        <v>199008</v>
      </c>
      <c r="B496" s="230">
        <v>519.94000000000005</v>
      </c>
      <c r="C496" s="224">
        <v>525.6</v>
      </c>
    </row>
    <row r="497" spans="1:3" ht="16.149999999999999" customHeight="1" x14ac:dyDescent="0.25">
      <c r="A497" s="227">
        <v>199009</v>
      </c>
      <c r="B497" s="228">
        <v>530.54</v>
      </c>
      <c r="C497" s="225">
        <v>534.9</v>
      </c>
    </row>
    <row r="498" spans="1:3" ht="16.149999999999999" customHeight="1" x14ac:dyDescent="0.25">
      <c r="A498" s="229">
        <v>199010</v>
      </c>
      <c r="B498" s="230">
        <v>540.46</v>
      </c>
      <c r="C498" s="224">
        <v>545.61</v>
      </c>
    </row>
    <row r="499" spans="1:3" ht="16.149999999999999" customHeight="1" x14ac:dyDescent="0.25">
      <c r="A499" s="227">
        <v>199011</v>
      </c>
      <c r="B499" s="228">
        <v>551.33000000000004</v>
      </c>
      <c r="C499" s="225">
        <v>556.63</v>
      </c>
    </row>
    <row r="500" spans="1:3" ht="16.149999999999999" customHeight="1" x14ac:dyDescent="0.25">
      <c r="A500" s="229">
        <v>199012</v>
      </c>
      <c r="B500" s="230">
        <v>563.38</v>
      </c>
      <c r="C500" s="224">
        <v>568.73</v>
      </c>
    </row>
    <row r="501" spans="1:3" ht="16.149999999999999" customHeight="1" x14ac:dyDescent="0.25">
      <c r="A501" s="227">
        <v>199101</v>
      </c>
      <c r="B501" s="228">
        <v>574.09</v>
      </c>
      <c r="C501" s="225">
        <v>578.96</v>
      </c>
    </row>
    <row r="502" spans="1:3" ht="16.149999999999999" customHeight="1" x14ac:dyDescent="0.25">
      <c r="A502" s="229">
        <v>199102</v>
      </c>
      <c r="B502" s="230">
        <v>584.07000000000005</v>
      </c>
      <c r="C502" s="224">
        <v>588.63</v>
      </c>
    </row>
    <row r="503" spans="1:3" ht="16.149999999999999" customHeight="1" x14ac:dyDescent="0.25">
      <c r="A503" s="227">
        <v>199103</v>
      </c>
      <c r="B503" s="228">
        <v>593.75</v>
      </c>
      <c r="C503" s="225">
        <v>598.46</v>
      </c>
    </row>
    <row r="504" spans="1:3" ht="16.149999999999999" customHeight="1" x14ac:dyDescent="0.25">
      <c r="A504" s="229">
        <v>199104</v>
      </c>
      <c r="B504" s="230">
        <v>603.72</v>
      </c>
      <c r="C504" s="224">
        <v>608.45000000000005</v>
      </c>
    </row>
    <row r="505" spans="1:3" ht="16.149999999999999" customHeight="1" x14ac:dyDescent="0.25">
      <c r="A505" s="227">
        <v>199105</v>
      </c>
      <c r="B505" s="228">
        <v>613.76</v>
      </c>
      <c r="C505" s="225">
        <v>618.61</v>
      </c>
    </row>
    <row r="506" spans="1:3" ht="16.149999999999999" customHeight="1" x14ac:dyDescent="0.25">
      <c r="A506" s="229">
        <v>199106</v>
      </c>
      <c r="B506" s="230">
        <v>624.15</v>
      </c>
      <c r="C506" s="224">
        <v>628.82000000000005</v>
      </c>
    </row>
    <row r="507" spans="1:3" ht="16.149999999999999" customHeight="1" x14ac:dyDescent="0.25">
      <c r="A507" s="227">
        <v>199107</v>
      </c>
      <c r="B507" s="228">
        <v>634.4</v>
      </c>
      <c r="C507" s="225">
        <v>639.37</v>
      </c>
    </row>
    <row r="508" spans="1:3" ht="16.149999999999999" customHeight="1" x14ac:dyDescent="0.25">
      <c r="A508" s="229">
        <v>199108</v>
      </c>
      <c r="B508" s="230">
        <v>645.55999999999995</v>
      </c>
      <c r="C508" s="224">
        <v>652.11</v>
      </c>
    </row>
    <row r="509" spans="1:3" ht="16.149999999999999" customHeight="1" x14ac:dyDescent="0.25">
      <c r="A509" s="227">
        <v>199109</v>
      </c>
      <c r="B509" s="228">
        <v>660.52</v>
      </c>
      <c r="C509" s="225">
        <v>667.18</v>
      </c>
    </row>
    <row r="510" spans="1:3" ht="16.149999999999999" customHeight="1" x14ac:dyDescent="0.25">
      <c r="A510" s="229">
        <v>199110</v>
      </c>
      <c r="B510" s="230">
        <v>673.84</v>
      </c>
      <c r="C510" s="224">
        <v>679.3</v>
      </c>
    </row>
    <row r="511" spans="1:3" ht="16.149999999999999" customHeight="1" x14ac:dyDescent="0.25">
      <c r="A511" s="227">
        <v>199111</v>
      </c>
      <c r="B511" s="228">
        <v>687.59</v>
      </c>
      <c r="C511" s="225">
        <v>694.7</v>
      </c>
    </row>
    <row r="512" spans="1:3" ht="16.149999999999999" customHeight="1" x14ac:dyDescent="0.25">
      <c r="A512" s="229">
        <v>199112</v>
      </c>
      <c r="B512" s="230">
        <v>630.38</v>
      </c>
      <c r="C512" s="224">
        <v>638.61</v>
      </c>
    </row>
    <row r="513" spans="1:3" ht="16.149999999999999" customHeight="1" x14ac:dyDescent="0.25">
      <c r="A513" s="227">
        <v>199201</v>
      </c>
      <c r="B513" s="228">
        <v>645.17999999999995</v>
      </c>
      <c r="C513" s="225">
        <v>644.27</v>
      </c>
    </row>
    <row r="514" spans="1:3" ht="16.149999999999999" customHeight="1" x14ac:dyDescent="0.25">
      <c r="A514" s="229">
        <v>199202</v>
      </c>
      <c r="B514" s="230">
        <v>635.53</v>
      </c>
      <c r="C514" s="224">
        <v>636.54</v>
      </c>
    </row>
    <row r="515" spans="1:3" ht="16.149999999999999" customHeight="1" x14ac:dyDescent="0.25">
      <c r="A515" s="227">
        <v>199203</v>
      </c>
      <c r="B515" s="228">
        <v>640.33000000000004</v>
      </c>
      <c r="C515" s="225">
        <v>641.59</v>
      </c>
    </row>
    <row r="516" spans="1:3" ht="16.149999999999999" customHeight="1" x14ac:dyDescent="0.25">
      <c r="A516" s="229">
        <v>199204</v>
      </c>
      <c r="B516" s="230">
        <v>649.16</v>
      </c>
      <c r="C516" s="224">
        <v>653.83000000000004</v>
      </c>
    </row>
    <row r="517" spans="1:3" ht="16.149999999999999" customHeight="1" x14ac:dyDescent="0.25">
      <c r="A517" s="227">
        <v>199205</v>
      </c>
      <c r="B517" s="228">
        <v>659.81</v>
      </c>
      <c r="C517" s="225">
        <v>664.37</v>
      </c>
    </row>
    <row r="518" spans="1:3" ht="16.149999999999999" customHeight="1" x14ac:dyDescent="0.25">
      <c r="A518" s="229">
        <v>199206</v>
      </c>
      <c r="B518" s="230">
        <v>675.79</v>
      </c>
      <c r="C518" s="224">
        <v>697.57</v>
      </c>
    </row>
    <row r="519" spans="1:3" ht="16.149999999999999" customHeight="1" x14ac:dyDescent="0.25">
      <c r="A519" s="227">
        <v>199207</v>
      </c>
      <c r="B519" s="228">
        <v>704.5</v>
      </c>
      <c r="C519" s="225">
        <v>705.14</v>
      </c>
    </row>
    <row r="520" spans="1:3" ht="16.149999999999999" customHeight="1" x14ac:dyDescent="0.25">
      <c r="A520" s="229">
        <v>199208</v>
      </c>
      <c r="B520" s="230">
        <v>693.72</v>
      </c>
      <c r="C520" s="224">
        <v>691.68</v>
      </c>
    </row>
    <row r="521" spans="1:3" ht="16.149999999999999" customHeight="1" x14ac:dyDescent="0.25">
      <c r="A521" s="227">
        <v>199209</v>
      </c>
      <c r="B521" s="228">
        <v>697.11</v>
      </c>
      <c r="C521" s="225">
        <v>702.81</v>
      </c>
    </row>
    <row r="522" spans="1:3" ht="16.149999999999999" customHeight="1" x14ac:dyDescent="0.25">
      <c r="A522" s="229">
        <v>199210</v>
      </c>
      <c r="B522" s="230">
        <v>707.65</v>
      </c>
      <c r="C522" s="224">
        <v>716.88</v>
      </c>
    </row>
    <row r="523" spans="1:3" ht="16.149999999999999" customHeight="1" x14ac:dyDescent="0.25">
      <c r="A523" s="227">
        <v>199211</v>
      </c>
      <c r="B523" s="228">
        <v>722.43</v>
      </c>
      <c r="C523" s="225">
        <v>725.45</v>
      </c>
    </row>
    <row r="524" spans="1:3" ht="16.149999999999999" customHeight="1" x14ac:dyDescent="0.25">
      <c r="A524" s="229">
        <v>199212</v>
      </c>
      <c r="B524" s="230">
        <v>733.42</v>
      </c>
      <c r="C524" s="224">
        <v>737.98</v>
      </c>
    </row>
    <row r="525" spans="1:3" ht="16.149999999999999" customHeight="1" x14ac:dyDescent="0.25">
      <c r="A525" s="227">
        <v>199301</v>
      </c>
      <c r="B525" s="228">
        <v>745.52</v>
      </c>
      <c r="C525" s="225">
        <v>746.05</v>
      </c>
    </row>
    <row r="526" spans="1:3" ht="16.149999999999999" customHeight="1" x14ac:dyDescent="0.25">
      <c r="A526" s="229">
        <v>199302</v>
      </c>
      <c r="B526" s="230">
        <v>749.08</v>
      </c>
      <c r="C526" s="224">
        <v>758.03</v>
      </c>
    </row>
    <row r="527" spans="1:3" ht="16.149999999999999" customHeight="1" x14ac:dyDescent="0.25">
      <c r="A527" s="227">
        <v>199303</v>
      </c>
      <c r="B527" s="228">
        <v>764.38</v>
      </c>
      <c r="C527" s="225">
        <v>766.41</v>
      </c>
    </row>
    <row r="528" spans="1:3" ht="16.149999999999999" customHeight="1" x14ac:dyDescent="0.25">
      <c r="A528" s="229">
        <v>199304</v>
      </c>
      <c r="B528" s="230">
        <v>771.79</v>
      </c>
      <c r="C528" s="224">
        <v>774.94</v>
      </c>
    </row>
    <row r="529" spans="1:3" ht="16.149999999999999" customHeight="1" x14ac:dyDescent="0.25">
      <c r="A529" s="227">
        <v>199305</v>
      </c>
      <c r="B529" s="228">
        <v>779.71</v>
      </c>
      <c r="C529" s="225">
        <v>779.56</v>
      </c>
    </row>
    <row r="530" spans="1:3" ht="16.149999999999999" customHeight="1" x14ac:dyDescent="0.25">
      <c r="A530" s="229">
        <v>199306</v>
      </c>
      <c r="B530" s="230">
        <v>784.24</v>
      </c>
      <c r="C530" s="224">
        <v>787.12</v>
      </c>
    </row>
    <row r="531" spans="1:3" ht="16.149999999999999" customHeight="1" x14ac:dyDescent="0.25">
      <c r="A531" s="227">
        <v>199307</v>
      </c>
      <c r="B531" s="228">
        <v>795.08</v>
      </c>
      <c r="C531" s="225">
        <v>801.35</v>
      </c>
    </row>
    <row r="532" spans="1:3" ht="16.149999999999999" customHeight="1" x14ac:dyDescent="0.25">
      <c r="A532" s="229">
        <v>199308</v>
      </c>
      <c r="B532" s="230">
        <v>804.61</v>
      </c>
      <c r="C532" s="224">
        <v>806.86</v>
      </c>
    </row>
    <row r="533" spans="1:3" ht="16.149999999999999" customHeight="1" x14ac:dyDescent="0.25">
      <c r="A533" s="227">
        <v>199309</v>
      </c>
      <c r="B533" s="228">
        <v>809.66</v>
      </c>
      <c r="C533" s="225">
        <v>810.84</v>
      </c>
    </row>
    <row r="534" spans="1:3" ht="16.149999999999999" customHeight="1" x14ac:dyDescent="0.25">
      <c r="A534" s="229">
        <v>199310</v>
      </c>
      <c r="B534" s="230">
        <v>814.45</v>
      </c>
      <c r="C534" s="224">
        <v>817.03</v>
      </c>
    </row>
    <row r="535" spans="1:3" ht="16.149999999999999" customHeight="1" x14ac:dyDescent="0.25">
      <c r="A535" s="227">
        <v>199311</v>
      </c>
      <c r="B535" s="228">
        <v>814.08</v>
      </c>
      <c r="C535" s="225">
        <v>811.73</v>
      </c>
    </row>
    <row r="536" spans="1:3" ht="16.149999999999999" customHeight="1" x14ac:dyDescent="0.25">
      <c r="A536" s="229">
        <v>199312</v>
      </c>
      <c r="B536" s="230">
        <v>803.56</v>
      </c>
      <c r="C536" s="224">
        <v>804.33</v>
      </c>
    </row>
    <row r="537" spans="1:3" ht="16.149999999999999" customHeight="1" x14ac:dyDescent="0.25">
      <c r="A537" s="227">
        <v>199401</v>
      </c>
      <c r="B537" s="228">
        <v>816.15</v>
      </c>
      <c r="C537" s="225">
        <v>818.38</v>
      </c>
    </row>
    <row r="538" spans="1:3" ht="16.149999999999999" customHeight="1" x14ac:dyDescent="0.25">
      <c r="A538" s="229">
        <v>199402</v>
      </c>
      <c r="B538" s="230">
        <v>817.67</v>
      </c>
      <c r="C538" s="224">
        <v>819.7</v>
      </c>
    </row>
    <row r="539" spans="1:3" ht="16.149999999999999" customHeight="1" x14ac:dyDescent="0.25">
      <c r="A539" s="227">
        <v>199403</v>
      </c>
      <c r="B539" s="228">
        <v>819.76</v>
      </c>
      <c r="C539" s="225">
        <v>819.51</v>
      </c>
    </row>
    <row r="540" spans="1:3" ht="16.149999999999999" customHeight="1" x14ac:dyDescent="0.25">
      <c r="A540" s="229">
        <v>199404</v>
      </c>
      <c r="B540" s="230">
        <v>829.87</v>
      </c>
      <c r="C540" s="224">
        <v>836.86</v>
      </c>
    </row>
    <row r="541" spans="1:3" ht="16.149999999999999" customHeight="1" x14ac:dyDescent="0.25">
      <c r="A541" s="227">
        <v>199405</v>
      </c>
      <c r="B541" s="228">
        <v>841.43</v>
      </c>
      <c r="C541" s="225">
        <v>841.12</v>
      </c>
    </row>
    <row r="542" spans="1:3" ht="16.149999999999999" customHeight="1" x14ac:dyDescent="0.25">
      <c r="A542" s="229">
        <v>199406</v>
      </c>
      <c r="B542" s="230">
        <v>830.94</v>
      </c>
      <c r="C542" s="224">
        <v>819.64</v>
      </c>
    </row>
    <row r="543" spans="1:3" ht="16.149999999999999" customHeight="1" x14ac:dyDescent="0.25">
      <c r="A543" s="227">
        <v>199407</v>
      </c>
      <c r="B543" s="228">
        <v>819.06</v>
      </c>
      <c r="C543" s="225">
        <v>815.62</v>
      </c>
    </row>
    <row r="544" spans="1:3" ht="16.149999999999999" customHeight="1" x14ac:dyDescent="0.25">
      <c r="A544" s="229">
        <v>199408</v>
      </c>
      <c r="B544" s="230">
        <v>814.82</v>
      </c>
      <c r="C544" s="224">
        <v>816.3</v>
      </c>
    </row>
    <row r="545" spans="1:3" ht="16.149999999999999" customHeight="1" x14ac:dyDescent="0.25">
      <c r="A545" s="227">
        <v>199409</v>
      </c>
      <c r="B545" s="228">
        <v>830.06</v>
      </c>
      <c r="C545" s="225">
        <v>842</v>
      </c>
    </row>
    <row r="546" spans="1:3" ht="16.149999999999999" customHeight="1" x14ac:dyDescent="0.25">
      <c r="A546" s="229">
        <v>199410</v>
      </c>
      <c r="B546" s="230">
        <v>839.32</v>
      </c>
      <c r="C546" s="224">
        <v>838.55</v>
      </c>
    </row>
    <row r="547" spans="1:3" ht="16.149999999999999" customHeight="1" x14ac:dyDescent="0.25">
      <c r="A547" s="227">
        <v>199411</v>
      </c>
      <c r="B547" s="228">
        <v>830.03</v>
      </c>
      <c r="C547" s="225">
        <v>829.03</v>
      </c>
    </row>
    <row r="548" spans="1:3" ht="16.149999999999999" customHeight="1" x14ac:dyDescent="0.25">
      <c r="A548" s="229">
        <v>199412</v>
      </c>
      <c r="B548" s="230">
        <v>829.37</v>
      </c>
      <c r="C548" s="224">
        <v>831.27</v>
      </c>
    </row>
    <row r="549" spans="1:3" ht="16.149999999999999" customHeight="1" x14ac:dyDescent="0.25">
      <c r="A549" s="227">
        <v>199501</v>
      </c>
      <c r="B549" s="228">
        <v>846.63</v>
      </c>
      <c r="C549" s="225">
        <v>856.41</v>
      </c>
    </row>
    <row r="550" spans="1:3" ht="16.149999999999999" customHeight="1" x14ac:dyDescent="0.25">
      <c r="A550" s="229">
        <v>199502</v>
      </c>
      <c r="B550" s="230">
        <v>850.9</v>
      </c>
      <c r="C550" s="224">
        <v>856.99</v>
      </c>
    </row>
    <row r="551" spans="1:3" ht="16.149999999999999" customHeight="1" x14ac:dyDescent="0.25">
      <c r="A551" s="227">
        <v>199503</v>
      </c>
      <c r="B551" s="228">
        <v>865.83</v>
      </c>
      <c r="C551" s="225">
        <v>880.23</v>
      </c>
    </row>
    <row r="552" spans="1:3" ht="16.149999999999999" customHeight="1" x14ac:dyDescent="0.25">
      <c r="A552" s="229">
        <v>199504</v>
      </c>
      <c r="B552" s="230">
        <v>873.39</v>
      </c>
      <c r="C552" s="224">
        <v>877.9</v>
      </c>
    </row>
    <row r="553" spans="1:3" ht="16.149999999999999" customHeight="1" x14ac:dyDescent="0.25">
      <c r="A553" s="227">
        <v>199505</v>
      </c>
      <c r="B553" s="228">
        <v>876.95</v>
      </c>
      <c r="C553" s="225">
        <v>876.36</v>
      </c>
    </row>
    <row r="554" spans="1:3" ht="16.149999999999999" customHeight="1" x14ac:dyDescent="0.25">
      <c r="A554" s="229">
        <v>199506</v>
      </c>
      <c r="B554" s="230">
        <v>874.86</v>
      </c>
      <c r="C554" s="224">
        <v>881.23</v>
      </c>
    </row>
    <row r="555" spans="1:3" ht="16.149999999999999" customHeight="1" x14ac:dyDescent="0.25">
      <c r="A555" s="227">
        <v>199507</v>
      </c>
      <c r="B555" s="228">
        <v>893.22</v>
      </c>
      <c r="C555" s="225">
        <v>897.63</v>
      </c>
    </row>
    <row r="556" spans="1:3" ht="16.149999999999999" customHeight="1" x14ac:dyDescent="0.25">
      <c r="A556" s="229">
        <v>199508</v>
      </c>
      <c r="B556" s="230">
        <v>935.1</v>
      </c>
      <c r="C556" s="224">
        <v>960.19</v>
      </c>
    </row>
    <row r="557" spans="1:3" ht="16.149999999999999" customHeight="1" x14ac:dyDescent="0.25">
      <c r="A557" s="227">
        <v>199509</v>
      </c>
      <c r="B557" s="228">
        <v>964.17</v>
      </c>
      <c r="C557" s="225">
        <v>966.78</v>
      </c>
    </row>
    <row r="558" spans="1:3" ht="16.149999999999999" customHeight="1" x14ac:dyDescent="0.25">
      <c r="A558" s="229">
        <v>199510</v>
      </c>
      <c r="B558" s="230">
        <v>984.96</v>
      </c>
      <c r="C558" s="224">
        <v>994.5</v>
      </c>
    </row>
    <row r="559" spans="1:3" ht="16.149999999999999" customHeight="1" x14ac:dyDescent="0.25">
      <c r="A559" s="227">
        <v>199511</v>
      </c>
      <c r="B559" s="228">
        <v>1000.58</v>
      </c>
      <c r="C559" s="225">
        <v>998.16</v>
      </c>
    </row>
    <row r="560" spans="1:3" ht="16.149999999999999" customHeight="1" x14ac:dyDescent="0.25">
      <c r="A560" s="229">
        <v>199512</v>
      </c>
      <c r="B560" s="230">
        <v>988.15</v>
      </c>
      <c r="C560" s="224">
        <v>987.65</v>
      </c>
    </row>
    <row r="561" spans="1:3" ht="16.149999999999999" customHeight="1" x14ac:dyDescent="0.25">
      <c r="A561" s="227">
        <v>199601</v>
      </c>
      <c r="B561" s="228">
        <v>1011.19</v>
      </c>
      <c r="C561" s="225">
        <v>1028.1400000000001</v>
      </c>
    </row>
    <row r="562" spans="1:3" ht="16.149999999999999" customHeight="1" x14ac:dyDescent="0.25">
      <c r="A562" s="229">
        <v>199602</v>
      </c>
      <c r="B562" s="230">
        <v>1029.6400000000001</v>
      </c>
      <c r="C562" s="224">
        <v>1039.81</v>
      </c>
    </row>
    <row r="563" spans="1:3" ht="16.149999999999999" customHeight="1" x14ac:dyDescent="0.25">
      <c r="A563" s="227">
        <v>199603</v>
      </c>
      <c r="B563" s="228">
        <v>1044.98</v>
      </c>
      <c r="C563" s="225">
        <v>1046</v>
      </c>
    </row>
    <row r="564" spans="1:3" ht="16.149999999999999" customHeight="1" x14ac:dyDescent="0.25">
      <c r="A564" s="229">
        <v>199604</v>
      </c>
      <c r="B564" s="230">
        <v>1050.93</v>
      </c>
      <c r="C564" s="224">
        <v>1058.9000000000001</v>
      </c>
    </row>
    <row r="565" spans="1:3" ht="16.149999999999999" customHeight="1" x14ac:dyDescent="0.25">
      <c r="A565" s="227">
        <v>199605</v>
      </c>
      <c r="B565" s="228">
        <v>1066.24</v>
      </c>
      <c r="C565" s="225">
        <v>1073.06</v>
      </c>
    </row>
    <row r="566" spans="1:3" ht="16.149999999999999" customHeight="1" x14ac:dyDescent="0.25">
      <c r="A566" s="229">
        <v>199606</v>
      </c>
      <c r="B566" s="230">
        <v>1071.96</v>
      </c>
      <c r="C566" s="224">
        <v>1069.1099999999999</v>
      </c>
    </row>
    <row r="567" spans="1:3" ht="16.149999999999999" customHeight="1" x14ac:dyDescent="0.25">
      <c r="A567" s="227">
        <v>199607</v>
      </c>
      <c r="B567" s="228">
        <v>1064.0999999999999</v>
      </c>
      <c r="C567" s="225">
        <v>1056.74</v>
      </c>
    </row>
    <row r="568" spans="1:3" ht="16.149999999999999" customHeight="1" x14ac:dyDescent="0.25">
      <c r="A568" s="229">
        <v>199608</v>
      </c>
      <c r="B568" s="230">
        <v>1044.8399999999999</v>
      </c>
      <c r="C568" s="224">
        <v>1042.32</v>
      </c>
    </row>
    <row r="569" spans="1:3" ht="16.149999999999999" customHeight="1" x14ac:dyDescent="0.25">
      <c r="A569" s="227">
        <v>199609</v>
      </c>
      <c r="B569" s="228">
        <v>1040.8399999999999</v>
      </c>
      <c r="C569" s="225">
        <v>1025.06</v>
      </c>
    </row>
    <row r="570" spans="1:3" ht="16.149999999999999" customHeight="1" x14ac:dyDescent="0.25">
      <c r="A570" s="229">
        <v>199610</v>
      </c>
      <c r="B570" s="230">
        <v>1015.78</v>
      </c>
      <c r="C570" s="224">
        <v>1005.83</v>
      </c>
    </row>
    <row r="571" spans="1:3" ht="16.149999999999999" customHeight="1" x14ac:dyDescent="0.25">
      <c r="A571" s="227">
        <v>199611</v>
      </c>
      <c r="B571" s="228">
        <v>998.18</v>
      </c>
      <c r="C571" s="225">
        <v>1002.28</v>
      </c>
    </row>
    <row r="572" spans="1:3" ht="16.149999999999999" customHeight="1" x14ac:dyDescent="0.25">
      <c r="A572" s="229">
        <v>199612</v>
      </c>
      <c r="B572" s="230">
        <v>1000.79</v>
      </c>
      <c r="C572" s="224">
        <v>1005.33</v>
      </c>
    </row>
    <row r="573" spans="1:3" ht="16.149999999999999" customHeight="1" x14ac:dyDescent="0.25">
      <c r="A573" s="227">
        <v>199701</v>
      </c>
      <c r="B573" s="228">
        <v>1027.06</v>
      </c>
      <c r="C573" s="225">
        <v>1070.97</v>
      </c>
    </row>
    <row r="574" spans="1:3" ht="16.149999999999999" customHeight="1" x14ac:dyDescent="0.25">
      <c r="A574" s="229">
        <v>199702</v>
      </c>
      <c r="B574" s="230">
        <v>1074.24</v>
      </c>
      <c r="C574" s="224">
        <v>1080.51</v>
      </c>
    </row>
    <row r="575" spans="1:3" ht="16.149999999999999" customHeight="1" x14ac:dyDescent="0.25">
      <c r="A575" s="227">
        <v>199703</v>
      </c>
      <c r="B575" s="228">
        <v>1062.1600000000001</v>
      </c>
      <c r="C575" s="225">
        <v>1059.8800000000001</v>
      </c>
    </row>
    <row r="576" spans="1:3" ht="16.149999999999999" customHeight="1" x14ac:dyDescent="0.25">
      <c r="A576" s="229">
        <v>199704</v>
      </c>
      <c r="B576" s="230">
        <v>1060.6500000000001</v>
      </c>
      <c r="C576" s="224">
        <v>1063.1099999999999</v>
      </c>
    </row>
    <row r="577" spans="1:3" ht="16.149999999999999" customHeight="1" x14ac:dyDescent="0.25">
      <c r="A577" s="227">
        <v>199705</v>
      </c>
      <c r="B577" s="228">
        <v>1075.18</v>
      </c>
      <c r="C577" s="225">
        <v>1077.0899999999999</v>
      </c>
    </row>
    <row r="578" spans="1:3" ht="16.149999999999999" customHeight="1" x14ac:dyDescent="0.25">
      <c r="A578" s="229">
        <v>199706</v>
      </c>
      <c r="B578" s="230">
        <v>1082.3699999999999</v>
      </c>
      <c r="C578" s="224">
        <v>1089.01</v>
      </c>
    </row>
    <row r="579" spans="1:3" ht="16.149999999999999" customHeight="1" x14ac:dyDescent="0.25">
      <c r="A579" s="227">
        <v>199707</v>
      </c>
      <c r="B579" s="228">
        <v>1102.4000000000001</v>
      </c>
      <c r="C579" s="225">
        <v>1109.6500000000001</v>
      </c>
    </row>
    <row r="580" spans="1:3" ht="16.149999999999999" customHeight="1" x14ac:dyDescent="0.25">
      <c r="A580" s="229">
        <v>199708</v>
      </c>
      <c r="B580" s="230">
        <v>1132.7</v>
      </c>
      <c r="C580" s="224">
        <v>1172.28</v>
      </c>
    </row>
    <row r="581" spans="1:3" ht="16.149999999999999" customHeight="1" x14ac:dyDescent="0.25">
      <c r="A581" s="227">
        <v>199709</v>
      </c>
      <c r="B581" s="228">
        <v>1222.49</v>
      </c>
      <c r="C581" s="225">
        <v>1246.27</v>
      </c>
    </row>
    <row r="582" spans="1:3" ht="16.149999999999999" customHeight="1" x14ac:dyDescent="0.25">
      <c r="A582" s="229">
        <v>199710</v>
      </c>
      <c r="B582" s="230">
        <v>1262.8900000000001</v>
      </c>
      <c r="C582" s="224">
        <v>1281.2</v>
      </c>
    </row>
    <row r="583" spans="1:3" ht="16.149999999999999" customHeight="1" x14ac:dyDescent="0.25">
      <c r="A583" s="227">
        <v>199711</v>
      </c>
      <c r="B583" s="228">
        <v>1294.56</v>
      </c>
      <c r="C583" s="225">
        <v>1305.6600000000001</v>
      </c>
    </row>
    <row r="584" spans="1:3" ht="16.149999999999999" customHeight="1" x14ac:dyDescent="0.25">
      <c r="A584" s="229">
        <v>199712</v>
      </c>
      <c r="B584" s="230">
        <v>1296.7</v>
      </c>
      <c r="C584" s="224">
        <v>1293.58</v>
      </c>
    </row>
    <row r="585" spans="1:3" ht="16.149999999999999" customHeight="1" x14ac:dyDescent="0.25">
      <c r="A585" s="227">
        <v>199801</v>
      </c>
      <c r="B585" s="228">
        <v>1323.16</v>
      </c>
      <c r="C585" s="225">
        <v>1342</v>
      </c>
    </row>
    <row r="586" spans="1:3" ht="16.149999999999999" customHeight="1" x14ac:dyDescent="0.25">
      <c r="A586" s="229">
        <v>199802</v>
      </c>
      <c r="B586" s="230">
        <v>1346.12</v>
      </c>
      <c r="C586" s="224">
        <v>1343.85</v>
      </c>
    </row>
    <row r="587" spans="1:3" ht="16.149999999999999" customHeight="1" x14ac:dyDescent="0.25">
      <c r="A587" s="227">
        <v>199803</v>
      </c>
      <c r="B587" s="228">
        <v>1357.1</v>
      </c>
      <c r="C587" s="225">
        <v>1358.03</v>
      </c>
    </row>
    <row r="588" spans="1:3" ht="16.149999999999999" customHeight="1" x14ac:dyDescent="0.25">
      <c r="A588" s="229">
        <v>199804</v>
      </c>
      <c r="B588" s="230">
        <v>1360.65</v>
      </c>
      <c r="C588" s="224">
        <v>1365.72</v>
      </c>
    </row>
    <row r="589" spans="1:3" ht="16.149999999999999" customHeight="1" x14ac:dyDescent="0.25">
      <c r="A589" s="227">
        <v>199805</v>
      </c>
      <c r="B589" s="228">
        <v>1386.28</v>
      </c>
      <c r="C589" s="225">
        <v>1397.07</v>
      </c>
    </row>
    <row r="590" spans="1:3" ht="16.149999999999999" customHeight="1" x14ac:dyDescent="0.25">
      <c r="A590" s="229">
        <v>199806</v>
      </c>
      <c r="B590" s="230">
        <v>1386.61</v>
      </c>
      <c r="C590" s="224">
        <v>1363.04</v>
      </c>
    </row>
    <row r="591" spans="1:3" ht="16.149999999999999" customHeight="1" x14ac:dyDescent="0.25">
      <c r="A591" s="227">
        <v>199807</v>
      </c>
      <c r="B591" s="228">
        <v>1371.54</v>
      </c>
      <c r="C591" s="225">
        <v>1370.65</v>
      </c>
    </row>
    <row r="592" spans="1:3" ht="16.149999999999999" customHeight="1" x14ac:dyDescent="0.25">
      <c r="A592" s="229">
        <v>199808</v>
      </c>
      <c r="B592" s="230">
        <v>1390.46</v>
      </c>
      <c r="C592" s="224">
        <v>1440.87</v>
      </c>
    </row>
    <row r="593" spans="1:3" ht="16.149999999999999" customHeight="1" x14ac:dyDescent="0.25">
      <c r="A593" s="227">
        <v>199809</v>
      </c>
      <c r="B593" s="228">
        <v>1520.52</v>
      </c>
      <c r="C593" s="225">
        <v>1556.15</v>
      </c>
    </row>
    <row r="594" spans="1:3" ht="16.149999999999999" customHeight="1" x14ac:dyDescent="0.25">
      <c r="A594" s="229">
        <v>199810</v>
      </c>
      <c r="B594" s="230">
        <v>1587.38</v>
      </c>
      <c r="C594" s="224">
        <v>1575.08</v>
      </c>
    </row>
    <row r="595" spans="1:3" ht="16.149999999999999" customHeight="1" x14ac:dyDescent="0.25">
      <c r="A595" s="227">
        <v>199811</v>
      </c>
      <c r="B595" s="228">
        <v>1562.71</v>
      </c>
      <c r="C595" s="225">
        <v>1547.11</v>
      </c>
    </row>
    <row r="596" spans="1:3" ht="16.149999999999999" customHeight="1" x14ac:dyDescent="0.25">
      <c r="A596" s="229">
        <v>199812</v>
      </c>
      <c r="B596" s="230">
        <v>1524.56</v>
      </c>
      <c r="C596" s="224">
        <v>1542.11</v>
      </c>
    </row>
    <row r="597" spans="1:3" ht="16.149999999999999" customHeight="1" x14ac:dyDescent="0.25">
      <c r="A597" s="227">
        <v>199901</v>
      </c>
      <c r="B597" s="228">
        <v>1570.01</v>
      </c>
      <c r="C597" s="225">
        <v>1582.9</v>
      </c>
    </row>
    <row r="598" spans="1:3" ht="16.149999999999999" customHeight="1" x14ac:dyDescent="0.25">
      <c r="A598" s="229">
        <v>199902</v>
      </c>
      <c r="B598" s="230">
        <v>1567.07</v>
      </c>
      <c r="C598" s="224">
        <v>1568.3</v>
      </c>
    </row>
    <row r="599" spans="1:3" ht="16.149999999999999" customHeight="1" x14ac:dyDescent="0.25">
      <c r="A599" s="227">
        <v>199903</v>
      </c>
      <c r="B599" s="228">
        <v>1550.15</v>
      </c>
      <c r="C599" s="225">
        <v>1533.51</v>
      </c>
    </row>
    <row r="600" spans="1:3" ht="16.149999999999999" customHeight="1" x14ac:dyDescent="0.25">
      <c r="A600" s="229">
        <v>199904</v>
      </c>
      <c r="B600" s="230">
        <v>1574.67</v>
      </c>
      <c r="C600" s="224">
        <v>1604.44</v>
      </c>
    </row>
    <row r="601" spans="1:3" ht="16.149999999999999" customHeight="1" x14ac:dyDescent="0.25">
      <c r="A601" s="227">
        <v>199905</v>
      </c>
      <c r="B601" s="228">
        <v>1641.33</v>
      </c>
      <c r="C601" s="225">
        <v>1671.67</v>
      </c>
    </row>
    <row r="602" spans="1:3" ht="16.149999999999999" customHeight="1" x14ac:dyDescent="0.25">
      <c r="A602" s="229">
        <v>199906</v>
      </c>
      <c r="B602" s="230">
        <v>1693.99</v>
      </c>
      <c r="C602" s="224">
        <v>1732.1</v>
      </c>
    </row>
    <row r="603" spans="1:3" ht="16.149999999999999" customHeight="1" x14ac:dyDescent="0.25">
      <c r="A603" s="227">
        <v>199907</v>
      </c>
      <c r="B603" s="228">
        <v>1818.63</v>
      </c>
      <c r="C603" s="225">
        <v>1809.5</v>
      </c>
    </row>
    <row r="604" spans="1:3" ht="16.149999999999999" customHeight="1" x14ac:dyDescent="0.25">
      <c r="A604" s="229">
        <v>199908</v>
      </c>
      <c r="B604" s="230">
        <v>1876.93</v>
      </c>
      <c r="C604" s="224">
        <v>1954.72</v>
      </c>
    </row>
    <row r="605" spans="1:3" ht="16.149999999999999" customHeight="1" x14ac:dyDescent="0.25">
      <c r="A605" s="227">
        <v>199909</v>
      </c>
      <c r="B605" s="228">
        <v>1975.64</v>
      </c>
      <c r="C605" s="225">
        <v>2017.27</v>
      </c>
    </row>
    <row r="606" spans="1:3" ht="16.149999999999999" customHeight="1" x14ac:dyDescent="0.25">
      <c r="A606" s="229">
        <v>199910</v>
      </c>
      <c r="B606" s="230">
        <v>1978.71</v>
      </c>
      <c r="C606" s="224">
        <v>1971.59</v>
      </c>
    </row>
    <row r="607" spans="1:3" ht="16.149999999999999" customHeight="1" x14ac:dyDescent="0.25">
      <c r="A607" s="227">
        <v>199911</v>
      </c>
      <c r="B607" s="228">
        <v>1944.64</v>
      </c>
      <c r="C607" s="225">
        <v>1923.77</v>
      </c>
    </row>
    <row r="608" spans="1:3" ht="16.149999999999999" customHeight="1" x14ac:dyDescent="0.25">
      <c r="A608" s="229">
        <v>199912</v>
      </c>
      <c r="B608" s="230">
        <v>1888.46</v>
      </c>
      <c r="C608" s="224">
        <v>1873.77</v>
      </c>
    </row>
    <row r="609" spans="1:3" ht="16.149999999999999" customHeight="1" x14ac:dyDescent="0.25">
      <c r="A609" s="227">
        <v>200001</v>
      </c>
      <c r="B609" s="228">
        <v>1923.57</v>
      </c>
      <c r="C609" s="225">
        <v>1976.72</v>
      </c>
    </row>
    <row r="610" spans="1:3" ht="16.149999999999999" customHeight="1" x14ac:dyDescent="0.25">
      <c r="A610" s="229">
        <v>200002</v>
      </c>
      <c r="B610" s="230">
        <v>1950.64</v>
      </c>
      <c r="C610" s="224">
        <v>1946.17</v>
      </c>
    </row>
    <row r="611" spans="1:3" ht="16.149999999999999" customHeight="1" x14ac:dyDescent="0.25">
      <c r="A611" s="227">
        <v>200003</v>
      </c>
      <c r="B611" s="228">
        <v>1956.25</v>
      </c>
      <c r="C611" s="225">
        <v>1951.56</v>
      </c>
    </row>
    <row r="612" spans="1:3" ht="16.149999999999999" customHeight="1" x14ac:dyDescent="0.25">
      <c r="A612" s="229">
        <v>200004</v>
      </c>
      <c r="B612" s="230">
        <v>1986.77</v>
      </c>
      <c r="C612" s="224">
        <v>2004.47</v>
      </c>
    </row>
    <row r="613" spans="1:3" ht="16.149999999999999" customHeight="1" x14ac:dyDescent="0.25">
      <c r="A613" s="227">
        <v>200005</v>
      </c>
      <c r="B613" s="228">
        <v>2055.69</v>
      </c>
      <c r="C613" s="225">
        <v>2084.92</v>
      </c>
    </row>
    <row r="614" spans="1:3" ht="16.149999999999999" customHeight="1" x14ac:dyDescent="0.25">
      <c r="A614" s="229">
        <v>200006</v>
      </c>
      <c r="B614" s="230">
        <v>2120.17</v>
      </c>
      <c r="C614" s="224">
        <v>2139.11</v>
      </c>
    </row>
    <row r="615" spans="1:3" ht="16.149999999999999" customHeight="1" x14ac:dyDescent="0.25">
      <c r="A615" s="227">
        <v>200007</v>
      </c>
      <c r="B615" s="228">
        <v>2161.34</v>
      </c>
      <c r="C615" s="225">
        <v>2172.79</v>
      </c>
    </row>
    <row r="616" spans="1:3" ht="16.149999999999999" customHeight="1" x14ac:dyDescent="0.25">
      <c r="A616" s="229">
        <v>200008</v>
      </c>
      <c r="B616" s="230">
        <v>2187.38</v>
      </c>
      <c r="C616" s="224">
        <v>2208.21</v>
      </c>
    </row>
    <row r="617" spans="1:3" ht="16.149999999999999" customHeight="1" x14ac:dyDescent="0.25">
      <c r="A617" s="227">
        <v>200009</v>
      </c>
      <c r="B617" s="228">
        <v>2213.7600000000002</v>
      </c>
      <c r="C617" s="225">
        <v>2212.2600000000002</v>
      </c>
    </row>
    <row r="618" spans="1:3" ht="16.149999999999999" customHeight="1" x14ac:dyDescent="0.25">
      <c r="A618" s="229">
        <v>200010</v>
      </c>
      <c r="B618" s="230">
        <v>2176.61</v>
      </c>
      <c r="C618" s="224">
        <v>2158.36</v>
      </c>
    </row>
    <row r="619" spans="1:3" ht="16.149999999999999" customHeight="1" x14ac:dyDescent="0.25">
      <c r="A619" s="227">
        <v>200011</v>
      </c>
      <c r="B619" s="228">
        <v>2136.63</v>
      </c>
      <c r="C619" s="225">
        <v>2172.84</v>
      </c>
    </row>
    <row r="620" spans="1:3" ht="16.149999999999999" customHeight="1" x14ac:dyDescent="0.25">
      <c r="A620" s="229">
        <v>200012</v>
      </c>
      <c r="B620" s="230">
        <v>2186.21</v>
      </c>
      <c r="C620" s="224">
        <v>2229.1799999999998</v>
      </c>
    </row>
    <row r="621" spans="1:3" ht="16.149999999999999" customHeight="1" x14ac:dyDescent="0.25">
      <c r="A621" s="227">
        <v>200101</v>
      </c>
      <c r="B621" s="228">
        <v>2241.4</v>
      </c>
      <c r="C621" s="225">
        <v>2240.8000000000002</v>
      </c>
    </row>
    <row r="622" spans="1:3" ht="16.149999999999999" customHeight="1" x14ac:dyDescent="0.25">
      <c r="A622" s="229">
        <v>200102</v>
      </c>
      <c r="B622" s="230">
        <v>2243.42</v>
      </c>
      <c r="C622" s="224">
        <v>2257.4499999999998</v>
      </c>
    </row>
    <row r="623" spans="1:3" ht="16.149999999999999" customHeight="1" x14ac:dyDescent="0.25">
      <c r="A623" s="227">
        <v>200103</v>
      </c>
      <c r="B623" s="228">
        <v>2278.7800000000002</v>
      </c>
      <c r="C623" s="225">
        <v>2310.5700000000002</v>
      </c>
    </row>
    <row r="624" spans="1:3" ht="16.149999999999999" customHeight="1" x14ac:dyDescent="0.25">
      <c r="A624" s="229">
        <v>200104</v>
      </c>
      <c r="B624" s="230">
        <v>2323.1</v>
      </c>
      <c r="C624" s="224">
        <v>2346.73</v>
      </c>
    </row>
    <row r="625" spans="1:3" ht="16.149999999999999" customHeight="1" x14ac:dyDescent="0.25">
      <c r="A625" s="227">
        <v>200105</v>
      </c>
      <c r="B625" s="228">
        <v>2346.9299999999998</v>
      </c>
      <c r="C625" s="225">
        <v>2324.98</v>
      </c>
    </row>
    <row r="626" spans="1:3" ht="16.149999999999999" customHeight="1" x14ac:dyDescent="0.25">
      <c r="A626" s="229">
        <v>200106</v>
      </c>
      <c r="B626" s="230">
        <v>2305.66</v>
      </c>
      <c r="C626" s="224">
        <v>2298.85</v>
      </c>
    </row>
    <row r="627" spans="1:3" ht="16.149999999999999" customHeight="1" x14ac:dyDescent="0.25">
      <c r="A627" s="227">
        <v>200107</v>
      </c>
      <c r="B627" s="228">
        <v>2304.2800000000002</v>
      </c>
      <c r="C627" s="225">
        <v>2298.27</v>
      </c>
    </row>
    <row r="628" spans="1:3" ht="16.149999999999999" customHeight="1" x14ac:dyDescent="0.25">
      <c r="A628" s="229">
        <v>200108</v>
      </c>
      <c r="B628" s="230">
        <v>2288.9</v>
      </c>
      <c r="C628" s="224">
        <v>2301.23</v>
      </c>
    </row>
    <row r="629" spans="1:3" ht="16.149999999999999" customHeight="1" x14ac:dyDescent="0.25">
      <c r="A629" s="227">
        <v>200109</v>
      </c>
      <c r="B629" s="228">
        <v>2328.23</v>
      </c>
      <c r="C629" s="225">
        <v>2332.19</v>
      </c>
    </row>
    <row r="630" spans="1:3" ht="16.149999999999999" customHeight="1" x14ac:dyDescent="0.25">
      <c r="A630" s="229">
        <v>200110</v>
      </c>
      <c r="B630" s="230">
        <v>2320.65</v>
      </c>
      <c r="C630" s="224">
        <v>2310.02</v>
      </c>
    </row>
    <row r="631" spans="1:3" ht="16.149999999999999" customHeight="1" x14ac:dyDescent="0.25">
      <c r="A631" s="227">
        <v>200111</v>
      </c>
      <c r="B631" s="228">
        <v>2310.4699999999998</v>
      </c>
      <c r="C631" s="225">
        <v>2308.59</v>
      </c>
    </row>
    <row r="632" spans="1:3" ht="16.149999999999999" customHeight="1" x14ac:dyDescent="0.25">
      <c r="A632" s="229">
        <v>200112</v>
      </c>
      <c r="B632" s="230">
        <v>2306.9</v>
      </c>
      <c r="C632" s="224">
        <v>2291.1799999999998</v>
      </c>
    </row>
    <row r="633" spans="1:3" ht="16.149999999999999" customHeight="1" x14ac:dyDescent="0.25">
      <c r="A633" s="227">
        <v>200201</v>
      </c>
      <c r="B633" s="228">
        <v>2274.96</v>
      </c>
      <c r="C633" s="225">
        <v>2264.8200000000002</v>
      </c>
    </row>
    <row r="634" spans="1:3" ht="16.149999999999999" customHeight="1" x14ac:dyDescent="0.25">
      <c r="A634" s="229">
        <v>200202</v>
      </c>
      <c r="B634" s="230">
        <v>2286.6999999999998</v>
      </c>
      <c r="C634" s="224">
        <v>2309.8200000000002</v>
      </c>
    </row>
    <row r="635" spans="1:3" ht="16.149999999999999" customHeight="1" x14ac:dyDescent="0.25">
      <c r="A635" s="227">
        <v>200203</v>
      </c>
      <c r="B635" s="228">
        <v>2282.33</v>
      </c>
      <c r="C635" s="225">
        <v>2261.23</v>
      </c>
    </row>
    <row r="636" spans="1:3" ht="16.149999999999999" customHeight="1" x14ac:dyDescent="0.25">
      <c r="A636" s="229">
        <v>200204</v>
      </c>
      <c r="B636" s="230">
        <v>2263.11</v>
      </c>
      <c r="C636" s="224">
        <v>2275.35</v>
      </c>
    </row>
    <row r="637" spans="1:3" ht="16.149999999999999" customHeight="1" x14ac:dyDescent="0.25">
      <c r="A637" s="227">
        <v>200205</v>
      </c>
      <c r="B637" s="228">
        <v>2310.2399999999998</v>
      </c>
      <c r="C637" s="225">
        <v>2321.16</v>
      </c>
    </row>
    <row r="638" spans="1:3" ht="16.149999999999999" customHeight="1" x14ac:dyDescent="0.25">
      <c r="A638" s="229">
        <v>200206</v>
      </c>
      <c r="B638" s="230">
        <v>2364.25</v>
      </c>
      <c r="C638" s="224">
        <v>2398.8200000000002</v>
      </c>
    </row>
    <row r="639" spans="1:3" ht="16.149999999999999" customHeight="1" x14ac:dyDescent="0.25">
      <c r="A639" s="227">
        <v>200207</v>
      </c>
      <c r="B639" s="228">
        <v>2506.7199999999998</v>
      </c>
      <c r="C639" s="225">
        <v>2625.06</v>
      </c>
    </row>
    <row r="640" spans="1:3" ht="16.149999999999999" customHeight="1" x14ac:dyDescent="0.25">
      <c r="A640" s="229">
        <v>200208</v>
      </c>
      <c r="B640" s="230">
        <v>2647.22</v>
      </c>
      <c r="C640" s="224">
        <v>2703.55</v>
      </c>
    </row>
    <row r="641" spans="1:3" ht="16.149999999999999" customHeight="1" x14ac:dyDescent="0.25">
      <c r="A641" s="227">
        <v>200209</v>
      </c>
      <c r="B641" s="228">
        <v>2751.23</v>
      </c>
      <c r="C641" s="225">
        <v>2828.08</v>
      </c>
    </row>
    <row r="642" spans="1:3" ht="16.149999999999999" customHeight="1" x14ac:dyDescent="0.25">
      <c r="A642" s="229">
        <v>200210</v>
      </c>
      <c r="B642" s="230">
        <v>2827.86</v>
      </c>
      <c r="C642" s="224">
        <v>2773.73</v>
      </c>
    </row>
    <row r="643" spans="1:3" ht="16.149999999999999" customHeight="1" x14ac:dyDescent="0.25">
      <c r="A643" s="227">
        <v>200211</v>
      </c>
      <c r="B643" s="228">
        <v>2726.66</v>
      </c>
      <c r="C643" s="225">
        <v>2784.21</v>
      </c>
    </row>
    <row r="644" spans="1:3" ht="16.149999999999999" customHeight="1" x14ac:dyDescent="0.25">
      <c r="A644" s="229">
        <v>200212</v>
      </c>
      <c r="B644" s="230">
        <v>2814.89</v>
      </c>
      <c r="C644" s="224">
        <v>2864.79</v>
      </c>
    </row>
    <row r="645" spans="1:3" ht="16.149999999999999" customHeight="1" x14ac:dyDescent="0.25">
      <c r="A645" s="227">
        <v>200301</v>
      </c>
      <c r="B645" s="228">
        <v>2913</v>
      </c>
      <c r="C645" s="225">
        <v>2926.46</v>
      </c>
    </row>
    <row r="646" spans="1:3" ht="16.149999999999999" customHeight="1" x14ac:dyDescent="0.25">
      <c r="A646" s="229">
        <v>200302</v>
      </c>
      <c r="B646" s="230">
        <v>2951.86</v>
      </c>
      <c r="C646" s="224">
        <v>2956.31</v>
      </c>
    </row>
    <row r="647" spans="1:3" ht="16.149999999999999" customHeight="1" x14ac:dyDescent="0.25">
      <c r="A647" s="227">
        <v>200303</v>
      </c>
      <c r="B647" s="228">
        <v>2959.01</v>
      </c>
      <c r="C647" s="225">
        <v>2958.25</v>
      </c>
    </row>
    <row r="648" spans="1:3" ht="16.149999999999999" customHeight="1" x14ac:dyDescent="0.25">
      <c r="A648" s="229">
        <v>200304</v>
      </c>
      <c r="B648" s="230">
        <v>2926.62</v>
      </c>
      <c r="C648" s="224">
        <v>2887.82</v>
      </c>
    </row>
    <row r="649" spans="1:3" ht="16.149999999999999" customHeight="1" x14ac:dyDescent="0.25">
      <c r="A649" s="227">
        <v>200305</v>
      </c>
      <c r="B649" s="228">
        <v>2858.94</v>
      </c>
      <c r="C649" s="225">
        <v>2853.33</v>
      </c>
    </row>
    <row r="650" spans="1:3" ht="16.149999999999999" customHeight="1" x14ac:dyDescent="0.25">
      <c r="A650" s="229">
        <v>200306</v>
      </c>
      <c r="B650" s="230">
        <v>2826.95</v>
      </c>
      <c r="C650" s="224">
        <v>2817.32</v>
      </c>
    </row>
    <row r="651" spans="1:3" ht="16.149999999999999" customHeight="1" x14ac:dyDescent="0.25">
      <c r="A651" s="227">
        <v>200307</v>
      </c>
      <c r="B651" s="228">
        <v>2858.82</v>
      </c>
      <c r="C651" s="225">
        <v>2880.4</v>
      </c>
    </row>
    <row r="652" spans="1:3" ht="16.149999999999999" customHeight="1" x14ac:dyDescent="0.25">
      <c r="A652" s="229">
        <v>200308</v>
      </c>
      <c r="B652" s="230">
        <v>2867.29</v>
      </c>
      <c r="C652" s="224">
        <v>2832.94</v>
      </c>
    </row>
    <row r="653" spans="1:3" ht="16.149999999999999" customHeight="1" x14ac:dyDescent="0.25">
      <c r="A653" s="227">
        <v>200309</v>
      </c>
      <c r="B653" s="228">
        <v>2840.08</v>
      </c>
      <c r="C653" s="225">
        <v>2889.39</v>
      </c>
    </row>
    <row r="654" spans="1:3" ht="16.149999999999999" customHeight="1" x14ac:dyDescent="0.25">
      <c r="A654" s="229">
        <v>200310</v>
      </c>
      <c r="B654" s="230">
        <v>2876.2</v>
      </c>
      <c r="C654" s="224">
        <v>2884.17</v>
      </c>
    </row>
    <row r="655" spans="1:3" ht="16.149999999999999" customHeight="1" x14ac:dyDescent="0.25">
      <c r="A655" s="227">
        <v>200311</v>
      </c>
      <c r="B655" s="228">
        <v>2844.55</v>
      </c>
      <c r="C655" s="225">
        <v>2836.05</v>
      </c>
    </row>
    <row r="656" spans="1:3" ht="16.149999999999999" customHeight="1" x14ac:dyDescent="0.25">
      <c r="A656" s="229">
        <v>200312</v>
      </c>
      <c r="B656" s="230">
        <v>2807.2</v>
      </c>
      <c r="C656" s="224">
        <v>2778.21</v>
      </c>
    </row>
    <row r="657" spans="1:3" ht="16.149999999999999" customHeight="1" x14ac:dyDescent="0.25">
      <c r="A657" s="227">
        <v>200401</v>
      </c>
      <c r="B657" s="228">
        <v>2749.14</v>
      </c>
      <c r="C657" s="225">
        <v>2742.47</v>
      </c>
    </row>
    <row r="658" spans="1:3" ht="16.149999999999999" customHeight="1" x14ac:dyDescent="0.25">
      <c r="A658" s="229">
        <v>200402</v>
      </c>
      <c r="B658" s="230">
        <v>2717.94</v>
      </c>
      <c r="C658" s="224">
        <v>2682.34</v>
      </c>
    </row>
    <row r="659" spans="1:3" ht="16.149999999999999" customHeight="1" x14ac:dyDescent="0.25">
      <c r="A659" s="227">
        <v>200403</v>
      </c>
      <c r="B659" s="228">
        <v>2670.8</v>
      </c>
      <c r="C659" s="225">
        <v>2678.16</v>
      </c>
    </row>
    <row r="660" spans="1:3" ht="16.149999999999999" customHeight="1" x14ac:dyDescent="0.25">
      <c r="A660" s="229">
        <v>200404</v>
      </c>
      <c r="B660" s="230">
        <v>2639.6</v>
      </c>
      <c r="C660" s="224">
        <v>2646.99</v>
      </c>
    </row>
    <row r="661" spans="1:3" ht="16.149999999999999" customHeight="1" x14ac:dyDescent="0.25">
      <c r="A661" s="227">
        <v>200405</v>
      </c>
      <c r="B661" s="228">
        <v>2719.43</v>
      </c>
      <c r="C661" s="225">
        <v>2724.92</v>
      </c>
    </row>
    <row r="662" spans="1:3" ht="16.149999999999999" customHeight="1" x14ac:dyDescent="0.25">
      <c r="A662" s="229">
        <v>200406</v>
      </c>
      <c r="B662" s="230">
        <v>2716.56</v>
      </c>
      <c r="C662" s="224">
        <v>2699.58</v>
      </c>
    </row>
    <row r="663" spans="1:3" ht="16.149999999999999" customHeight="1" x14ac:dyDescent="0.25">
      <c r="A663" s="227">
        <v>200407</v>
      </c>
      <c r="B663" s="228">
        <v>2653.32</v>
      </c>
      <c r="C663" s="225">
        <v>2612.44</v>
      </c>
    </row>
    <row r="664" spans="1:3" ht="16.149999999999999" customHeight="1" x14ac:dyDescent="0.25">
      <c r="A664" s="229">
        <v>200408</v>
      </c>
      <c r="B664" s="230">
        <v>2598.59</v>
      </c>
      <c r="C664" s="224">
        <v>2551.4299999999998</v>
      </c>
    </row>
    <row r="665" spans="1:3" ht="16.149999999999999" customHeight="1" x14ac:dyDescent="0.25">
      <c r="A665" s="227">
        <v>200409</v>
      </c>
      <c r="B665" s="228">
        <v>2552.7800000000002</v>
      </c>
      <c r="C665" s="225">
        <v>2595.17</v>
      </c>
    </row>
    <row r="666" spans="1:3" ht="16.149999999999999" customHeight="1" x14ac:dyDescent="0.25">
      <c r="A666" s="229">
        <v>200410</v>
      </c>
      <c r="B666" s="230">
        <v>2580.6999999999998</v>
      </c>
      <c r="C666" s="224">
        <v>2575.19</v>
      </c>
    </row>
    <row r="667" spans="1:3" ht="16.149999999999999" customHeight="1" x14ac:dyDescent="0.25">
      <c r="A667" s="227">
        <v>200411</v>
      </c>
      <c r="B667" s="228">
        <v>2530.19</v>
      </c>
      <c r="C667" s="225">
        <v>2479.1</v>
      </c>
    </row>
    <row r="668" spans="1:3" ht="16.149999999999999" customHeight="1" x14ac:dyDescent="0.25">
      <c r="A668" s="229">
        <v>200412</v>
      </c>
      <c r="B668" s="230">
        <v>2411.37</v>
      </c>
      <c r="C668" s="224">
        <v>2389.75</v>
      </c>
    </row>
    <row r="669" spans="1:3" ht="16.149999999999999" customHeight="1" x14ac:dyDescent="0.25">
      <c r="A669" s="227">
        <v>200501</v>
      </c>
      <c r="B669" s="228">
        <v>2362.96</v>
      </c>
      <c r="C669" s="225">
        <v>2367.7600000000002</v>
      </c>
    </row>
    <row r="670" spans="1:3" ht="16.149999999999999" customHeight="1" x14ac:dyDescent="0.25">
      <c r="A670" s="229">
        <v>200502</v>
      </c>
      <c r="B670" s="230">
        <v>2340.4899999999998</v>
      </c>
      <c r="C670" s="224">
        <v>2323.77</v>
      </c>
    </row>
    <row r="671" spans="1:3" ht="16.149999999999999" customHeight="1" x14ac:dyDescent="0.25">
      <c r="A671" s="227">
        <v>200503</v>
      </c>
      <c r="B671" s="228">
        <v>2353.71</v>
      </c>
      <c r="C671" s="225">
        <v>2376.48</v>
      </c>
    </row>
    <row r="672" spans="1:3" ht="16.149999999999999" customHeight="1" x14ac:dyDescent="0.25">
      <c r="A672" s="229">
        <v>200504</v>
      </c>
      <c r="B672" s="230">
        <v>2350.0100000000002</v>
      </c>
      <c r="C672" s="224">
        <v>2348.3200000000002</v>
      </c>
    </row>
    <row r="673" spans="1:3" ht="16.149999999999999" customHeight="1" x14ac:dyDescent="0.25">
      <c r="A673" s="227">
        <v>200505</v>
      </c>
      <c r="B673" s="228">
        <v>2339.2199999999998</v>
      </c>
      <c r="C673" s="225">
        <v>2332.79</v>
      </c>
    </row>
    <row r="674" spans="1:3" ht="16.149999999999999" customHeight="1" x14ac:dyDescent="0.25">
      <c r="A674" s="229">
        <v>200506</v>
      </c>
      <c r="B674" s="230">
        <v>2331.79</v>
      </c>
      <c r="C674" s="224">
        <v>2331.81</v>
      </c>
    </row>
    <row r="675" spans="1:3" ht="16.149999999999999" customHeight="1" x14ac:dyDescent="0.25">
      <c r="A675" s="227">
        <v>200507</v>
      </c>
      <c r="B675" s="228">
        <v>2323.38</v>
      </c>
      <c r="C675" s="225">
        <v>2308.4899999999998</v>
      </c>
    </row>
    <row r="676" spans="1:3" ht="16.149999999999999" customHeight="1" x14ac:dyDescent="0.25">
      <c r="A676" s="229">
        <v>200508</v>
      </c>
      <c r="B676" s="230">
        <v>2306.19</v>
      </c>
      <c r="C676" s="224">
        <v>2304.3000000000002</v>
      </c>
    </row>
    <row r="677" spans="1:3" ht="16.149999999999999" customHeight="1" x14ac:dyDescent="0.25">
      <c r="A677" s="227">
        <v>200509</v>
      </c>
      <c r="B677" s="228">
        <v>2294.52</v>
      </c>
      <c r="C677" s="225">
        <v>2289.61</v>
      </c>
    </row>
    <row r="678" spans="1:3" ht="16.149999999999999" customHeight="1" x14ac:dyDescent="0.25">
      <c r="A678" s="229">
        <v>200510</v>
      </c>
      <c r="B678" s="230">
        <v>2292.5500000000002</v>
      </c>
      <c r="C678" s="224">
        <v>2289.5700000000002</v>
      </c>
    </row>
    <row r="679" spans="1:3" ht="16.149999999999999" customHeight="1" x14ac:dyDescent="0.25">
      <c r="A679" s="227">
        <v>200511</v>
      </c>
      <c r="B679" s="228">
        <v>2279.85</v>
      </c>
      <c r="C679" s="225">
        <v>2274.04</v>
      </c>
    </row>
    <row r="680" spans="1:3" ht="16.149999999999999" customHeight="1" x14ac:dyDescent="0.25">
      <c r="A680" s="229">
        <v>200512</v>
      </c>
      <c r="B680" s="230">
        <v>2278.91</v>
      </c>
      <c r="C680" s="224">
        <v>2284.2199999999998</v>
      </c>
    </row>
    <row r="681" spans="1:3" ht="16.149999999999999" customHeight="1" x14ac:dyDescent="0.25">
      <c r="A681" s="227">
        <v>200601</v>
      </c>
      <c r="B681" s="228">
        <v>2273.66</v>
      </c>
      <c r="C681" s="225">
        <v>2265.65</v>
      </c>
    </row>
    <row r="682" spans="1:3" ht="16.149999999999999" customHeight="1" x14ac:dyDescent="0.25">
      <c r="A682" s="229">
        <v>200602</v>
      </c>
      <c r="B682" s="230">
        <v>2256.2399999999998</v>
      </c>
      <c r="C682" s="224">
        <v>2247.3200000000002</v>
      </c>
    </row>
    <row r="683" spans="1:3" ht="16.149999999999999" customHeight="1" x14ac:dyDescent="0.25">
      <c r="A683" s="227">
        <v>200603</v>
      </c>
      <c r="B683" s="228">
        <v>2262.36</v>
      </c>
      <c r="C683" s="225">
        <v>2289.98</v>
      </c>
    </row>
    <row r="684" spans="1:3" ht="16.149999999999999" customHeight="1" x14ac:dyDescent="0.25">
      <c r="A684" s="229">
        <v>200604</v>
      </c>
      <c r="B684" s="230">
        <v>2334.29</v>
      </c>
      <c r="C684" s="224">
        <v>2375.0300000000002</v>
      </c>
    </row>
    <row r="685" spans="1:3" ht="16.149999999999999" customHeight="1" x14ac:dyDescent="0.25">
      <c r="A685" s="227">
        <v>200605</v>
      </c>
      <c r="B685" s="228">
        <v>2417.9899999999998</v>
      </c>
      <c r="C685" s="225">
        <v>2482.41</v>
      </c>
    </row>
    <row r="686" spans="1:3" ht="16.149999999999999" customHeight="1" x14ac:dyDescent="0.25">
      <c r="A686" s="229">
        <v>200606</v>
      </c>
      <c r="B686" s="230">
        <v>2542.2399999999998</v>
      </c>
      <c r="C686" s="224">
        <v>2633.12</v>
      </c>
    </row>
    <row r="687" spans="1:3" ht="16.149999999999999" customHeight="1" x14ac:dyDescent="0.25">
      <c r="A687" s="227">
        <v>200607</v>
      </c>
      <c r="B687" s="228">
        <v>2511.7399999999998</v>
      </c>
      <c r="C687" s="225">
        <v>2426</v>
      </c>
    </row>
    <row r="688" spans="1:3" ht="16.149999999999999" customHeight="1" x14ac:dyDescent="0.25">
      <c r="A688" s="229">
        <v>200608</v>
      </c>
      <c r="B688" s="230">
        <v>2389.65</v>
      </c>
      <c r="C688" s="224">
        <v>2396.63</v>
      </c>
    </row>
    <row r="689" spans="1:3" ht="16.149999999999999" customHeight="1" x14ac:dyDescent="0.25">
      <c r="A689" s="227">
        <v>200609</v>
      </c>
      <c r="B689" s="228">
        <v>2398.88</v>
      </c>
      <c r="C689" s="225">
        <v>2394.31</v>
      </c>
    </row>
    <row r="690" spans="1:3" ht="16.149999999999999" customHeight="1" x14ac:dyDescent="0.25">
      <c r="A690" s="229">
        <v>200610</v>
      </c>
      <c r="B690" s="230">
        <v>2364.29</v>
      </c>
      <c r="C690" s="224">
        <v>2315.38</v>
      </c>
    </row>
    <row r="691" spans="1:3" ht="16.149999999999999" customHeight="1" x14ac:dyDescent="0.25">
      <c r="A691" s="227">
        <v>200611</v>
      </c>
      <c r="B691" s="228">
        <v>2290.46</v>
      </c>
      <c r="C691" s="225">
        <v>2300.42</v>
      </c>
    </row>
    <row r="692" spans="1:3" ht="16.149999999999999" customHeight="1" x14ac:dyDescent="0.25">
      <c r="A692" s="229">
        <v>200612</v>
      </c>
      <c r="B692" s="230">
        <v>2261.33526315789</v>
      </c>
      <c r="C692" s="224">
        <v>2238.79</v>
      </c>
    </row>
    <row r="693" spans="1:3" ht="16.149999999999999" customHeight="1" x14ac:dyDescent="0.25">
      <c r="A693" s="227">
        <v>200701</v>
      </c>
      <c r="B693" s="228">
        <v>2237.06</v>
      </c>
      <c r="C693" s="225">
        <v>2259.7199999999998</v>
      </c>
    </row>
    <row r="694" spans="1:3" ht="16.149999999999999" customHeight="1" x14ac:dyDescent="0.25">
      <c r="A694" s="229">
        <v>200702</v>
      </c>
      <c r="B694" s="230">
        <v>2227.63</v>
      </c>
      <c r="C694" s="224">
        <v>2224.12</v>
      </c>
    </row>
    <row r="695" spans="1:3" ht="16.149999999999999" customHeight="1" x14ac:dyDescent="0.25">
      <c r="A695" s="227">
        <v>200703</v>
      </c>
      <c r="B695" s="228">
        <v>2201.39</v>
      </c>
      <c r="C695" s="225">
        <v>2190.3000000000002</v>
      </c>
    </row>
    <row r="696" spans="1:3" ht="16.149999999999999" customHeight="1" x14ac:dyDescent="0.25">
      <c r="A696" s="229">
        <v>200704</v>
      </c>
      <c r="B696" s="230">
        <v>2144.6</v>
      </c>
      <c r="C696" s="224">
        <v>2110.67</v>
      </c>
    </row>
    <row r="697" spans="1:3" ht="16.149999999999999" customHeight="1" x14ac:dyDescent="0.25">
      <c r="A697" s="227">
        <v>200705</v>
      </c>
      <c r="B697" s="228">
        <v>2007.91</v>
      </c>
      <c r="C697" s="225">
        <v>1930.64</v>
      </c>
    </row>
    <row r="698" spans="1:3" ht="16.149999999999999" customHeight="1" x14ac:dyDescent="0.25">
      <c r="A698" s="229">
        <v>200706</v>
      </c>
      <c r="B698" s="230">
        <v>1923.76</v>
      </c>
      <c r="C698" s="224">
        <v>1960.61</v>
      </c>
    </row>
    <row r="699" spans="1:3" ht="16.149999999999999" customHeight="1" x14ac:dyDescent="0.25">
      <c r="A699" s="227">
        <v>200707</v>
      </c>
      <c r="B699" s="228">
        <v>1950.87</v>
      </c>
      <c r="C699" s="225">
        <v>1971.8</v>
      </c>
    </row>
    <row r="700" spans="1:3" ht="16.149999999999999" customHeight="1" x14ac:dyDescent="0.25">
      <c r="A700" s="229">
        <v>200708</v>
      </c>
      <c r="B700" s="230">
        <v>2058.2800000000002</v>
      </c>
      <c r="C700" s="224">
        <v>2173.17</v>
      </c>
    </row>
    <row r="701" spans="1:3" ht="16.149999999999999" customHeight="1" x14ac:dyDescent="0.25">
      <c r="A701" s="227">
        <v>200709</v>
      </c>
      <c r="B701" s="228">
        <v>2117.0500000000002</v>
      </c>
      <c r="C701" s="225">
        <v>2023.19</v>
      </c>
    </row>
    <row r="702" spans="1:3" ht="16.149999999999999" customHeight="1" x14ac:dyDescent="0.25">
      <c r="A702" s="229">
        <v>200710</v>
      </c>
      <c r="B702" s="230">
        <v>2003.26</v>
      </c>
      <c r="C702" s="224">
        <v>1999.44</v>
      </c>
    </row>
    <row r="703" spans="1:3" ht="16.149999999999999" customHeight="1" x14ac:dyDescent="0.25">
      <c r="A703" s="227">
        <v>200711</v>
      </c>
      <c r="B703" s="228">
        <v>2047.72</v>
      </c>
      <c r="C703" s="225">
        <v>2060.42</v>
      </c>
    </row>
    <row r="704" spans="1:3" ht="16.149999999999999" customHeight="1" x14ac:dyDescent="0.25">
      <c r="A704" s="229">
        <v>200712</v>
      </c>
      <c r="B704" s="230">
        <v>2014.2014999999999</v>
      </c>
      <c r="C704" s="224">
        <v>2014.76</v>
      </c>
    </row>
    <row r="705" spans="1:3" ht="16.149999999999999" customHeight="1" x14ac:dyDescent="0.25">
      <c r="A705" s="227">
        <v>200801</v>
      </c>
      <c r="B705" s="228">
        <v>1980.59</v>
      </c>
      <c r="C705" s="225">
        <v>1939.6</v>
      </c>
    </row>
    <row r="706" spans="1:3" ht="16.149999999999999" customHeight="1" x14ac:dyDescent="0.25">
      <c r="A706" s="229">
        <v>200802</v>
      </c>
      <c r="B706" s="230">
        <v>1903.27</v>
      </c>
      <c r="C706" s="224">
        <v>1843.59</v>
      </c>
    </row>
    <row r="707" spans="1:3" ht="16.149999999999999" customHeight="1" x14ac:dyDescent="0.25">
      <c r="A707" s="227">
        <v>200803</v>
      </c>
      <c r="B707" s="228">
        <v>1846.9</v>
      </c>
      <c r="C707" s="225">
        <v>1821.6</v>
      </c>
    </row>
    <row r="708" spans="1:3" ht="16.149999999999999" customHeight="1" x14ac:dyDescent="0.25">
      <c r="A708" s="229">
        <v>200804</v>
      </c>
      <c r="B708" s="230">
        <v>1796.13</v>
      </c>
      <c r="C708" s="224">
        <v>1780.21</v>
      </c>
    </row>
    <row r="709" spans="1:3" ht="16.149999999999999" customHeight="1" x14ac:dyDescent="0.25">
      <c r="A709" s="227">
        <v>200805</v>
      </c>
      <c r="B709" s="228">
        <v>1778.01</v>
      </c>
      <c r="C709" s="225">
        <v>1744.01</v>
      </c>
    </row>
    <row r="710" spans="1:3" ht="16.149999999999999" customHeight="1" x14ac:dyDescent="0.25">
      <c r="A710" s="229">
        <v>200806</v>
      </c>
      <c r="B710" s="230">
        <v>1712.28</v>
      </c>
      <c r="C710" s="224">
        <v>1923.02</v>
      </c>
    </row>
    <row r="711" spans="1:3" ht="16.149999999999999" customHeight="1" x14ac:dyDescent="0.25">
      <c r="A711" s="227">
        <v>200807</v>
      </c>
      <c r="B711" s="228">
        <v>1783.09</v>
      </c>
      <c r="C711" s="225">
        <v>1792.24</v>
      </c>
    </row>
    <row r="712" spans="1:3" ht="16.149999999999999" customHeight="1" x14ac:dyDescent="0.25">
      <c r="A712" s="229">
        <v>200808</v>
      </c>
      <c r="B712" s="230">
        <v>1844.29</v>
      </c>
      <c r="C712" s="224">
        <v>1932.2</v>
      </c>
    </row>
    <row r="713" spans="1:3" ht="16.149999999999999" customHeight="1" x14ac:dyDescent="0.25">
      <c r="A713" s="227">
        <v>200809</v>
      </c>
      <c r="B713" s="228">
        <v>2066.04</v>
      </c>
      <c r="C713" s="225">
        <v>2174.62</v>
      </c>
    </row>
    <row r="714" spans="1:3" ht="16.149999999999999" customHeight="1" x14ac:dyDescent="0.25">
      <c r="A714" s="229">
        <v>200810</v>
      </c>
      <c r="B714" s="230">
        <v>2289.17</v>
      </c>
      <c r="C714" s="224">
        <v>2359.52</v>
      </c>
    </row>
    <row r="715" spans="1:3" ht="16.149999999999999" customHeight="1" x14ac:dyDescent="0.25">
      <c r="A715" s="227">
        <v>200811</v>
      </c>
      <c r="B715" s="228">
        <v>2329.16</v>
      </c>
      <c r="C715" s="225">
        <v>2318</v>
      </c>
    </row>
    <row r="716" spans="1:3" ht="16.149999999999999" customHeight="1" x14ac:dyDescent="0.25">
      <c r="A716" s="229">
        <v>200812</v>
      </c>
      <c r="B716" s="230">
        <v>2252.7199999999998</v>
      </c>
      <c r="C716" s="224">
        <v>2243.59</v>
      </c>
    </row>
    <row r="717" spans="1:3" ht="16.149999999999999" customHeight="1" x14ac:dyDescent="0.25">
      <c r="A717" s="227">
        <v>200901</v>
      </c>
      <c r="B717" s="228">
        <v>2252.98</v>
      </c>
      <c r="C717" s="225">
        <v>2420.2600000000002</v>
      </c>
    </row>
    <row r="718" spans="1:3" ht="16.149999999999999" customHeight="1" x14ac:dyDescent="0.25">
      <c r="A718" s="229">
        <v>200902</v>
      </c>
      <c r="B718" s="230">
        <v>2513.7399999999998</v>
      </c>
      <c r="C718" s="224">
        <v>2555.89</v>
      </c>
    </row>
    <row r="719" spans="1:3" ht="16.149999999999999" customHeight="1" x14ac:dyDescent="0.25">
      <c r="A719" s="227">
        <v>200903</v>
      </c>
      <c r="B719" s="228">
        <v>2477.21</v>
      </c>
      <c r="C719" s="225">
        <v>2561.21</v>
      </c>
    </row>
    <row r="720" spans="1:3" ht="16.149999999999999" customHeight="1" x14ac:dyDescent="0.25">
      <c r="A720" s="229">
        <v>200904</v>
      </c>
      <c r="B720" s="230">
        <v>2379.36</v>
      </c>
      <c r="C720" s="224">
        <v>2289.73</v>
      </c>
    </row>
    <row r="721" spans="1:3" ht="16.149999999999999" customHeight="1" x14ac:dyDescent="0.25">
      <c r="A721" s="227">
        <v>200905</v>
      </c>
      <c r="B721" s="228">
        <v>2229.9499999999998</v>
      </c>
      <c r="C721" s="225">
        <v>2140.66</v>
      </c>
    </row>
    <row r="722" spans="1:3" ht="16.149999999999999" customHeight="1" x14ac:dyDescent="0.25">
      <c r="A722" s="229">
        <v>200906</v>
      </c>
      <c r="B722" s="230">
        <v>2090.04</v>
      </c>
      <c r="C722" s="224">
        <v>2158.67</v>
      </c>
    </row>
    <row r="723" spans="1:3" ht="16.149999999999999" customHeight="1" x14ac:dyDescent="0.25">
      <c r="A723" s="227">
        <v>200907</v>
      </c>
      <c r="B723" s="228">
        <v>2052.6799999999998</v>
      </c>
      <c r="C723" s="225">
        <v>2043.37</v>
      </c>
    </row>
    <row r="724" spans="1:3" ht="16.149999999999999" customHeight="1" x14ac:dyDescent="0.25">
      <c r="A724" s="229">
        <v>200908</v>
      </c>
      <c r="B724" s="230">
        <v>2018.97</v>
      </c>
      <c r="C724" s="224">
        <v>2035</v>
      </c>
    </row>
    <row r="725" spans="1:3" ht="16.149999999999999" customHeight="1" x14ac:dyDescent="0.25">
      <c r="A725" s="227">
        <v>200909</v>
      </c>
      <c r="B725" s="228">
        <v>1980.77</v>
      </c>
      <c r="C725" s="225">
        <v>1922</v>
      </c>
    </row>
    <row r="726" spans="1:3" ht="16.149999999999999" customHeight="1" x14ac:dyDescent="0.25">
      <c r="A726" s="229">
        <v>200910</v>
      </c>
      <c r="B726" s="230">
        <v>1904.86</v>
      </c>
      <c r="C726" s="224">
        <v>1993.8</v>
      </c>
    </row>
    <row r="727" spans="1:3" ht="16.149999999999999" customHeight="1" x14ac:dyDescent="0.25">
      <c r="A727" s="227">
        <v>200911</v>
      </c>
      <c r="B727" s="228">
        <v>1973.57</v>
      </c>
      <c r="C727" s="225">
        <v>1997.47</v>
      </c>
    </row>
    <row r="728" spans="1:3" ht="16.149999999999999" customHeight="1" x14ac:dyDescent="0.25">
      <c r="A728" s="229">
        <v>200912</v>
      </c>
      <c r="B728" s="230">
        <v>2017.05</v>
      </c>
      <c r="C728" s="224">
        <v>2044.23</v>
      </c>
    </row>
    <row r="729" spans="1:3" ht="16.149999999999999" customHeight="1" x14ac:dyDescent="0.25">
      <c r="A729" s="227">
        <v>201001</v>
      </c>
      <c r="B729" s="228">
        <v>1978.19</v>
      </c>
      <c r="C729" s="225">
        <v>1982.29</v>
      </c>
    </row>
    <row r="730" spans="1:3" ht="16.149999999999999" customHeight="1" x14ac:dyDescent="0.25">
      <c r="A730" s="229">
        <v>201002</v>
      </c>
      <c r="B730" s="230">
        <v>1952.89</v>
      </c>
      <c r="C730" s="224">
        <v>1932.32</v>
      </c>
    </row>
    <row r="731" spans="1:3" ht="16.149999999999999" customHeight="1" x14ac:dyDescent="0.25">
      <c r="A731" s="227">
        <v>201003</v>
      </c>
      <c r="B731" s="228">
        <v>1909.1</v>
      </c>
      <c r="C731" s="225">
        <v>1928.59</v>
      </c>
    </row>
    <row r="732" spans="1:3" ht="16.149999999999999" customHeight="1" x14ac:dyDescent="0.25">
      <c r="A732" s="229">
        <v>201004</v>
      </c>
      <c r="B732" s="230">
        <v>1940.36</v>
      </c>
      <c r="C732" s="224">
        <v>1969.75</v>
      </c>
    </row>
    <row r="733" spans="1:3" ht="16.149999999999999" customHeight="1" x14ac:dyDescent="0.25">
      <c r="A733" s="227">
        <v>201005</v>
      </c>
      <c r="B733" s="228">
        <v>1984.36</v>
      </c>
      <c r="C733" s="225">
        <v>1971.55</v>
      </c>
    </row>
    <row r="734" spans="1:3" ht="16.149999999999999" customHeight="1" x14ac:dyDescent="0.25">
      <c r="A734" s="229">
        <v>201006</v>
      </c>
      <c r="B734" s="230">
        <v>1925.9</v>
      </c>
      <c r="C734" s="224">
        <v>1916.46</v>
      </c>
    </row>
    <row r="735" spans="1:3" ht="16.149999999999999" customHeight="1" x14ac:dyDescent="0.25">
      <c r="A735" s="227">
        <v>201007</v>
      </c>
      <c r="B735" s="228">
        <v>1874.52</v>
      </c>
      <c r="C735" s="225">
        <v>1842.79</v>
      </c>
    </row>
    <row r="736" spans="1:3" ht="16.149999999999999" customHeight="1" x14ac:dyDescent="0.25">
      <c r="A736" s="229">
        <v>201008</v>
      </c>
      <c r="B736" s="230">
        <v>1819.06</v>
      </c>
      <c r="C736" s="224">
        <v>1823.74</v>
      </c>
    </row>
    <row r="737" spans="1:3" ht="16.149999999999999" customHeight="1" x14ac:dyDescent="0.25">
      <c r="A737" s="227">
        <v>201009</v>
      </c>
      <c r="B737" s="228">
        <v>1805.6</v>
      </c>
      <c r="C737" s="225">
        <v>1799.89</v>
      </c>
    </row>
    <row r="738" spans="1:3" ht="16.149999999999999" customHeight="1" x14ac:dyDescent="0.25">
      <c r="A738" s="229">
        <v>201010</v>
      </c>
      <c r="B738" s="230">
        <v>1808.46</v>
      </c>
      <c r="C738" s="224">
        <v>1831.64</v>
      </c>
    </row>
    <row r="739" spans="1:3" ht="16.149999999999999" customHeight="1" x14ac:dyDescent="0.25">
      <c r="A739" s="227">
        <v>201011</v>
      </c>
      <c r="B739" s="228">
        <v>1863.67</v>
      </c>
      <c r="C739" s="225">
        <v>1916.96</v>
      </c>
    </row>
    <row r="740" spans="1:3" ht="16.149999999999999" customHeight="1" x14ac:dyDescent="0.25">
      <c r="A740" s="229">
        <v>201012</v>
      </c>
      <c r="B740" s="230">
        <v>1925.86</v>
      </c>
      <c r="C740" s="224">
        <v>1913.98</v>
      </c>
    </row>
    <row r="741" spans="1:3" ht="16.149999999999999" customHeight="1" x14ac:dyDescent="0.25">
      <c r="A741" s="227">
        <v>201101</v>
      </c>
      <c r="B741" s="228">
        <v>1866.64</v>
      </c>
      <c r="C741" s="225">
        <v>1857.98</v>
      </c>
    </row>
    <row r="742" spans="1:3" ht="16.149999999999999" customHeight="1" x14ac:dyDescent="0.25">
      <c r="A742" s="229">
        <v>201102</v>
      </c>
      <c r="B742" s="230">
        <v>1882.61</v>
      </c>
      <c r="C742" s="224">
        <v>1895.56</v>
      </c>
    </row>
    <row r="743" spans="1:3" ht="16.149999999999999" customHeight="1" x14ac:dyDescent="0.25">
      <c r="A743" s="227">
        <v>201103</v>
      </c>
      <c r="B743" s="228">
        <v>1884.38</v>
      </c>
      <c r="C743" s="225">
        <v>1879.47</v>
      </c>
    </row>
    <row r="744" spans="1:3" ht="16.149999999999999" customHeight="1" x14ac:dyDescent="0.25">
      <c r="A744" s="229">
        <v>201104</v>
      </c>
      <c r="B744" s="230">
        <v>1812.77</v>
      </c>
      <c r="C744" s="224">
        <v>1768.19</v>
      </c>
    </row>
    <row r="745" spans="1:3" ht="16.149999999999999" customHeight="1" x14ac:dyDescent="0.25">
      <c r="A745" s="227">
        <v>201105</v>
      </c>
      <c r="B745" s="228">
        <v>1801.65</v>
      </c>
      <c r="C745" s="225">
        <v>1817.34</v>
      </c>
    </row>
    <row r="746" spans="1:3" ht="16.149999999999999" customHeight="1" x14ac:dyDescent="0.25">
      <c r="A746" s="229">
        <v>201106</v>
      </c>
      <c r="B746" s="230">
        <v>1782.54</v>
      </c>
      <c r="C746" s="224">
        <v>1780.16</v>
      </c>
    </row>
    <row r="747" spans="1:3" ht="16.149999999999999" customHeight="1" x14ac:dyDescent="0.25">
      <c r="A747" s="227">
        <v>201107</v>
      </c>
      <c r="B747" s="228">
        <v>1761.75</v>
      </c>
      <c r="C747" s="225">
        <v>1777.82</v>
      </c>
    </row>
    <row r="748" spans="1:3" ht="16.149999999999999" customHeight="1" x14ac:dyDescent="0.25">
      <c r="A748" s="229">
        <v>201108</v>
      </c>
      <c r="B748" s="230">
        <v>1785.04</v>
      </c>
      <c r="C748" s="224">
        <v>1783.66</v>
      </c>
    </row>
    <row r="749" spans="1:3" ht="16.149999999999999" customHeight="1" x14ac:dyDescent="0.25">
      <c r="A749" s="227">
        <v>201109</v>
      </c>
      <c r="B749" s="228">
        <v>1836.15</v>
      </c>
      <c r="C749" s="225">
        <v>1915.1</v>
      </c>
    </row>
    <row r="750" spans="1:3" ht="16.149999999999999" customHeight="1" x14ac:dyDescent="0.25">
      <c r="A750" s="229">
        <v>201110</v>
      </c>
      <c r="B750" s="230">
        <v>1910.38</v>
      </c>
      <c r="C750" s="224">
        <v>1863.06</v>
      </c>
    </row>
    <row r="751" spans="1:3" ht="16.149999999999999" customHeight="1" x14ac:dyDescent="0.25">
      <c r="A751" s="227">
        <v>201111</v>
      </c>
      <c r="B751" s="228">
        <v>1918.21</v>
      </c>
      <c r="C751" s="225">
        <v>1967.18</v>
      </c>
    </row>
    <row r="752" spans="1:3" ht="16.149999999999999" customHeight="1" x14ac:dyDescent="0.25">
      <c r="A752" s="229">
        <v>201112</v>
      </c>
      <c r="B752" s="230">
        <v>1934.08</v>
      </c>
      <c r="C752" s="224">
        <v>1942.7</v>
      </c>
    </row>
    <row r="753" spans="1:3" ht="16.149999999999999" customHeight="1" x14ac:dyDescent="0.25">
      <c r="A753" s="227">
        <v>201201</v>
      </c>
      <c r="B753" s="228">
        <v>1852.12</v>
      </c>
      <c r="C753" s="225">
        <v>1815.08</v>
      </c>
    </row>
    <row r="754" spans="1:3" ht="16.149999999999999" customHeight="1" x14ac:dyDescent="0.25">
      <c r="A754" s="229">
        <v>201202</v>
      </c>
      <c r="B754" s="230">
        <v>1783.56</v>
      </c>
      <c r="C754" s="224">
        <v>1767.83</v>
      </c>
    </row>
    <row r="755" spans="1:3" ht="16.149999999999999" customHeight="1" x14ac:dyDescent="0.25">
      <c r="A755" s="227">
        <v>201203</v>
      </c>
      <c r="B755" s="228">
        <v>1766.34</v>
      </c>
      <c r="C755" s="225">
        <v>1792.07</v>
      </c>
    </row>
    <row r="756" spans="1:3" ht="16.149999999999999" customHeight="1" x14ac:dyDescent="0.25">
      <c r="A756" s="229">
        <v>201204</v>
      </c>
      <c r="B756" s="230">
        <v>1775.06</v>
      </c>
      <c r="C756" s="224">
        <v>1761.2</v>
      </c>
    </row>
    <row r="757" spans="1:3" ht="16.149999999999999" customHeight="1" x14ac:dyDescent="0.25">
      <c r="A757" s="227">
        <v>201205</v>
      </c>
      <c r="B757" s="228">
        <v>1793.28</v>
      </c>
      <c r="C757" s="225">
        <v>1827.83</v>
      </c>
    </row>
    <row r="758" spans="1:3" ht="16.149999999999999" customHeight="1" x14ac:dyDescent="0.25">
      <c r="A758" s="229">
        <v>201206</v>
      </c>
      <c r="B758" s="230">
        <v>1792.63</v>
      </c>
      <c r="C758" s="224">
        <v>1784.6</v>
      </c>
    </row>
    <row r="759" spans="1:3" ht="16.149999999999999" customHeight="1" x14ac:dyDescent="0.25">
      <c r="A759" s="227">
        <v>201207</v>
      </c>
      <c r="B759" s="228">
        <v>1784.43</v>
      </c>
      <c r="C759" s="225">
        <v>1789.02</v>
      </c>
    </row>
    <row r="760" spans="1:3" ht="16.149999999999999" customHeight="1" x14ac:dyDescent="0.25">
      <c r="A760" s="229">
        <v>201208</v>
      </c>
      <c r="B760" s="230">
        <v>1806.34</v>
      </c>
      <c r="C760" s="224">
        <v>1830.5</v>
      </c>
    </row>
    <row r="761" spans="1:3" ht="16.149999999999999" customHeight="1" x14ac:dyDescent="0.25">
      <c r="A761" s="227">
        <v>201209</v>
      </c>
      <c r="B761" s="228">
        <v>1803.18</v>
      </c>
      <c r="C761" s="225">
        <v>1800.52</v>
      </c>
    </row>
    <row r="762" spans="1:3" ht="16.149999999999999" customHeight="1" x14ac:dyDescent="0.25">
      <c r="A762" s="229">
        <v>201210</v>
      </c>
      <c r="B762" s="230">
        <v>1804.97</v>
      </c>
      <c r="C762" s="224">
        <v>1829.89</v>
      </c>
    </row>
    <row r="763" spans="1:3" ht="16.149999999999999" customHeight="1" x14ac:dyDescent="0.25">
      <c r="A763" s="227">
        <v>201211</v>
      </c>
      <c r="B763" s="228">
        <v>1820.29</v>
      </c>
      <c r="C763" s="225">
        <v>1817.93</v>
      </c>
    </row>
    <row r="764" spans="1:3" ht="16.149999999999999" customHeight="1" x14ac:dyDescent="0.25">
      <c r="A764" s="229">
        <v>201212</v>
      </c>
      <c r="B764" s="230">
        <v>1793.94</v>
      </c>
      <c r="C764" s="224">
        <v>1768.23</v>
      </c>
    </row>
    <row r="765" spans="1:3" ht="16.149999999999999" customHeight="1" x14ac:dyDescent="0.25">
      <c r="A765" s="227">
        <v>201301</v>
      </c>
      <c r="B765" s="228">
        <v>1770.01</v>
      </c>
      <c r="C765" s="225">
        <v>1773.24</v>
      </c>
    </row>
    <row r="766" spans="1:3" ht="16.149999999999999" customHeight="1" x14ac:dyDescent="0.25">
      <c r="A766" s="229">
        <v>201302</v>
      </c>
      <c r="B766" s="230">
        <v>1791.48</v>
      </c>
      <c r="C766" s="224">
        <v>1816.42</v>
      </c>
    </row>
    <row r="767" spans="1:3" ht="16.149999999999999" customHeight="1" x14ac:dyDescent="0.25">
      <c r="A767" s="227">
        <v>201303</v>
      </c>
      <c r="B767" s="228">
        <v>1809.89</v>
      </c>
      <c r="C767" s="225">
        <v>1832.2</v>
      </c>
    </row>
    <row r="768" spans="1:3" ht="16.149999999999999" customHeight="1" x14ac:dyDescent="0.25">
      <c r="A768" s="229">
        <v>201304</v>
      </c>
      <c r="B768" s="230">
        <v>1829.96</v>
      </c>
      <c r="C768" s="224">
        <v>1828.79</v>
      </c>
    </row>
    <row r="769" spans="1:3" ht="16.149999999999999" customHeight="1" x14ac:dyDescent="0.25">
      <c r="A769" s="227">
        <v>201305</v>
      </c>
      <c r="B769" s="228">
        <v>1850.12</v>
      </c>
      <c r="C769" s="225">
        <v>1891.48</v>
      </c>
    </row>
    <row r="770" spans="1:3" ht="16.149999999999999" customHeight="1" x14ac:dyDescent="0.25">
      <c r="A770" s="229">
        <v>201306</v>
      </c>
      <c r="B770" s="230">
        <v>1909.5</v>
      </c>
      <c r="C770" s="224">
        <v>1929</v>
      </c>
    </row>
    <row r="771" spans="1:3" ht="16.149999999999999" customHeight="1" x14ac:dyDescent="0.25">
      <c r="A771" s="227">
        <v>201307</v>
      </c>
      <c r="B771" s="228">
        <v>1900.59</v>
      </c>
      <c r="C771" s="225">
        <v>1890.33</v>
      </c>
    </row>
    <row r="772" spans="1:3" ht="16.149999999999999" customHeight="1" x14ac:dyDescent="0.25">
      <c r="A772" s="229">
        <v>201308</v>
      </c>
      <c r="B772" s="230">
        <v>1903.66</v>
      </c>
      <c r="C772" s="224">
        <v>1935.43</v>
      </c>
    </row>
    <row r="773" spans="1:3" ht="16.149999999999999" customHeight="1" x14ac:dyDescent="0.25">
      <c r="A773" s="227">
        <v>201309</v>
      </c>
      <c r="B773" s="228">
        <v>1919.4</v>
      </c>
      <c r="C773" s="225">
        <v>1914.65</v>
      </c>
    </row>
    <row r="774" spans="1:3" ht="16.149999999999999" customHeight="1" x14ac:dyDescent="0.25">
      <c r="A774" s="229">
        <v>201310</v>
      </c>
      <c r="B774" s="230">
        <v>1885.91</v>
      </c>
      <c r="C774" s="224">
        <v>1884.06</v>
      </c>
    </row>
    <row r="775" spans="1:3" ht="16.149999999999999" customHeight="1" x14ac:dyDescent="0.25">
      <c r="A775" s="227">
        <v>201311</v>
      </c>
      <c r="B775" s="228">
        <v>1922.14</v>
      </c>
      <c r="C775" s="225">
        <v>1931.88</v>
      </c>
    </row>
    <row r="776" spans="1:3" ht="16.149999999999999" customHeight="1" x14ac:dyDescent="0.25">
      <c r="A776" s="229">
        <v>201312</v>
      </c>
      <c r="B776" s="230">
        <v>1934.08</v>
      </c>
      <c r="C776" s="224">
        <v>1926.83</v>
      </c>
    </row>
    <row r="777" spans="1:3" ht="16.149999999999999" customHeight="1" x14ac:dyDescent="0.25">
      <c r="A777" s="227">
        <v>201401</v>
      </c>
      <c r="B777" s="228">
        <v>1960.41</v>
      </c>
      <c r="C777" s="225">
        <v>2008.26</v>
      </c>
    </row>
    <row r="778" spans="1:3" ht="16.149999999999999" customHeight="1" x14ac:dyDescent="0.25">
      <c r="A778" s="229">
        <v>201402</v>
      </c>
      <c r="B778" s="230">
        <v>2040.51</v>
      </c>
      <c r="C778" s="224">
        <v>2054.9</v>
      </c>
    </row>
    <row r="779" spans="1:3" ht="16.149999999999999" customHeight="1" x14ac:dyDescent="0.25">
      <c r="A779" s="227">
        <v>201403</v>
      </c>
      <c r="B779" s="228">
        <v>2022.19</v>
      </c>
      <c r="C779" s="225">
        <v>1965.32</v>
      </c>
    </row>
    <row r="780" spans="1:3" ht="16.149999999999999" customHeight="1" x14ac:dyDescent="0.25">
      <c r="A780" s="229">
        <v>201404</v>
      </c>
      <c r="B780" s="230">
        <v>1939.27</v>
      </c>
      <c r="C780" s="224">
        <v>1935.14</v>
      </c>
    </row>
    <row r="781" spans="1:3" ht="16.149999999999999" customHeight="1" x14ac:dyDescent="0.25">
      <c r="A781" s="227">
        <v>201405</v>
      </c>
      <c r="B781" s="228">
        <v>1915.46</v>
      </c>
      <c r="C781" s="225">
        <v>1900.64</v>
      </c>
    </row>
    <row r="782" spans="1:3" ht="16.149999999999999" customHeight="1" x14ac:dyDescent="0.25">
      <c r="A782" s="229">
        <v>201406</v>
      </c>
      <c r="B782" s="230">
        <v>1888.1</v>
      </c>
      <c r="C782" s="224">
        <v>1881.19</v>
      </c>
    </row>
    <row r="783" spans="1:3" ht="16.149999999999999" customHeight="1" x14ac:dyDescent="0.25">
      <c r="A783" s="227">
        <v>201407</v>
      </c>
      <c r="B783" s="228">
        <v>1858.4</v>
      </c>
      <c r="C783" s="225">
        <v>1872.43</v>
      </c>
    </row>
    <row r="784" spans="1:3" ht="16.149999999999999" customHeight="1" x14ac:dyDescent="0.25">
      <c r="A784" s="229">
        <v>201408</v>
      </c>
      <c r="B784" s="230">
        <v>1899.07</v>
      </c>
      <c r="C784" s="224">
        <v>1918.62</v>
      </c>
    </row>
    <row r="785" spans="1:3" ht="16.149999999999999" customHeight="1" x14ac:dyDescent="0.25">
      <c r="A785" s="227">
        <v>201409</v>
      </c>
      <c r="B785" s="228">
        <v>1971.34</v>
      </c>
      <c r="C785" s="225">
        <v>2028.48</v>
      </c>
    </row>
    <row r="786" spans="1:3" ht="16.149999999999999" customHeight="1" x14ac:dyDescent="0.25">
      <c r="A786" s="229">
        <v>201410</v>
      </c>
      <c r="B786" s="230">
        <v>2047.03</v>
      </c>
      <c r="C786" s="224">
        <v>2050.52</v>
      </c>
    </row>
    <row r="787" spans="1:3" ht="16.149999999999999" customHeight="1" x14ac:dyDescent="0.25">
      <c r="A787" s="227">
        <v>201411</v>
      </c>
      <c r="B787" s="228">
        <v>2127.25</v>
      </c>
      <c r="C787" s="225">
        <v>2206.19</v>
      </c>
    </row>
    <row r="788" spans="1:3" ht="16.149999999999999" customHeight="1" x14ac:dyDescent="0.25">
      <c r="A788" s="229">
        <v>201412</v>
      </c>
      <c r="B788" s="230">
        <v>2344.23</v>
      </c>
      <c r="C788" s="224">
        <v>2392.46</v>
      </c>
    </row>
    <row r="789" spans="1:3" ht="16.149999999999999" customHeight="1" x14ac:dyDescent="0.25">
      <c r="A789" s="227">
        <v>201501</v>
      </c>
      <c r="B789" s="228">
        <v>2397.69</v>
      </c>
      <c r="C789" s="225">
        <v>2441.1</v>
      </c>
    </row>
    <row r="790" spans="1:3" ht="16.149999999999999" customHeight="1" x14ac:dyDescent="0.25">
      <c r="A790" s="229">
        <v>201502</v>
      </c>
      <c r="B790" s="230">
        <v>2420.38</v>
      </c>
      <c r="C790" s="224">
        <v>2496.9899999999998</v>
      </c>
    </row>
    <row r="791" spans="1:3" ht="16.149999999999999" customHeight="1" x14ac:dyDescent="0.25">
      <c r="A791" s="227">
        <v>201503</v>
      </c>
      <c r="B791" s="228">
        <v>2586.58</v>
      </c>
      <c r="C791" s="225">
        <v>2576.0500000000002</v>
      </c>
    </row>
    <row r="792" spans="1:3" ht="16.149999999999999" customHeight="1" x14ac:dyDescent="0.25">
      <c r="A792" s="229">
        <v>201504</v>
      </c>
      <c r="B792" s="230">
        <v>2495.36</v>
      </c>
      <c r="C792" s="224">
        <v>2388.06</v>
      </c>
    </row>
    <row r="793" spans="1:3" ht="16.149999999999999" customHeight="1" x14ac:dyDescent="0.25">
      <c r="A793" s="227">
        <v>201505</v>
      </c>
      <c r="B793" s="228">
        <v>2439.09</v>
      </c>
      <c r="C793" s="225">
        <v>2533.79</v>
      </c>
    </row>
    <row r="794" spans="1:3" ht="16.149999999999999" customHeight="1" x14ac:dyDescent="0.25">
      <c r="A794" s="229">
        <v>201506</v>
      </c>
      <c r="B794" s="230">
        <v>2554.94</v>
      </c>
      <c r="C794" s="224">
        <v>2585.11</v>
      </c>
    </row>
    <row r="795" spans="1:3" ht="16.149999999999999" customHeight="1" x14ac:dyDescent="0.25">
      <c r="A795" s="227">
        <v>201507</v>
      </c>
      <c r="B795" s="228">
        <v>2731.9</v>
      </c>
      <c r="C795" s="225">
        <v>2866.04</v>
      </c>
    </row>
    <row r="796" spans="1:3" ht="16.149999999999999" customHeight="1" x14ac:dyDescent="0.25">
      <c r="A796" s="229">
        <v>201508</v>
      </c>
      <c r="B796" s="230">
        <v>3023.29</v>
      </c>
      <c r="C796" s="224">
        <v>3101.1</v>
      </c>
    </row>
    <row r="797" spans="1:3" ht="16.149999999999999" customHeight="1" x14ac:dyDescent="0.25">
      <c r="A797" s="227">
        <v>201509</v>
      </c>
      <c r="B797" s="228">
        <v>3073.12</v>
      </c>
      <c r="C797" s="225">
        <v>3121.94</v>
      </c>
    </row>
    <row r="798" spans="1:3" ht="16.149999999999999" customHeight="1" x14ac:dyDescent="0.25">
      <c r="A798" s="229">
        <v>201510</v>
      </c>
      <c r="B798" s="230">
        <v>2937.85</v>
      </c>
      <c r="C798" s="224">
        <v>2897.83</v>
      </c>
    </row>
    <row r="799" spans="1:3" ht="16.149999999999999" customHeight="1" x14ac:dyDescent="0.25">
      <c r="A799" s="227">
        <v>201511</v>
      </c>
      <c r="B799" s="228">
        <v>2996.67</v>
      </c>
      <c r="C799" s="225">
        <v>3101.1</v>
      </c>
    </row>
    <row r="800" spans="1:3" ht="16.149999999999999" customHeight="1" x14ac:dyDescent="0.25">
      <c r="A800" s="229">
        <v>201512</v>
      </c>
      <c r="B800" s="230">
        <v>3244.51</v>
      </c>
      <c r="C800" s="224">
        <v>3149.47</v>
      </c>
    </row>
    <row r="801" spans="1:4" ht="16.149999999999999" customHeight="1" x14ac:dyDescent="0.25">
      <c r="A801" s="227">
        <v>201601</v>
      </c>
      <c r="B801" s="228">
        <v>3284.03</v>
      </c>
      <c r="C801" s="225">
        <v>3287.31</v>
      </c>
    </row>
    <row r="802" spans="1:4" ht="16.149999999999999" customHeight="1" x14ac:dyDescent="0.25">
      <c r="A802" s="229">
        <v>201602</v>
      </c>
      <c r="B802" s="230">
        <v>3357.5</v>
      </c>
      <c r="C802" s="224">
        <v>3306</v>
      </c>
    </row>
    <row r="803" spans="1:4" ht="16.7" customHeight="1" x14ac:dyDescent="0.25">
      <c r="A803" s="231">
        <v>201603</v>
      </c>
      <c r="B803" s="232">
        <v>3145.26</v>
      </c>
      <c r="C803" s="226">
        <v>3022.35</v>
      </c>
    </row>
    <row r="804" spans="1:4" x14ac:dyDescent="0.25">
      <c r="A804" s="221" t="s">
        <v>102</v>
      </c>
    </row>
    <row r="805" spans="1:4" x14ac:dyDescent="0.25">
      <c r="A805" s="1142" t="s">
        <v>110</v>
      </c>
      <c r="B805" s="1142"/>
      <c r="C805" s="1142"/>
      <c r="D805" s="1142"/>
    </row>
    <row r="806" spans="1:4" x14ac:dyDescent="0.25">
      <c r="A806" s="1142" t="s">
        <v>102</v>
      </c>
      <c r="B806" s="1142"/>
      <c r="C806" s="1142"/>
      <c r="D806" s="1142"/>
    </row>
    <row r="807" spans="1:4" x14ac:dyDescent="0.25">
      <c r="A807" s="1142" t="s">
        <v>106</v>
      </c>
      <c r="B807" s="1142"/>
      <c r="C807" s="1142"/>
      <c r="D807" s="1142"/>
    </row>
    <row r="808" spans="1:4" x14ac:dyDescent="0.25">
      <c r="A808" s="221" t="s">
        <v>102</v>
      </c>
    </row>
  </sheetData>
  <mergeCells count="8">
    <mergeCell ref="A806:D806"/>
    <mergeCell ref="A807:D807"/>
    <mergeCell ref="A1:D1"/>
    <mergeCell ref="A2:D2"/>
    <mergeCell ref="A4:D4"/>
    <mergeCell ref="A5:D5"/>
    <mergeCell ref="A6:D6"/>
    <mergeCell ref="A805:D805"/>
  </mergeCells>
  <hyperlinks>
    <hyperlink ref="A805"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0070C0"/>
  </sheetPr>
  <dimension ref="A1:B6342"/>
  <sheetViews>
    <sheetView workbookViewId="0">
      <selection sqref="A1:B1"/>
    </sheetView>
  </sheetViews>
  <sheetFormatPr baseColWidth="10" defaultRowHeight="15" x14ac:dyDescent="0.25"/>
  <cols>
    <col min="1" max="1" width="18.5" style="400" customWidth="1"/>
    <col min="2" max="2" width="17.125" style="400" customWidth="1"/>
    <col min="3" max="16384" width="11" style="302"/>
  </cols>
  <sheetData>
    <row r="1" spans="1:2" x14ac:dyDescent="0.25">
      <c r="A1" s="1146" t="s">
        <v>176</v>
      </c>
      <c r="B1" s="1146"/>
    </row>
    <row r="2" spans="1:2" x14ac:dyDescent="0.25">
      <c r="A2" s="1146" t="s">
        <v>177</v>
      </c>
      <c r="B2" s="1146"/>
    </row>
    <row r="5" spans="1:2" x14ac:dyDescent="0.25">
      <c r="A5" s="303" t="s">
        <v>178</v>
      </c>
      <c r="B5" s="303" t="s">
        <v>179</v>
      </c>
    </row>
    <row r="6" spans="1:2" x14ac:dyDescent="0.25">
      <c r="A6" s="398">
        <v>42476</v>
      </c>
      <c r="B6" s="399">
        <v>1.1273</v>
      </c>
    </row>
    <row r="7" spans="1:2" x14ac:dyDescent="0.25">
      <c r="A7" s="398">
        <v>42475</v>
      </c>
      <c r="B7" s="399">
        <v>1.1264000000000001</v>
      </c>
    </row>
    <row r="8" spans="1:2" x14ac:dyDescent="0.25">
      <c r="A8" s="398">
        <v>42474</v>
      </c>
      <c r="B8" s="399">
        <v>1.1331</v>
      </c>
    </row>
    <row r="9" spans="1:2" x14ac:dyDescent="0.25">
      <c r="A9" s="398">
        <v>42473</v>
      </c>
      <c r="B9" s="399">
        <v>1.1403000000000001</v>
      </c>
    </row>
    <row r="10" spans="1:2" x14ac:dyDescent="0.25">
      <c r="A10" s="398">
        <v>42472</v>
      </c>
      <c r="B10" s="399">
        <v>1.1407</v>
      </c>
    </row>
    <row r="11" spans="1:2" x14ac:dyDescent="0.25">
      <c r="A11" s="398">
        <v>42471</v>
      </c>
      <c r="B11" s="399">
        <v>1.1393</v>
      </c>
    </row>
    <row r="12" spans="1:2" x14ac:dyDescent="0.25">
      <c r="A12" s="398">
        <v>42470</v>
      </c>
      <c r="B12" s="399">
        <v>1.1393</v>
      </c>
    </row>
    <row r="13" spans="1:2" x14ac:dyDescent="0.25">
      <c r="A13" s="398">
        <v>42469</v>
      </c>
      <c r="B13" s="399">
        <v>1.1378999999999999</v>
      </c>
    </row>
    <row r="14" spans="1:2" x14ac:dyDescent="0.25">
      <c r="A14" s="398">
        <v>42468</v>
      </c>
      <c r="B14" s="399">
        <v>1.1389</v>
      </c>
    </row>
    <row r="15" spans="1:2" x14ac:dyDescent="0.25">
      <c r="A15" s="398">
        <v>42467</v>
      </c>
      <c r="B15" s="399">
        <v>1.1376999999999999</v>
      </c>
    </row>
    <row r="16" spans="1:2" x14ac:dyDescent="0.25">
      <c r="A16" s="398">
        <v>42466</v>
      </c>
      <c r="B16" s="399">
        <v>1.1379999999999999</v>
      </c>
    </row>
    <row r="17" spans="1:2" x14ac:dyDescent="0.25">
      <c r="A17" s="398">
        <v>42465</v>
      </c>
      <c r="B17" s="399">
        <v>1.1388</v>
      </c>
    </row>
    <row r="18" spans="1:2" x14ac:dyDescent="0.25">
      <c r="A18" s="398">
        <v>42464</v>
      </c>
      <c r="B18" s="399">
        <v>1.1387</v>
      </c>
    </row>
    <row r="19" spans="1:2" x14ac:dyDescent="0.25">
      <c r="A19" s="398">
        <v>42463</v>
      </c>
      <c r="B19" s="399">
        <v>1.1387</v>
      </c>
    </row>
    <row r="20" spans="1:2" x14ac:dyDescent="0.25">
      <c r="A20" s="398">
        <v>42462</v>
      </c>
      <c r="B20" s="399">
        <v>1.1385000000000001</v>
      </c>
    </row>
    <row r="21" spans="1:2" x14ac:dyDescent="0.25">
      <c r="A21" s="398">
        <v>42461</v>
      </c>
      <c r="B21" s="399">
        <v>1.1355</v>
      </c>
    </row>
    <row r="22" spans="1:2" x14ac:dyDescent="0.25">
      <c r="A22" s="398">
        <v>42460</v>
      </c>
      <c r="B22" s="399">
        <v>1.1312</v>
      </c>
    </row>
    <row r="23" spans="1:2" x14ac:dyDescent="0.25">
      <c r="A23" s="398">
        <v>42459</v>
      </c>
      <c r="B23" s="399">
        <v>1.1212</v>
      </c>
    </row>
    <row r="24" spans="1:2" x14ac:dyDescent="0.25">
      <c r="A24" s="398">
        <v>42458</v>
      </c>
      <c r="B24" s="399">
        <v>1.1175999999999999</v>
      </c>
    </row>
    <row r="25" spans="1:2" x14ac:dyDescent="0.25">
      <c r="A25" s="398">
        <v>42457</v>
      </c>
      <c r="B25" s="399">
        <v>1.1162000000000001</v>
      </c>
    </row>
    <row r="26" spans="1:2" x14ac:dyDescent="0.25">
      <c r="A26" s="398">
        <v>42456</v>
      </c>
      <c r="B26" s="399">
        <v>1.1162000000000001</v>
      </c>
    </row>
    <row r="27" spans="1:2" x14ac:dyDescent="0.25">
      <c r="A27" s="398">
        <v>42455</v>
      </c>
      <c r="B27" s="399">
        <v>1.1165</v>
      </c>
    </row>
    <row r="28" spans="1:2" x14ac:dyDescent="0.25">
      <c r="A28" s="398">
        <v>42454</v>
      </c>
      <c r="B28" s="399">
        <v>1.1171</v>
      </c>
    </row>
    <row r="29" spans="1:2" x14ac:dyDescent="0.25">
      <c r="A29" s="398">
        <v>42453</v>
      </c>
      <c r="B29" s="399">
        <v>1.1194999999999999</v>
      </c>
    </row>
    <row r="30" spans="1:2" x14ac:dyDescent="0.25">
      <c r="A30" s="398">
        <v>42452</v>
      </c>
      <c r="B30" s="399">
        <v>1.1229</v>
      </c>
    </row>
    <row r="31" spans="1:2" x14ac:dyDescent="0.25">
      <c r="A31" s="398">
        <v>42451</v>
      </c>
      <c r="B31" s="399">
        <v>1.1263000000000001</v>
      </c>
    </row>
    <row r="32" spans="1:2" x14ac:dyDescent="0.25">
      <c r="A32" s="398">
        <v>42450</v>
      </c>
      <c r="B32" s="399">
        <v>1.1268</v>
      </c>
    </row>
    <row r="33" spans="1:2" x14ac:dyDescent="0.25">
      <c r="A33" s="398">
        <v>42449</v>
      </c>
      <c r="B33" s="399">
        <v>1.1268</v>
      </c>
    </row>
    <row r="34" spans="1:2" x14ac:dyDescent="0.25">
      <c r="A34" s="398">
        <v>42448</v>
      </c>
      <c r="B34" s="399">
        <v>1.1294</v>
      </c>
    </row>
    <row r="35" spans="1:2" x14ac:dyDescent="0.25">
      <c r="A35" s="398">
        <v>42447</v>
      </c>
      <c r="B35" s="399">
        <v>1.1269</v>
      </c>
    </row>
    <row r="36" spans="1:2" x14ac:dyDescent="0.25">
      <c r="A36" s="398">
        <v>42446</v>
      </c>
      <c r="B36" s="399">
        <v>1.1105</v>
      </c>
    </row>
    <row r="37" spans="1:2" x14ac:dyDescent="0.25">
      <c r="A37" s="398">
        <v>42445</v>
      </c>
      <c r="B37" s="399">
        <v>1.1103000000000001</v>
      </c>
    </row>
    <row r="38" spans="1:2" x14ac:dyDescent="0.25">
      <c r="A38" s="398">
        <v>42444</v>
      </c>
      <c r="B38" s="399">
        <v>1.113</v>
      </c>
    </row>
    <row r="39" spans="1:2" x14ac:dyDescent="0.25">
      <c r="A39" s="398">
        <v>42443</v>
      </c>
      <c r="B39" s="399">
        <v>1.1146</v>
      </c>
    </row>
    <row r="40" spans="1:2" x14ac:dyDescent="0.25">
      <c r="A40" s="398">
        <v>42442</v>
      </c>
      <c r="B40" s="399">
        <v>1.1146</v>
      </c>
    </row>
    <row r="41" spans="1:2" x14ac:dyDescent="0.25">
      <c r="A41" s="398">
        <v>42441</v>
      </c>
      <c r="B41" s="399">
        <v>1.1152</v>
      </c>
    </row>
    <row r="42" spans="1:2" x14ac:dyDescent="0.25">
      <c r="A42" s="398">
        <v>42440</v>
      </c>
      <c r="B42" s="399">
        <v>1.1024</v>
      </c>
    </row>
    <row r="43" spans="1:2" x14ac:dyDescent="0.25">
      <c r="A43" s="398">
        <v>42439</v>
      </c>
      <c r="B43" s="399">
        <v>1.0987</v>
      </c>
    </row>
    <row r="44" spans="1:2" x14ac:dyDescent="0.25">
      <c r="A44" s="398">
        <v>42438</v>
      </c>
      <c r="B44" s="399">
        <v>1.1020000000000001</v>
      </c>
    </row>
    <row r="45" spans="1:2" x14ac:dyDescent="0.25">
      <c r="A45" s="398">
        <v>42437</v>
      </c>
      <c r="B45" s="399">
        <v>1.0983000000000001</v>
      </c>
    </row>
    <row r="46" spans="1:2" x14ac:dyDescent="0.25">
      <c r="A46" s="398">
        <v>42436</v>
      </c>
      <c r="B46" s="399">
        <v>1.1001000000000001</v>
      </c>
    </row>
    <row r="47" spans="1:2" x14ac:dyDescent="0.25">
      <c r="A47" s="398">
        <v>42435</v>
      </c>
      <c r="B47" s="399">
        <v>1.1001000000000001</v>
      </c>
    </row>
    <row r="48" spans="1:2" x14ac:dyDescent="0.25">
      <c r="A48" s="398">
        <v>42434</v>
      </c>
      <c r="B48" s="399">
        <v>1.0967</v>
      </c>
    </row>
    <row r="49" spans="1:2" x14ac:dyDescent="0.25">
      <c r="A49" s="398">
        <v>42433</v>
      </c>
      <c r="B49" s="399">
        <v>1.0891</v>
      </c>
    </row>
    <row r="50" spans="1:2" x14ac:dyDescent="0.25">
      <c r="A50" s="398">
        <v>42432</v>
      </c>
      <c r="B50" s="399">
        <v>1.0859000000000001</v>
      </c>
    </row>
    <row r="51" spans="1:2" x14ac:dyDescent="0.25">
      <c r="A51" s="398">
        <v>42431</v>
      </c>
      <c r="B51" s="399">
        <v>1.0871999999999999</v>
      </c>
    </row>
    <row r="52" spans="1:2" x14ac:dyDescent="0.25">
      <c r="A52" s="398">
        <v>42430</v>
      </c>
      <c r="B52" s="399">
        <v>1.0907</v>
      </c>
    </row>
    <row r="53" spans="1:2" x14ac:dyDescent="0.25">
      <c r="A53" s="398">
        <v>42429</v>
      </c>
      <c r="B53" s="399">
        <v>1.0928</v>
      </c>
    </row>
    <row r="54" spans="1:2" x14ac:dyDescent="0.25">
      <c r="A54" s="398">
        <v>42428</v>
      </c>
      <c r="B54" s="399">
        <v>1.0929</v>
      </c>
    </row>
    <row r="55" spans="1:2" x14ac:dyDescent="0.25">
      <c r="A55" s="398">
        <v>42427</v>
      </c>
      <c r="B55" s="399">
        <v>1.1006</v>
      </c>
    </row>
    <row r="56" spans="1:2" x14ac:dyDescent="0.25">
      <c r="A56" s="398">
        <v>42426</v>
      </c>
      <c r="B56" s="399">
        <v>1.1022000000000001</v>
      </c>
    </row>
    <row r="57" spans="1:2" x14ac:dyDescent="0.25">
      <c r="A57" s="398">
        <v>42425</v>
      </c>
      <c r="B57" s="399">
        <v>1.1007</v>
      </c>
    </row>
    <row r="58" spans="1:2" x14ac:dyDescent="0.25">
      <c r="A58" s="398">
        <v>42424</v>
      </c>
      <c r="B58" s="399">
        <v>1.1023000000000001</v>
      </c>
    </row>
    <row r="59" spans="1:2" x14ac:dyDescent="0.25">
      <c r="A59" s="398">
        <v>42423</v>
      </c>
      <c r="B59" s="399">
        <v>1.1072</v>
      </c>
    </row>
    <row r="60" spans="1:2" x14ac:dyDescent="0.25">
      <c r="A60" s="398">
        <v>42422</v>
      </c>
      <c r="B60" s="399">
        <v>1.1127</v>
      </c>
    </row>
    <row r="61" spans="1:2" x14ac:dyDescent="0.25">
      <c r="A61" s="398">
        <v>42421</v>
      </c>
      <c r="B61" s="399">
        <v>1.1127</v>
      </c>
    </row>
    <row r="62" spans="1:2" x14ac:dyDescent="0.25">
      <c r="A62" s="398">
        <v>42420</v>
      </c>
      <c r="B62" s="399">
        <v>1.1113</v>
      </c>
    </row>
    <row r="63" spans="1:2" x14ac:dyDescent="0.25">
      <c r="A63" s="398">
        <v>42419</v>
      </c>
      <c r="B63" s="399">
        <v>1.1117999999999999</v>
      </c>
    </row>
    <row r="64" spans="1:2" x14ac:dyDescent="0.25">
      <c r="A64" s="398">
        <v>42418</v>
      </c>
      <c r="B64" s="399">
        <v>1.1143000000000001</v>
      </c>
    </row>
    <row r="65" spans="1:2" x14ac:dyDescent="0.25">
      <c r="A65" s="398">
        <v>42417</v>
      </c>
      <c r="B65" s="399">
        <v>1.1157999999999999</v>
      </c>
    </row>
    <row r="66" spans="1:2" x14ac:dyDescent="0.25">
      <c r="A66" s="398">
        <v>42416</v>
      </c>
      <c r="B66" s="399">
        <v>1.1195999999999999</v>
      </c>
    </row>
    <row r="67" spans="1:2" x14ac:dyDescent="0.25">
      <c r="A67" s="398">
        <v>42415</v>
      </c>
      <c r="B67" s="399">
        <v>1.1253</v>
      </c>
    </row>
    <row r="68" spans="1:2" x14ac:dyDescent="0.25">
      <c r="A68" s="398">
        <v>42414</v>
      </c>
      <c r="B68" s="399">
        <v>1.1253</v>
      </c>
    </row>
    <row r="69" spans="1:2" x14ac:dyDescent="0.25">
      <c r="A69" s="398">
        <v>42413</v>
      </c>
      <c r="B69" s="399">
        <v>1.1282000000000001</v>
      </c>
    </row>
    <row r="70" spans="1:2" x14ac:dyDescent="0.25">
      <c r="A70" s="398">
        <v>42412</v>
      </c>
      <c r="B70" s="399">
        <v>1.1312</v>
      </c>
    </row>
    <row r="71" spans="1:2" x14ac:dyDescent="0.25">
      <c r="A71" s="398">
        <v>42411</v>
      </c>
      <c r="B71" s="399">
        <v>1.1268</v>
      </c>
    </row>
    <row r="72" spans="1:2" x14ac:dyDescent="0.25">
      <c r="A72" s="398">
        <v>42410</v>
      </c>
      <c r="B72" s="399">
        <v>1.1231</v>
      </c>
    </row>
    <row r="73" spans="1:2" x14ac:dyDescent="0.25">
      <c r="A73" s="398">
        <v>42409</v>
      </c>
      <c r="B73" s="399">
        <v>1.1148</v>
      </c>
    </row>
    <row r="74" spans="1:2" x14ac:dyDescent="0.25">
      <c r="A74" s="398">
        <v>42408</v>
      </c>
      <c r="B74" s="399">
        <v>1.1153</v>
      </c>
    </row>
    <row r="75" spans="1:2" x14ac:dyDescent="0.25">
      <c r="A75" s="398">
        <v>42407</v>
      </c>
      <c r="B75" s="399">
        <v>1.1153999999999999</v>
      </c>
    </row>
    <row r="76" spans="1:2" x14ac:dyDescent="0.25">
      <c r="A76" s="398">
        <v>42406</v>
      </c>
      <c r="B76" s="399">
        <v>1.1178999999999999</v>
      </c>
    </row>
    <row r="77" spans="1:2" x14ac:dyDescent="0.25">
      <c r="A77" s="398">
        <v>42405</v>
      </c>
      <c r="B77" s="399">
        <v>1.1140000000000001</v>
      </c>
    </row>
    <row r="78" spans="1:2" x14ac:dyDescent="0.25">
      <c r="A78" s="398">
        <v>42404</v>
      </c>
      <c r="B78" s="399">
        <v>1.0963000000000001</v>
      </c>
    </row>
    <row r="79" spans="1:2" x14ac:dyDescent="0.25">
      <c r="A79" s="398">
        <v>42403</v>
      </c>
      <c r="B79" s="399">
        <v>1.0907</v>
      </c>
    </row>
    <row r="80" spans="1:2" x14ac:dyDescent="0.25">
      <c r="A80" s="398">
        <v>42402</v>
      </c>
      <c r="B80" s="399">
        <v>1.0860000000000001</v>
      </c>
    </row>
    <row r="81" spans="1:2" x14ac:dyDescent="0.25">
      <c r="A81" s="398">
        <v>42401</v>
      </c>
      <c r="B81" s="399">
        <v>1.0828</v>
      </c>
    </row>
    <row r="82" spans="1:2" x14ac:dyDescent="0.25">
      <c r="A82" s="398">
        <v>42400</v>
      </c>
      <c r="B82" s="399">
        <v>1.0829</v>
      </c>
    </row>
    <row r="83" spans="1:2" x14ac:dyDescent="0.25">
      <c r="A83" s="398">
        <v>42399</v>
      </c>
      <c r="B83" s="399">
        <v>1.0893999999999999</v>
      </c>
    </row>
    <row r="84" spans="1:2" x14ac:dyDescent="0.25">
      <c r="A84" s="398">
        <v>42398</v>
      </c>
      <c r="B84" s="399">
        <v>1.091</v>
      </c>
    </row>
    <row r="85" spans="1:2" x14ac:dyDescent="0.25">
      <c r="A85" s="398">
        <v>42397</v>
      </c>
      <c r="B85" s="399">
        <v>1.087</v>
      </c>
    </row>
    <row r="86" spans="1:2" x14ac:dyDescent="0.25">
      <c r="A86" s="398">
        <v>42396</v>
      </c>
      <c r="B86" s="399">
        <v>1.0845</v>
      </c>
    </row>
    <row r="87" spans="1:2" x14ac:dyDescent="0.25">
      <c r="A87" s="398">
        <v>42395</v>
      </c>
      <c r="B87" s="399">
        <v>1.0817000000000001</v>
      </c>
    </row>
    <row r="88" spans="1:2" x14ac:dyDescent="0.25">
      <c r="A88" s="398">
        <v>42394</v>
      </c>
      <c r="B88" s="399">
        <v>1.0797000000000001</v>
      </c>
    </row>
    <row r="89" spans="1:2" x14ac:dyDescent="0.25">
      <c r="A89" s="398">
        <v>42393</v>
      </c>
      <c r="B89" s="399">
        <v>1.0797000000000001</v>
      </c>
    </row>
    <row r="90" spans="1:2" x14ac:dyDescent="0.25">
      <c r="A90" s="398">
        <v>42392</v>
      </c>
      <c r="B90" s="399">
        <v>1.0831</v>
      </c>
    </row>
    <row r="91" spans="1:2" x14ac:dyDescent="0.25">
      <c r="A91" s="398">
        <v>42391</v>
      </c>
      <c r="B91" s="399">
        <v>1.0875999999999999</v>
      </c>
    </row>
    <row r="92" spans="1:2" x14ac:dyDescent="0.25">
      <c r="A92" s="398">
        <v>42390</v>
      </c>
      <c r="B92" s="399">
        <v>1.0922000000000001</v>
      </c>
    </row>
    <row r="93" spans="1:2" x14ac:dyDescent="0.25">
      <c r="A93" s="398">
        <v>42389</v>
      </c>
      <c r="B93" s="399">
        <v>1.0889</v>
      </c>
    </row>
    <row r="94" spans="1:2" x14ac:dyDescent="0.25">
      <c r="A94" s="398">
        <v>42388</v>
      </c>
      <c r="B94" s="399">
        <v>1.0896999999999999</v>
      </c>
    </row>
    <row r="95" spans="1:2" x14ac:dyDescent="0.25">
      <c r="A95" s="398">
        <v>42387</v>
      </c>
      <c r="B95" s="399">
        <v>1.091</v>
      </c>
    </row>
    <row r="96" spans="1:2" x14ac:dyDescent="0.25">
      <c r="A96" s="398">
        <v>42386</v>
      </c>
      <c r="B96" s="399">
        <v>1.091</v>
      </c>
    </row>
    <row r="97" spans="1:2" x14ac:dyDescent="0.25">
      <c r="A97" s="398">
        <v>42385</v>
      </c>
      <c r="B97" s="399">
        <v>1.0902000000000001</v>
      </c>
    </row>
    <row r="98" spans="1:2" x14ac:dyDescent="0.25">
      <c r="A98" s="398">
        <v>42384</v>
      </c>
      <c r="B98" s="399">
        <v>1.0883</v>
      </c>
    </row>
    <row r="99" spans="1:2" x14ac:dyDescent="0.25">
      <c r="A99" s="398">
        <v>42383</v>
      </c>
      <c r="B99" s="399">
        <v>1.0837000000000001</v>
      </c>
    </row>
    <row r="100" spans="1:2" x14ac:dyDescent="0.25">
      <c r="A100" s="398">
        <v>42382</v>
      </c>
      <c r="B100" s="399">
        <v>1.0859000000000001</v>
      </c>
    </row>
    <row r="101" spans="1:2" x14ac:dyDescent="0.25">
      <c r="A101" s="398">
        <v>42381</v>
      </c>
      <c r="B101" s="399">
        <v>1.0902000000000001</v>
      </c>
    </row>
    <row r="102" spans="1:2" x14ac:dyDescent="0.25">
      <c r="A102" s="398">
        <v>42380</v>
      </c>
      <c r="B102" s="399">
        <v>1.0921000000000001</v>
      </c>
    </row>
    <row r="103" spans="1:2" x14ac:dyDescent="0.25">
      <c r="A103" s="398">
        <v>42379</v>
      </c>
      <c r="B103" s="399">
        <v>1.0921000000000001</v>
      </c>
    </row>
    <row r="104" spans="1:2" x14ac:dyDescent="0.25">
      <c r="A104" s="398">
        <v>42378</v>
      </c>
      <c r="B104" s="399">
        <v>1.0888</v>
      </c>
    </row>
    <row r="105" spans="1:2" x14ac:dyDescent="0.25">
      <c r="A105" s="398">
        <v>42377</v>
      </c>
      <c r="B105" s="399">
        <v>1.0832999999999999</v>
      </c>
    </row>
    <row r="106" spans="1:2" x14ac:dyDescent="0.25">
      <c r="A106" s="398">
        <v>42376</v>
      </c>
      <c r="B106" s="399">
        <v>1.075</v>
      </c>
    </row>
    <row r="107" spans="1:2" x14ac:dyDescent="0.25">
      <c r="A107" s="398">
        <v>42375</v>
      </c>
      <c r="B107" s="399">
        <v>1.0786</v>
      </c>
    </row>
    <row r="108" spans="1:2" x14ac:dyDescent="0.25">
      <c r="A108" s="398">
        <v>42374</v>
      </c>
      <c r="B108" s="399">
        <v>1.0865</v>
      </c>
    </row>
    <row r="109" spans="1:2" x14ac:dyDescent="0.25">
      <c r="A109" s="398">
        <v>42373</v>
      </c>
      <c r="B109" s="399">
        <v>1.0869</v>
      </c>
    </row>
    <row r="110" spans="1:2" x14ac:dyDescent="0.25">
      <c r="A110" s="398">
        <v>42372</v>
      </c>
      <c r="B110" s="399">
        <v>1.0869</v>
      </c>
    </row>
    <row r="111" spans="1:2" x14ac:dyDescent="0.25">
      <c r="A111" s="398">
        <v>42371</v>
      </c>
      <c r="B111" s="399">
        <v>1.0869</v>
      </c>
    </row>
    <row r="112" spans="1:2" x14ac:dyDescent="0.25">
      <c r="A112" s="398">
        <v>42370</v>
      </c>
      <c r="B112" s="399">
        <v>1.0906</v>
      </c>
    </row>
    <row r="113" spans="1:2" x14ac:dyDescent="0.25">
      <c r="A113" s="398">
        <v>42369</v>
      </c>
      <c r="B113" s="399">
        <v>1.0925</v>
      </c>
    </row>
    <row r="114" spans="1:2" x14ac:dyDescent="0.25">
      <c r="A114" s="398">
        <v>42368</v>
      </c>
      <c r="B114" s="399">
        <v>1.0959000000000001</v>
      </c>
    </row>
    <row r="115" spans="1:2" x14ac:dyDescent="0.25">
      <c r="A115" s="398">
        <v>42367</v>
      </c>
      <c r="B115" s="399">
        <v>1.0972</v>
      </c>
    </row>
    <row r="116" spans="1:2" x14ac:dyDescent="0.25">
      <c r="A116" s="398">
        <v>42366</v>
      </c>
      <c r="B116" s="399">
        <v>1.0962000000000001</v>
      </c>
    </row>
    <row r="117" spans="1:2" x14ac:dyDescent="0.25">
      <c r="A117" s="398">
        <v>42365</v>
      </c>
      <c r="B117" s="399">
        <v>1.0962000000000001</v>
      </c>
    </row>
    <row r="118" spans="1:2" x14ac:dyDescent="0.25">
      <c r="A118" s="398">
        <v>42364</v>
      </c>
      <c r="B118" s="399">
        <v>1.0962000000000001</v>
      </c>
    </row>
    <row r="119" spans="1:2" x14ac:dyDescent="0.25">
      <c r="A119" s="398">
        <v>42363</v>
      </c>
      <c r="B119" s="399">
        <v>1.0939000000000001</v>
      </c>
    </row>
    <row r="120" spans="1:2" x14ac:dyDescent="0.25">
      <c r="A120" s="398">
        <v>42362</v>
      </c>
      <c r="B120" s="399">
        <v>1.0924</v>
      </c>
    </row>
    <row r="121" spans="1:2" x14ac:dyDescent="0.25">
      <c r="A121" s="398">
        <v>42361</v>
      </c>
      <c r="B121" s="399">
        <v>1.0932999999999999</v>
      </c>
    </row>
    <row r="122" spans="1:2" x14ac:dyDescent="0.25">
      <c r="A122" s="398">
        <v>42360</v>
      </c>
      <c r="B122" s="399">
        <v>1.0880000000000001</v>
      </c>
    </row>
    <row r="123" spans="1:2" x14ac:dyDescent="0.25">
      <c r="A123" s="398">
        <v>42359</v>
      </c>
      <c r="B123" s="399">
        <v>1.0861000000000001</v>
      </c>
    </row>
    <row r="124" spans="1:2" x14ac:dyDescent="0.25">
      <c r="A124" s="398">
        <v>42358</v>
      </c>
      <c r="B124" s="399">
        <v>1.0861000000000001</v>
      </c>
    </row>
    <row r="125" spans="1:2" x14ac:dyDescent="0.25">
      <c r="A125" s="398">
        <v>42357</v>
      </c>
      <c r="B125" s="399">
        <v>1.0837000000000001</v>
      </c>
    </row>
    <row r="126" spans="1:2" x14ac:dyDescent="0.25">
      <c r="A126" s="398">
        <v>42356</v>
      </c>
      <c r="B126" s="399">
        <v>1.085</v>
      </c>
    </row>
    <row r="127" spans="1:2" x14ac:dyDescent="0.25">
      <c r="A127" s="398">
        <v>42355</v>
      </c>
      <c r="B127" s="399">
        <v>1.0933999999999999</v>
      </c>
    </row>
    <row r="128" spans="1:2" x14ac:dyDescent="0.25">
      <c r="A128" s="398">
        <v>42354</v>
      </c>
      <c r="B128" s="399">
        <v>1.0986</v>
      </c>
    </row>
    <row r="129" spans="1:2" x14ac:dyDescent="0.25">
      <c r="A129" s="398">
        <v>42353</v>
      </c>
      <c r="B129" s="399">
        <v>1.0981000000000001</v>
      </c>
    </row>
    <row r="130" spans="1:2" x14ac:dyDescent="0.25">
      <c r="A130" s="398">
        <v>42352</v>
      </c>
      <c r="B130" s="399">
        <v>1.0987</v>
      </c>
    </row>
    <row r="131" spans="1:2" x14ac:dyDescent="0.25">
      <c r="A131" s="398">
        <v>42351</v>
      </c>
      <c r="B131" s="399">
        <v>1.0987</v>
      </c>
    </row>
    <row r="132" spans="1:2" x14ac:dyDescent="0.25">
      <c r="A132" s="398">
        <v>42350</v>
      </c>
      <c r="B132" s="399">
        <v>1.0958000000000001</v>
      </c>
    </row>
    <row r="133" spans="1:2" x14ac:dyDescent="0.25">
      <c r="A133" s="398">
        <v>42349</v>
      </c>
      <c r="B133" s="399">
        <v>1.0978000000000001</v>
      </c>
    </row>
    <row r="134" spans="1:2" x14ac:dyDescent="0.25">
      <c r="A134" s="398">
        <v>42348</v>
      </c>
      <c r="B134" s="399">
        <v>1.0935999999999999</v>
      </c>
    </row>
    <row r="135" spans="1:2" x14ac:dyDescent="0.25">
      <c r="A135" s="398">
        <v>42347</v>
      </c>
      <c r="B135" s="399">
        <v>1.0861000000000001</v>
      </c>
    </row>
    <row r="136" spans="1:2" x14ac:dyDescent="0.25">
      <c r="A136" s="398">
        <v>42346</v>
      </c>
      <c r="B136" s="399">
        <v>1.0847</v>
      </c>
    </row>
    <row r="137" spans="1:2" x14ac:dyDescent="0.25">
      <c r="A137" s="398">
        <v>42345</v>
      </c>
      <c r="B137" s="399">
        <v>1.0875999999999999</v>
      </c>
    </row>
    <row r="138" spans="1:2" x14ac:dyDescent="0.25">
      <c r="A138" s="398">
        <v>42344</v>
      </c>
      <c r="B138" s="399">
        <v>1.0875999999999999</v>
      </c>
    </row>
    <row r="139" spans="1:2" x14ac:dyDescent="0.25">
      <c r="A139" s="398">
        <v>42343</v>
      </c>
      <c r="B139" s="399">
        <v>1.0903</v>
      </c>
    </row>
    <row r="140" spans="1:2" x14ac:dyDescent="0.25">
      <c r="A140" s="398">
        <v>42342</v>
      </c>
      <c r="B140" s="399">
        <v>1.0685</v>
      </c>
    </row>
    <row r="141" spans="1:2" x14ac:dyDescent="0.25">
      <c r="A141" s="398">
        <v>42341</v>
      </c>
      <c r="B141" s="399">
        <v>1.0607</v>
      </c>
    </row>
    <row r="142" spans="1:2" x14ac:dyDescent="0.25">
      <c r="A142" s="398">
        <v>42340</v>
      </c>
      <c r="B142" s="399">
        <v>1.0595000000000001</v>
      </c>
    </row>
    <row r="143" spans="1:2" x14ac:dyDescent="0.25">
      <c r="A143" s="398">
        <v>42339</v>
      </c>
      <c r="B143" s="399">
        <v>1.0578000000000001</v>
      </c>
    </row>
    <row r="144" spans="1:2" x14ac:dyDescent="0.25">
      <c r="A144" s="398">
        <v>42338</v>
      </c>
      <c r="B144" s="399">
        <v>1.0589</v>
      </c>
    </row>
    <row r="145" spans="1:2" x14ac:dyDescent="0.25">
      <c r="A145" s="398">
        <v>42337</v>
      </c>
      <c r="B145" s="399">
        <v>1.0589</v>
      </c>
    </row>
    <row r="146" spans="1:2" x14ac:dyDescent="0.25">
      <c r="A146" s="398">
        <v>42336</v>
      </c>
      <c r="B146" s="399">
        <v>1.06</v>
      </c>
    </row>
    <row r="147" spans="1:2" x14ac:dyDescent="0.25">
      <c r="A147" s="398">
        <v>42335</v>
      </c>
      <c r="B147" s="399">
        <v>1.0615000000000001</v>
      </c>
    </row>
    <row r="148" spans="1:2" x14ac:dyDescent="0.25">
      <c r="A148" s="398">
        <v>42334</v>
      </c>
      <c r="B148" s="399">
        <v>1.0631999999999999</v>
      </c>
    </row>
    <row r="149" spans="1:2" x14ac:dyDescent="0.25">
      <c r="A149" s="398">
        <v>42333</v>
      </c>
      <c r="B149" s="399">
        <v>1.0641</v>
      </c>
    </row>
    <row r="150" spans="1:2" x14ac:dyDescent="0.25">
      <c r="A150" s="398">
        <v>42332</v>
      </c>
      <c r="B150" s="399">
        <v>1.0624</v>
      </c>
    </row>
    <row r="151" spans="1:2" x14ac:dyDescent="0.25">
      <c r="A151" s="398">
        <v>42331</v>
      </c>
      <c r="B151" s="399">
        <v>1.0643</v>
      </c>
    </row>
    <row r="152" spans="1:2" x14ac:dyDescent="0.25">
      <c r="A152" s="398">
        <v>42330</v>
      </c>
      <c r="B152" s="399">
        <v>1.0643</v>
      </c>
    </row>
    <row r="153" spans="1:2" x14ac:dyDescent="0.25">
      <c r="A153" s="398">
        <v>42329</v>
      </c>
      <c r="B153" s="399">
        <v>1.0693999999999999</v>
      </c>
    </row>
    <row r="154" spans="1:2" x14ac:dyDescent="0.25">
      <c r="A154" s="398">
        <v>42328</v>
      </c>
      <c r="B154" s="399">
        <v>1.07</v>
      </c>
    </row>
    <row r="155" spans="1:2" x14ac:dyDescent="0.25">
      <c r="A155" s="398">
        <v>42327</v>
      </c>
      <c r="B155" s="399">
        <v>1.0649999999999999</v>
      </c>
    </row>
    <row r="156" spans="1:2" x14ac:dyDescent="0.25">
      <c r="A156" s="398">
        <v>42326</v>
      </c>
      <c r="B156" s="399">
        <v>1.0662</v>
      </c>
    </row>
    <row r="157" spans="1:2" x14ac:dyDescent="0.25">
      <c r="A157" s="398">
        <v>42325</v>
      </c>
      <c r="B157" s="399">
        <v>1.0720000000000001</v>
      </c>
    </row>
    <row r="158" spans="1:2" x14ac:dyDescent="0.25">
      <c r="A158" s="398">
        <v>42324</v>
      </c>
      <c r="B158" s="399">
        <v>1.0768</v>
      </c>
    </row>
    <row r="159" spans="1:2" x14ac:dyDescent="0.25">
      <c r="A159" s="398">
        <v>42323</v>
      </c>
      <c r="B159" s="399">
        <v>1.0767</v>
      </c>
    </row>
    <row r="160" spans="1:2" x14ac:dyDescent="0.25">
      <c r="A160" s="398">
        <v>42322</v>
      </c>
      <c r="B160" s="399">
        <v>1.0770999999999999</v>
      </c>
    </row>
    <row r="161" spans="1:2" x14ac:dyDescent="0.25">
      <c r="A161" s="398">
        <v>42321</v>
      </c>
      <c r="B161" s="399">
        <v>1.0752999999999999</v>
      </c>
    </row>
    <row r="162" spans="1:2" x14ac:dyDescent="0.25">
      <c r="A162" s="398">
        <v>42320</v>
      </c>
      <c r="B162" s="399">
        <v>1.0738000000000001</v>
      </c>
    </row>
    <row r="163" spans="1:2" x14ac:dyDescent="0.25">
      <c r="A163" s="398">
        <v>42319</v>
      </c>
      <c r="B163" s="399">
        <v>1.073</v>
      </c>
    </row>
    <row r="164" spans="1:2" x14ac:dyDescent="0.25">
      <c r="A164" s="398">
        <v>42318</v>
      </c>
      <c r="B164" s="399">
        <v>1.0755999999999999</v>
      </c>
    </row>
    <row r="165" spans="1:2" x14ac:dyDescent="0.25">
      <c r="A165" s="398">
        <v>42317</v>
      </c>
      <c r="B165" s="399">
        <v>1.0737000000000001</v>
      </c>
    </row>
    <row r="166" spans="1:2" x14ac:dyDescent="0.25">
      <c r="A166" s="398">
        <v>42316</v>
      </c>
      <c r="B166" s="399">
        <v>1.0736000000000001</v>
      </c>
    </row>
    <row r="167" spans="1:2" x14ac:dyDescent="0.25">
      <c r="A167" s="398">
        <v>42315</v>
      </c>
      <c r="B167" s="399">
        <v>1.0833999999999999</v>
      </c>
    </row>
    <row r="168" spans="1:2" x14ac:dyDescent="0.25">
      <c r="A168" s="398">
        <v>42314</v>
      </c>
      <c r="B168" s="399">
        <v>1.0869</v>
      </c>
    </row>
    <row r="169" spans="1:2" x14ac:dyDescent="0.25">
      <c r="A169" s="398">
        <v>42313</v>
      </c>
      <c r="B169" s="399">
        <v>1.0919000000000001</v>
      </c>
    </row>
    <row r="170" spans="1:2" x14ac:dyDescent="0.25">
      <c r="A170" s="398">
        <v>42312</v>
      </c>
      <c r="B170" s="399">
        <v>1.0989</v>
      </c>
    </row>
    <row r="171" spans="1:2" x14ac:dyDescent="0.25">
      <c r="A171" s="398">
        <v>42311</v>
      </c>
      <c r="B171" s="399">
        <v>1.1025</v>
      </c>
    </row>
    <row r="172" spans="1:2" x14ac:dyDescent="0.25">
      <c r="A172" s="398">
        <v>42310</v>
      </c>
      <c r="B172" s="399">
        <v>1.1001000000000001</v>
      </c>
    </row>
    <row r="173" spans="1:2" x14ac:dyDescent="0.25">
      <c r="A173" s="398">
        <v>42309</v>
      </c>
      <c r="B173" s="399">
        <v>1.1001000000000001</v>
      </c>
    </row>
    <row r="174" spans="1:2" x14ac:dyDescent="0.25">
      <c r="A174" s="398">
        <v>42308</v>
      </c>
      <c r="B174" s="399">
        <v>1.1001000000000001</v>
      </c>
    </row>
    <row r="175" spans="1:2" x14ac:dyDescent="0.25">
      <c r="A175" s="398">
        <v>42307</v>
      </c>
      <c r="B175" s="399">
        <v>1.0944</v>
      </c>
    </row>
    <row r="176" spans="1:2" x14ac:dyDescent="0.25">
      <c r="A176" s="398">
        <v>42306</v>
      </c>
      <c r="B176" s="399">
        <v>1.1033999999999999</v>
      </c>
    </row>
    <row r="177" spans="1:2" x14ac:dyDescent="0.25">
      <c r="A177" s="398">
        <v>42305</v>
      </c>
      <c r="B177" s="399">
        <v>1.1051</v>
      </c>
    </row>
    <row r="178" spans="1:2" x14ac:dyDescent="0.25">
      <c r="A178" s="398">
        <v>42304</v>
      </c>
      <c r="B178" s="399">
        <v>1.1032999999999999</v>
      </c>
    </row>
    <row r="179" spans="1:2" x14ac:dyDescent="0.25">
      <c r="A179" s="398">
        <v>42303</v>
      </c>
      <c r="B179" s="399">
        <v>1.1015999999999999</v>
      </c>
    </row>
    <row r="180" spans="1:2" x14ac:dyDescent="0.25">
      <c r="A180" s="398">
        <v>42302</v>
      </c>
      <c r="B180" s="399">
        <v>1.1015999999999999</v>
      </c>
    </row>
    <row r="181" spans="1:2" x14ac:dyDescent="0.25">
      <c r="A181" s="398">
        <v>42301</v>
      </c>
      <c r="B181" s="399">
        <v>1.1082000000000001</v>
      </c>
    </row>
    <row r="182" spans="1:2" x14ac:dyDescent="0.25">
      <c r="A182" s="398">
        <v>42300</v>
      </c>
      <c r="B182" s="399">
        <v>1.1265000000000001</v>
      </c>
    </row>
    <row r="183" spans="1:2" x14ac:dyDescent="0.25">
      <c r="A183" s="398">
        <v>42299</v>
      </c>
      <c r="B183" s="399">
        <v>1.1351</v>
      </c>
    </row>
    <row r="184" spans="1:2" x14ac:dyDescent="0.25">
      <c r="A184" s="398">
        <v>42298</v>
      </c>
      <c r="B184" s="399">
        <v>1.1344000000000001</v>
      </c>
    </row>
    <row r="185" spans="1:2" x14ac:dyDescent="0.25">
      <c r="A185" s="398">
        <v>42297</v>
      </c>
      <c r="B185" s="399">
        <v>1.1343000000000001</v>
      </c>
    </row>
    <row r="186" spans="1:2" x14ac:dyDescent="0.25">
      <c r="A186" s="398">
        <v>42296</v>
      </c>
      <c r="B186" s="399">
        <v>1.1343000000000001</v>
      </c>
    </row>
    <row r="187" spans="1:2" x14ac:dyDescent="0.25">
      <c r="A187" s="398">
        <v>42295</v>
      </c>
      <c r="B187" s="399">
        <v>1.1343000000000001</v>
      </c>
    </row>
    <row r="188" spans="1:2" x14ac:dyDescent="0.25">
      <c r="A188" s="398">
        <v>42294</v>
      </c>
      <c r="B188" s="399">
        <v>1.1369</v>
      </c>
    </row>
    <row r="189" spans="1:2" x14ac:dyDescent="0.25">
      <c r="A189" s="398">
        <v>42293</v>
      </c>
      <c r="B189" s="399">
        <v>1.1436999999999999</v>
      </c>
    </row>
    <row r="190" spans="1:2" x14ac:dyDescent="0.25">
      <c r="A190" s="398">
        <v>42292</v>
      </c>
      <c r="B190" s="399">
        <v>1.1415</v>
      </c>
    </row>
    <row r="191" spans="1:2" x14ac:dyDescent="0.25">
      <c r="A191" s="398">
        <v>42291</v>
      </c>
      <c r="B191" s="399">
        <v>1.1372</v>
      </c>
    </row>
    <row r="192" spans="1:2" x14ac:dyDescent="0.25">
      <c r="A192" s="398">
        <v>42290</v>
      </c>
      <c r="B192" s="399">
        <v>1.137</v>
      </c>
    </row>
    <row r="193" spans="1:2" x14ac:dyDescent="0.25">
      <c r="A193" s="398">
        <v>42289</v>
      </c>
      <c r="B193" s="399">
        <v>1.1356999999999999</v>
      </c>
    </row>
    <row r="194" spans="1:2" x14ac:dyDescent="0.25">
      <c r="A194" s="398">
        <v>42288</v>
      </c>
      <c r="B194" s="399">
        <v>1.1356999999999999</v>
      </c>
    </row>
    <row r="195" spans="1:2" x14ac:dyDescent="0.25">
      <c r="A195" s="398">
        <v>42287</v>
      </c>
      <c r="B195" s="399">
        <v>1.1322000000000001</v>
      </c>
    </row>
    <row r="196" spans="1:2" x14ac:dyDescent="0.25">
      <c r="A196" s="398">
        <v>42286</v>
      </c>
      <c r="B196" s="399">
        <v>1.1266</v>
      </c>
    </row>
    <row r="197" spans="1:2" x14ac:dyDescent="0.25">
      <c r="A197" s="398">
        <v>42285</v>
      </c>
      <c r="B197" s="399">
        <v>1.1254</v>
      </c>
    </row>
    <row r="198" spans="1:2" x14ac:dyDescent="0.25">
      <c r="A198" s="398">
        <v>42284</v>
      </c>
      <c r="B198" s="399">
        <v>1.1215999999999999</v>
      </c>
    </row>
    <row r="199" spans="1:2" x14ac:dyDescent="0.25">
      <c r="A199" s="398">
        <v>42283</v>
      </c>
      <c r="B199" s="399">
        <v>1.1221000000000001</v>
      </c>
    </row>
    <row r="200" spans="1:2" x14ac:dyDescent="0.25">
      <c r="A200" s="398">
        <v>42282</v>
      </c>
      <c r="B200" s="399">
        <v>1.1208</v>
      </c>
    </row>
    <row r="201" spans="1:2" x14ac:dyDescent="0.25">
      <c r="A201" s="398">
        <v>42281</v>
      </c>
      <c r="B201" s="399">
        <v>1.1208</v>
      </c>
    </row>
    <row r="202" spans="1:2" x14ac:dyDescent="0.25">
      <c r="A202" s="398">
        <v>42280</v>
      </c>
      <c r="B202" s="399">
        <v>1.1203000000000001</v>
      </c>
    </row>
    <row r="203" spans="1:2" x14ac:dyDescent="0.25">
      <c r="A203" s="398">
        <v>42279</v>
      </c>
      <c r="B203" s="399">
        <v>1.1168</v>
      </c>
    </row>
    <row r="204" spans="1:2" x14ac:dyDescent="0.25">
      <c r="A204" s="398">
        <v>42278</v>
      </c>
      <c r="B204" s="399">
        <v>1.1215999999999999</v>
      </c>
    </row>
    <row r="205" spans="1:2" x14ac:dyDescent="0.25">
      <c r="A205" s="398">
        <v>42277</v>
      </c>
      <c r="B205" s="399">
        <v>1.1243000000000001</v>
      </c>
    </row>
    <row r="206" spans="1:2" x14ac:dyDescent="0.25">
      <c r="A206" s="398">
        <v>42276</v>
      </c>
      <c r="B206" s="399">
        <v>1.1195999999999999</v>
      </c>
    </row>
    <row r="207" spans="1:2" x14ac:dyDescent="0.25">
      <c r="A207" s="398">
        <v>42275</v>
      </c>
      <c r="B207" s="399">
        <v>1.1191</v>
      </c>
    </row>
    <row r="208" spans="1:2" x14ac:dyDescent="0.25">
      <c r="A208" s="398">
        <v>42274</v>
      </c>
      <c r="B208" s="399">
        <v>1.1191</v>
      </c>
    </row>
    <row r="209" spans="1:2" x14ac:dyDescent="0.25">
      <c r="A209" s="398">
        <v>42273</v>
      </c>
      <c r="B209" s="399">
        <v>1.1172</v>
      </c>
    </row>
    <row r="210" spans="1:2" x14ac:dyDescent="0.25">
      <c r="A210" s="398">
        <v>42272</v>
      </c>
      <c r="B210" s="399">
        <v>1.1213</v>
      </c>
    </row>
    <row r="211" spans="1:2" x14ac:dyDescent="0.25">
      <c r="A211" s="398">
        <v>42271</v>
      </c>
      <c r="B211" s="399">
        <v>1.1145</v>
      </c>
    </row>
    <row r="212" spans="1:2" x14ac:dyDescent="0.25">
      <c r="A212" s="398">
        <v>42270</v>
      </c>
      <c r="B212" s="399">
        <v>1.1167</v>
      </c>
    </row>
    <row r="213" spans="1:2" x14ac:dyDescent="0.25">
      <c r="A213" s="398">
        <v>42269</v>
      </c>
      <c r="B213" s="399">
        <v>1.1265000000000001</v>
      </c>
    </row>
    <row r="214" spans="1:2" x14ac:dyDescent="0.25">
      <c r="A214" s="398">
        <v>42268</v>
      </c>
      <c r="B214" s="399">
        <v>1.1294999999999999</v>
      </c>
    </row>
    <row r="215" spans="1:2" x14ac:dyDescent="0.25">
      <c r="A215" s="398">
        <v>42267</v>
      </c>
      <c r="B215" s="399">
        <v>1.1294999999999999</v>
      </c>
    </row>
    <row r="216" spans="1:2" x14ac:dyDescent="0.25">
      <c r="A216" s="398">
        <v>42266</v>
      </c>
      <c r="B216" s="399">
        <v>1.1396999999999999</v>
      </c>
    </row>
    <row r="217" spans="1:2" x14ac:dyDescent="0.25">
      <c r="A217" s="398">
        <v>42265</v>
      </c>
      <c r="B217" s="399">
        <v>1.1319999999999999</v>
      </c>
    </row>
    <row r="218" spans="1:2" x14ac:dyDescent="0.25">
      <c r="A218" s="398">
        <v>42264</v>
      </c>
      <c r="B218" s="399">
        <v>1.1274</v>
      </c>
    </row>
    <row r="219" spans="1:2" x14ac:dyDescent="0.25">
      <c r="A219" s="398">
        <v>42263</v>
      </c>
      <c r="B219" s="399">
        <v>1.1299999999999999</v>
      </c>
    </row>
    <row r="220" spans="1:2" x14ac:dyDescent="0.25">
      <c r="A220" s="398">
        <v>42262</v>
      </c>
      <c r="B220" s="399">
        <v>1.1328</v>
      </c>
    </row>
    <row r="221" spans="1:2" x14ac:dyDescent="0.25">
      <c r="A221" s="398">
        <v>42261</v>
      </c>
      <c r="B221" s="399">
        <v>1.1334</v>
      </c>
    </row>
    <row r="222" spans="1:2" x14ac:dyDescent="0.25">
      <c r="A222" s="398">
        <v>42260</v>
      </c>
      <c r="B222" s="399">
        <v>1.1334</v>
      </c>
    </row>
    <row r="223" spans="1:2" x14ac:dyDescent="0.25">
      <c r="A223" s="398">
        <v>42259</v>
      </c>
      <c r="B223" s="399">
        <v>1.1294</v>
      </c>
    </row>
    <row r="224" spans="1:2" x14ac:dyDescent="0.25">
      <c r="A224" s="398">
        <v>42258</v>
      </c>
      <c r="B224" s="399">
        <v>1.1224000000000001</v>
      </c>
    </row>
    <row r="225" spans="1:2" x14ac:dyDescent="0.25">
      <c r="A225" s="398">
        <v>42257</v>
      </c>
      <c r="B225" s="399">
        <v>1.1174999999999999</v>
      </c>
    </row>
    <row r="226" spans="1:2" x14ac:dyDescent="0.25">
      <c r="A226" s="398">
        <v>42256</v>
      </c>
      <c r="B226" s="399">
        <v>1.1180000000000001</v>
      </c>
    </row>
    <row r="227" spans="1:2" x14ac:dyDescent="0.25">
      <c r="A227" s="398">
        <v>42255</v>
      </c>
      <c r="B227" s="399">
        <v>1.1155999999999999</v>
      </c>
    </row>
    <row r="228" spans="1:2" x14ac:dyDescent="0.25">
      <c r="A228" s="398">
        <v>42254</v>
      </c>
      <c r="B228" s="399">
        <v>1.1142000000000001</v>
      </c>
    </row>
    <row r="229" spans="1:2" x14ac:dyDescent="0.25">
      <c r="A229" s="398">
        <v>42253</v>
      </c>
      <c r="B229" s="399">
        <v>1.1142000000000001</v>
      </c>
    </row>
    <row r="230" spans="1:2" x14ac:dyDescent="0.25">
      <c r="A230" s="398">
        <v>42252</v>
      </c>
      <c r="B230" s="399">
        <v>1.1132</v>
      </c>
    </row>
    <row r="231" spans="1:2" x14ac:dyDescent="0.25">
      <c r="A231" s="398">
        <v>42251</v>
      </c>
      <c r="B231" s="399">
        <v>1.1187</v>
      </c>
    </row>
    <row r="232" spans="1:2" x14ac:dyDescent="0.25">
      <c r="A232" s="398">
        <v>42250</v>
      </c>
      <c r="B232" s="399">
        <v>1.1264000000000001</v>
      </c>
    </row>
    <row r="233" spans="1:2" x14ac:dyDescent="0.25">
      <c r="A233" s="398">
        <v>42249</v>
      </c>
      <c r="B233" s="399">
        <v>1.1265000000000001</v>
      </c>
    </row>
    <row r="234" spans="1:2" x14ac:dyDescent="0.25">
      <c r="A234" s="398">
        <v>42248</v>
      </c>
      <c r="B234" s="399">
        <v>1.1217999999999999</v>
      </c>
    </row>
    <row r="235" spans="1:2" x14ac:dyDescent="0.25">
      <c r="A235" s="398">
        <v>42247</v>
      </c>
      <c r="B235" s="399">
        <v>1.1181000000000001</v>
      </c>
    </row>
    <row r="236" spans="1:2" x14ac:dyDescent="0.25">
      <c r="A236" s="398">
        <v>42246</v>
      </c>
      <c r="B236" s="399">
        <v>1.1181000000000001</v>
      </c>
    </row>
    <row r="237" spans="1:2" x14ac:dyDescent="0.25">
      <c r="A237" s="398">
        <v>42245</v>
      </c>
      <c r="B237" s="399">
        <v>1.1241000000000001</v>
      </c>
    </row>
    <row r="238" spans="1:2" x14ac:dyDescent="0.25">
      <c r="A238" s="398">
        <v>42244</v>
      </c>
      <c r="B238" s="399">
        <v>1.1293</v>
      </c>
    </row>
    <row r="239" spans="1:2" x14ac:dyDescent="0.25">
      <c r="A239" s="398">
        <v>42243</v>
      </c>
      <c r="B239" s="399">
        <v>1.1449</v>
      </c>
    </row>
    <row r="240" spans="1:2" x14ac:dyDescent="0.25">
      <c r="A240" s="398">
        <v>42242</v>
      </c>
      <c r="B240" s="399">
        <v>1.1514</v>
      </c>
    </row>
    <row r="241" spans="1:2" x14ac:dyDescent="0.25">
      <c r="A241" s="398">
        <v>42241</v>
      </c>
      <c r="B241" s="399">
        <v>1.1493</v>
      </c>
    </row>
    <row r="242" spans="1:2" x14ac:dyDescent="0.25">
      <c r="A242" s="398">
        <v>42240</v>
      </c>
      <c r="B242" s="399">
        <v>1.1383000000000001</v>
      </c>
    </row>
    <row r="243" spans="1:2" x14ac:dyDescent="0.25">
      <c r="A243" s="398">
        <v>42239</v>
      </c>
      <c r="B243" s="399">
        <v>1.1383000000000001</v>
      </c>
    </row>
    <row r="244" spans="1:2" x14ac:dyDescent="0.25">
      <c r="A244" s="398">
        <v>42238</v>
      </c>
      <c r="B244" s="399">
        <v>1.1289</v>
      </c>
    </row>
    <row r="245" spans="1:2" x14ac:dyDescent="0.25">
      <c r="A245" s="398">
        <v>42237</v>
      </c>
      <c r="B245" s="399">
        <v>1.1156999999999999</v>
      </c>
    </row>
    <row r="246" spans="1:2" x14ac:dyDescent="0.25">
      <c r="A246" s="398">
        <v>42236</v>
      </c>
      <c r="B246" s="399">
        <v>1.1053999999999999</v>
      </c>
    </row>
    <row r="247" spans="1:2" x14ac:dyDescent="0.25">
      <c r="A247" s="398">
        <v>42235</v>
      </c>
      <c r="B247" s="399">
        <v>1.1056999999999999</v>
      </c>
    </row>
    <row r="248" spans="1:2" x14ac:dyDescent="0.25">
      <c r="A248" s="398">
        <v>42234</v>
      </c>
      <c r="B248" s="399">
        <v>1.1091</v>
      </c>
    </row>
    <row r="249" spans="1:2" x14ac:dyDescent="0.25">
      <c r="A249" s="398">
        <v>42233</v>
      </c>
      <c r="B249" s="399">
        <v>1.1106</v>
      </c>
    </row>
    <row r="250" spans="1:2" x14ac:dyDescent="0.25">
      <c r="A250" s="398">
        <v>42232</v>
      </c>
      <c r="B250" s="399">
        <v>1.1106</v>
      </c>
    </row>
    <row r="251" spans="1:2" x14ac:dyDescent="0.25">
      <c r="A251" s="398">
        <v>42231</v>
      </c>
      <c r="B251" s="399">
        <v>1.1142000000000001</v>
      </c>
    </row>
    <row r="252" spans="1:2" x14ac:dyDescent="0.25">
      <c r="A252" s="398">
        <v>42230</v>
      </c>
      <c r="B252" s="399">
        <v>1.1133999999999999</v>
      </c>
    </row>
    <row r="253" spans="1:2" x14ac:dyDescent="0.25">
      <c r="A253" s="398">
        <v>42229</v>
      </c>
      <c r="B253" s="399">
        <v>1.1114999999999999</v>
      </c>
    </row>
    <row r="254" spans="1:2" x14ac:dyDescent="0.25">
      <c r="A254" s="398">
        <v>42228</v>
      </c>
      <c r="B254" s="399">
        <v>1.1021000000000001</v>
      </c>
    </row>
    <row r="255" spans="1:2" x14ac:dyDescent="0.25">
      <c r="A255" s="398">
        <v>42227</v>
      </c>
      <c r="B255" s="399">
        <v>1.0972999999999999</v>
      </c>
    </row>
    <row r="256" spans="1:2" x14ac:dyDescent="0.25">
      <c r="A256" s="398">
        <v>42226</v>
      </c>
      <c r="B256" s="399">
        <v>1.0963000000000001</v>
      </c>
    </row>
    <row r="257" spans="1:2" x14ac:dyDescent="0.25">
      <c r="A257" s="398">
        <v>42225</v>
      </c>
      <c r="B257" s="399">
        <v>1.0963000000000001</v>
      </c>
    </row>
    <row r="258" spans="1:2" x14ac:dyDescent="0.25">
      <c r="A258" s="398">
        <v>42224</v>
      </c>
      <c r="B258" s="399">
        <v>1.093</v>
      </c>
    </row>
    <row r="259" spans="1:2" x14ac:dyDescent="0.25">
      <c r="A259" s="398">
        <v>42223</v>
      </c>
      <c r="B259" s="399">
        <v>1.0909</v>
      </c>
    </row>
    <row r="260" spans="1:2" x14ac:dyDescent="0.25">
      <c r="A260" s="398">
        <v>42222</v>
      </c>
      <c r="B260" s="399">
        <v>1.0875999999999999</v>
      </c>
    </row>
    <row r="261" spans="1:2" x14ac:dyDescent="0.25">
      <c r="A261" s="398">
        <v>42221</v>
      </c>
      <c r="B261" s="399">
        <v>1.0948</v>
      </c>
    </row>
    <row r="262" spans="1:2" x14ac:dyDescent="0.25">
      <c r="A262" s="398">
        <v>42220</v>
      </c>
      <c r="B262" s="399">
        <v>1.0968</v>
      </c>
    </row>
    <row r="263" spans="1:2" x14ac:dyDescent="0.25">
      <c r="A263" s="398">
        <v>42219</v>
      </c>
      <c r="B263" s="399">
        <v>1.0983000000000001</v>
      </c>
    </row>
    <row r="264" spans="1:2" x14ac:dyDescent="0.25">
      <c r="A264" s="398">
        <v>42218</v>
      </c>
      <c r="B264" s="399">
        <v>1.0983000000000001</v>
      </c>
    </row>
    <row r="265" spans="1:2" x14ac:dyDescent="0.25">
      <c r="A265" s="398">
        <v>42217</v>
      </c>
      <c r="B265" s="399">
        <v>1.0973999999999999</v>
      </c>
    </row>
    <row r="266" spans="1:2" x14ac:dyDescent="0.25">
      <c r="A266" s="398">
        <v>42216</v>
      </c>
      <c r="B266" s="399">
        <v>1.0952</v>
      </c>
    </row>
    <row r="267" spans="1:2" x14ac:dyDescent="0.25">
      <c r="A267" s="398">
        <v>42215</v>
      </c>
      <c r="B267" s="399">
        <v>1.1046</v>
      </c>
    </row>
    <row r="268" spans="1:2" x14ac:dyDescent="0.25">
      <c r="A268" s="398">
        <v>42214</v>
      </c>
      <c r="B268" s="399">
        <v>1.1063000000000001</v>
      </c>
    </row>
    <row r="269" spans="1:2" x14ac:dyDescent="0.25">
      <c r="A269" s="398">
        <v>42213</v>
      </c>
      <c r="B269" s="399">
        <v>1.1048</v>
      </c>
    </row>
    <row r="270" spans="1:2" x14ac:dyDescent="0.25">
      <c r="A270" s="398">
        <v>42212</v>
      </c>
      <c r="B270" s="399">
        <v>1.0974999999999999</v>
      </c>
    </row>
    <row r="271" spans="1:2" x14ac:dyDescent="0.25">
      <c r="A271" s="398">
        <v>42211</v>
      </c>
      <c r="B271" s="399">
        <v>1.0974999999999999</v>
      </c>
    </row>
    <row r="272" spans="1:2" x14ac:dyDescent="0.25">
      <c r="A272" s="398">
        <v>42210</v>
      </c>
      <c r="B272" s="399">
        <v>1.0968</v>
      </c>
    </row>
    <row r="273" spans="1:2" x14ac:dyDescent="0.25">
      <c r="A273" s="398">
        <v>42209</v>
      </c>
      <c r="B273" s="399">
        <v>1.0965</v>
      </c>
    </row>
    <row r="274" spans="1:2" x14ac:dyDescent="0.25">
      <c r="A274" s="398">
        <v>42208</v>
      </c>
      <c r="B274" s="399">
        <v>1.0924</v>
      </c>
    </row>
    <row r="275" spans="1:2" x14ac:dyDescent="0.25">
      <c r="A275" s="398">
        <v>42207</v>
      </c>
      <c r="B275" s="399">
        <v>1.0867</v>
      </c>
    </row>
    <row r="276" spans="1:2" x14ac:dyDescent="0.25">
      <c r="A276" s="398">
        <v>42206</v>
      </c>
      <c r="B276" s="399">
        <v>1.0837000000000001</v>
      </c>
    </row>
    <row r="277" spans="1:2" x14ac:dyDescent="0.25">
      <c r="A277" s="398">
        <v>42205</v>
      </c>
      <c r="B277" s="399">
        <v>1.0828</v>
      </c>
    </row>
    <row r="278" spans="1:2" x14ac:dyDescent="0.25">
      <c r="A278" s="398">
        <v>42204</v>
      </c>
      <c r="B278" s="399">
        <v>1.0828</v>
      </c>
    </row>
    <row r="279" spans="1:2" x14ac:dyDescent="0.25">
      <c r="A279" s="398">
        <v>42203</v>
      </c>
      <c r="B279" s="399">
        <v>1.0873999999999999</v>
      </c>
    </row>
    <row r="280" spans="1:2" x14ac:dyDescent="0.25">
      <c r="A280" s="398">
        <v>42202</v>
      </c>
      <c r="B280" s="399">
        <v>1.091</v>
      </c>
    </row>
    <row r="281" spans="1:2" x14ac:dyDescent="0.25">
      <c r="A281" s="398">
        <v>42201</v>
      </c>
      <c r="B281" s="399">
        <v>1.0989</v>
      </c>
    </row>
    <row r="282" spans="1:2" x14ac:dyDescent="0.25">
      <c r="A282" s="398">
        <v>42200</v>
      </c>
      <c r="B282" s="399">
        <v>1.1009</v>
      </c>
    </row>
    <row r="283" spans="1:2" x14ac:dyDescent="0.25">
      <c r="A283" s="398">
        <v>42199</v>
      </c>
      <c r="B283" s="399">
        <v>1.1081000000000001</v>
      </c>
    </row>
    <row r="284" spans="1:2" x14ac:dyDescent="0.25">
      <c r="A284" s="398">
        <v>42198</v>
      </c>
      <c r="B284" s="399">
        <v>1.1148</v>
      </c>
    </row>
    <row r="285" spans="1:2" x14ac:dyDescent="0.25">
      <c r="A285" s="398">
        <v>42197</v>
      </c>
      <c r="B285" s="399">
        <v>1.1148</v>
      </c>
    </row>
    <row r="286" spans="1:2" x14ac:dyDescent="0.25">
      <c r="A286" s="398">
        <v>42196</v>
      </c>
      <c r="B286" s="399">
        <v>1.1122000000000001</v>
      </c>
    </row>
    <row r="287" spans="1:2" x14ac:dyDescent="0.25">
      <c r="A287" s="398">
        <v>42195</v>
      </c>
      <c r="B287" s="399">
        <v>1.1052</v>
      </c>
    </row>
    <row r="288" spans="1:2" x14ac:dyDescent="0.25">
      <c r="A288" s="398">
        <v>42194</v>
      </c>
      <c r="B288" s="399">
        <v>1.1027</v>
      </c>
    </row>
    <row r="289" spans="1:2" x14ac:dyDescent="0.25">
      <c r="A289" s="398">
        <v>42193</v>
      </c>
      <c r="B289" s="399">
        <v>1.0999000000000001</v>
      </c>
    </row>
    <row r="290" spans="1:2" x14ac:dyDescent="0.25">
      <c r="A290" s="398">
        <v>42192</v>
      </c>
      <c r="B290" s="399">
        <v>1.1042000000000001</v>
      </c>
    </row>
    <row r="291" spans="1:2" x14ac:dyDescent="0.25">
      <c r="A291" s="398">
        <v>42191</v>
      </c>
      <c r="B291" s="399">
        <v>1.1106</v>
      </c>
    </row>
    <row r="292" spans="1:2" x14ac:dyDescent="0.25">
      <c r="A292" s="398">
        <v>42190</v>
      </c>
      <c r="B292" s="399">
        <v>1.1106</v>
      </c>
    </row>
    <row r="293" spans="1:2" x14ac:dyDescent="0.25">
      <c r="A293" s="398">
        <v>42189</v>
      </c>
      <c r="B293" s="399">
        <v>1.1095999999999999</v>
      </c>
    </row>
    <row r="294" spans="1:2" x14ac:dyDescent="0.25">
      <c r="A294" s="398">
        <v>42188</v>
      </c>
      <c r="B294" s="399">
        <v>1.1072</v>
      </c>
    </row>
    <row r="295" spans="1:2" x14ac:dyDescent="0.25">
      <c r="A295" s="398">
        <v>42187</v>
      </c>
      <c r="B295" s="399">
        <v>1.1107</v>
      </c>
    </row>
    <row r="296" spans="1:2" x14ac:dyDescent="0.25">
      <c r="A296" s="398">
        <v>42186</v>
      </c>
      <c r="B296" s="399">
        <v>1.1181000000000001</v>
      </c>
    </row>
    <row r="297" spans="1:2" x14ac:dyDescent="0.25">
      <c r="A297" s="398">
        <v>42185</v>
      </c>
      <c r="B297" s="399">
        <v>1.1093999999999999</v>
      </c>
    </row>
    <row r="298" spans="1:2" x14ac:dyDescent="0.25">
      <c r="A298" s="398">
        <v>42184</v>
      </c>
      <c r="B298" s="399">
        <v>1.1166</v>
      </c>
    </row>
    <row r="299" spans="1:2" x14ac:dyDescent="0.25">
      <c r="A299" s="398">
        <v>42183</v>
      </c>
      <c r="B299" s="399">
        <v>1.1166</v>
      </c>
    </row>
    <row r="300" spans="1:2" x14ac:dyDescent="0.25">
      <c r="A300" s="398">
        <v>42182</v>
      </c>
      <c r="B300" s="399">
        <v>1.1184000000000001</v>
      </c>
    </row>
    <row r="301" spans="1:2" x14ac:dyDescent="0.25">
      <c r="A301" s="398">
        <v>42181</v>
      </c>
      <c r="B301" s="399">
        <v>1.1201000000000001</v>
      </c>
    </row>
    <row r="302" spans="1:2" x14ac:dyDescent="0.25">
      <c r="A302" s="398">
        <v>42180</v>
      </c>
      <c r="B302" s="399">
        <v>1.1189</v>
      </c>
    </row>
    <row r="303" spans="1:2" x14ac:dyDescent="0.25">
      <c r="A303" s="398">
        <v>42179</v>
      </c>
      <c r="B303" s="399">
        <v>1.1241000000000001</v>
      </c>
    </row>
    <row r="304" spans="1:2" x14ac:dyDescent="0.25">
      <c r="A304" s="398">
        <v>42178</v>
      </c>
      <c r="B304" s="399">
        <v>1.1363000000000001</v>
      </c>
    </row>
    <row r="305" spans="1:2" x14ac:dyDescent="0.25">
      <c r="A305" s="398">
        <v>42177</v>
      </c>
      <c r="B305" s="399">
        <v>1.1347</v>
      </c>
    </row>
    <row r="306" spans="1:2" x14ac:dyDescent="0.25">
      <c r="A306" s="398">
        <v>42176</v>
      </c>
      <c r="B306" s="399">
        <v>1.1347</v>
      </c>
    </row>
    <row r="307" spans="1:2" x14ac:dyDescent="0.25">
      <c r="A307" s="398">
        <v>42175</v>
      </c>
      <c r="B307" s="399">
        <v>1.1345000000000001</v>
      </c>
    </row>
    <row r="308" spans="1:2" x14ac:dyDescent="0.25">
      <c r="A308" s="398">
        <v>42174</v>
      </c>
      <c r="B308" s="399">
        <v>1.1374</v>
      </c>
    </row>
    <row r="309" spans="1:2" x14ac:dyDescent="0.25">
      <c r="A309" s="398">
        <v>42173</v>
      </c>
      <c r="B309" s="399">
        <v>1.1265000000000001</v>
      </c>
    </row>
    <row r="310" spans="1:2" x14ac:dyDescent="0.25">
      <c r="A310" s="398">
        <v>42172</v>
      </c>
      <c r="B310" s="399">
        <v>1.1258999999999999</v>
      </c>
    </row>
    <row r="311" spans="1:2" x14ac:dyDescent="0.25">
      <c r="A311" s="398">
        <v>42171</v>
      </c>
      <c r="B311" s="399">
        <v>1.1233</v>
      </c>
    </row>
    <row r="312" spans="1:2" x14ac:dyDescent="0.25">
      <c r="A312" s="398">
        <v>42170</v>
      </c>
      <c r="B312" s="399">
        <v>1.1263000000000001</v>
      </c>
    </row>
    <row r="313" spans="1:2" x14ac:dyDescent="0.25">
      <c r="A313" s="398">
        <v>42169</v>
      </c>
      <c r="B313" s="399">
        <v>1.1263000000000001</v>
      </c>
    </row>
    <row r="314" spans="1:2" x14ac:dyDescent="0.25">
      <c r="A314" s="398">
        <v>42168</v>
      </c>
      <c r="B314" s="399">
        <v>1.1238999999999999</v>
      </c>
    </row>
    <row r="315" spans="1:2" x14ac:dyDescent="0.25">
      <c r="A315" s="398">
        <v>42167</v>
      </c>
      <c r="B315" s="399">
        <v>1.1273</v>
      </c>
    </row>
    <row r="316" spans="1:2" x14ac:dyDescent="0.25">
      <c r="A316" s="398">
        <v>42166</v>
      </c>
      <c r="B316" s="399">
        <v>1.1302000000000001</v>
      </c>
    </row>
    <row r="317" spans="1:2" x14ac:dyDescent="0.25">
      <c r="A317" s="398">
        <v>42165</v>
      </c>
      <c r="B317" s="399">
        <v>1.1281000000000001</v>
      </c>
    </row>
    <row r="318" spans="1:2" x14ac:dyDescent="0.25">
      <c r="A318" s="398">
        <v>42164</v>
      </c>
      <c r="B318" s="399">
        <v>1.1161000000000001</v>
      </c>
    </row>
    <row r="319" spans="1:2" x14ac:dyDescent="0.25">
      <c r="A319" s="398">
        <v>42163</v>
      </c>
      <c r="B319" s="399">
        <v>1.1109</v>
      </c>
    </row>
    <row r="320" spans="1:2" x14ac:dyDescent="0.25">
      <c r="A320" s="398">
        <v>42162</v>
      </c>
      <c r="B320" s="399">
        <v>1.1109</v>
      </c>
    </row>
    <row r="321" spans="1:2" x14ac:dyDescent="0.25">
      <c r="A321" s="398">
        <v>42161</v>
      </c>
      <c r="B321" s="399">
        <v>1.1185</v>
      </c>
    </row>
    <row r="322" spans="1:2" x14ac:dyDescent="0.25">
      <c r="A322" s="398">
        <v>42160</v>
      </c>
      <c r="B322" s="399">
        <v>1.1276999999999999</v>
      </c>
    </row>
    <row r="323" spans="1:2" x14ac:dyDescent="0.25">
      <c r="A323" s="398">
        <v>42159</v>
      </c>
      <c r="B323" s="399">
        <v>1.1181000000000001</v>
      </c>
    </row>
    <row r="324" spans="1:2" x14ac:dyDescent="0.25">
      <c r="A324" s="398">
        <v>42158</v>
      </c>
      <c r="B324" s="399">
        <v>1.1017999999999999</v>
      </c>
    </row>
    <row r="325" spans="1:2" x14ac:dyDescent="0.25">
      <c r="A325" s="398">
        <v>42157</v>
      </c>
      <c r="B325" s="399">
        <v>1.0936999999999999</v>
      </c>
    </row>
    <row r="326" spans="1:2" x14ac:dyDescent="0.25">
      <c r="A326" s="398">
        <v>42156</v>
      </c>
      <c r="B326" s="399">
        <v>1.0988</v>
      </c>
    </row>
    <row r="327" spans="1:2" x14ac:dyDescent="0.25">
      <c r="A327" s="398">
        <v>42155</v>
      </c>
      <c r="B327" s="399">
        <v>1.0988</v>
      </c>
    </row>
    <row r="328" spans="1:2" x14ac:dyDescent="0.25">
      <c r="A328" s="398">
        <v>42154</v>
      </c>
      <c r="B328" s="399">
        <v>1.0968</v>
      </c>
    </row>
    <row r="329" spans="1:2" x14ac:dyDescent="0.25">
      <c r="A329" s="398">
        <v>42153</v>
      </c>
      <c r="B329" s="399">
        <v>1.0915999999999999</v>
      </c>
    </row>
    <row r="330" spans="1:2" x14ac:dyDescent="0.25">
      <c r="A330" s="398">
        <v>42152</v>
      </c>
      <c r="B330" s="399">
        <v>1.0886</v>
      </c>
    </row>
    <row r="331" spans="1:2" x14ac:dyDescent="0.25">
      <c r="A331" s="398">
        <v>42151</v>
      </c>
      <c r="B331" s="399">
        <v>1.0916999999999999</v>
      </c>
    </row>
    <row r="332" spans="1:2" x14ac:dyDescent="0.25">
      <c r="A332" s="398">
        <v>42150</v>
      </c>
      <c r="B332" s="399">
        <v>1.0982000000000001</v>
      </c>
    </row>
    <row r="333" spans="1:2" x14ac:dyDescent="0.25">
      <c r="A333" s="398">
        <v>42149</v>
      </c>
      <c r="B333" s="399">
        <v>1.1007</v>
      </c>
    </row>
    <row r="334" spans="1:2" x14ac:dyDescent="0.25">
      <c r="A334" s="398">
        <v>42148</v>
      </c>
      <c r="B334" s="399">
        <v>1.1007</v>
      </c>
    </row>
    <row r="335" spans="1:2" x14ac:dyDescent="0.25">
      <c r="A335" s="398">
        <v>42147</v>
      </c>
      <c r="B335" s="399">
        <v>1.1102000000000001</v>
      </c>
    </row>
    <row r="336" spans="1:2" x14ac:dyDescent="0.25">
      <c r="A336" s="398">
        <v>42146</v>
      </c>
      <c r="B336" s="399">
        <v>1.1122000000000001</v>
      </c>
    </row>
    <row r="337" spans="1:2" x14ac:dyDescent="0.25">
      <c r="A337" s="398">
        <v>42145</v>
      </c>
      <c r="B337" s="399">
        <v>1.1117999999999999</v>
      </c>
    </row>
    <row r="338" spans="1:2" x14ac:dyDescent="0.25">
      <c r="A338" s="398">
        <v>42144</v>
      </c>
      <c r="B338" s="399">
        <v>1.1224000000000001</v>
      </c>
    </row>
    <row r="339" spans="1:2" x14ac:dyDescent="0.25">
      <c r="A339" s="398">
        <v>42143</v>
      </c>
      <c r="B339" s="399">
        <v>1.1392</v>
      </c>
    </row>
    <row r="340" spans="1:2" x14ac:dyDescent="0.25">
      <c r="A340" s="398">
        <v>42142</v>
      </c>
      <c r="B340" s="399">
        <v>1.1444000000000001</v>
      </c>
    </row>
    <row r="341" spans="1:2" x14ac:dyDescent="0.25">
      <c r="A341" s="398">
        <v>42141</v>
      </c>
      <c r="B341" s="399">
        <v>1.1444000000000001</v>
      </c>
    </row>
    <row r="342" spans="1:2" x14ac:dyDescent="0.25">
      <c r="A342" s="398">
        <v>42140</v>
      </c>
      <c r="B342" s="399">
        <v>1.1399999999999999</v>
      </c>
    </row>
    <row r="343" spans="1:2" x14ac:dyDescent="0.25">
      <c r="A343" s="398">
        <v>42139</v>
      </c>
      <c r="B343" s="399">
        <v>1.1383000000000001</v>
      </c>
    </row>
    <row r="344" spans="1:2" x14ac:dyDescent="0.25">
      <c r="A344" s="398">
        <v>42138</v>
      </c>
      <c r="B344" s="399">
        <v>1.1272</v>
      </c>
    </row>
    <row r="345" spans="1:2" x14ac:dyDescent="0.25">
      <c r="A345" s="398">
        <v>42137</v>
      </c>
      <c r="B345" s="399">
        <v>1.1203000000000001</v>
      </c>
    </row>
    <row r="346" spans="1:2" x14ac:dyDescent="0.25">
      <c r="A346" s="398">
        <v>42136</v>
      </c>
      <c r="B346" s="399">
        <v>1.1161000000000001</v>
      </c>
    </row>
    <row r="347" spans="1:2" x14ac:dyDescent="0.25">
      <c r="A347" s="398">
        <v>42135</v>
      </c>
      <c r="B347" s="399">
        <v>1.1197999999999999</v>
      </c>
    </row>
    <row r="348" spans="1:2" x14ac:dyDescent="0.25">
      <c r="A348" s="398">
        <v>42134</v>
      </c>
      <c r="B348" s="399">
        <v>1.1197999999999999</v>
      </c>
    </row>
    <row r="349" spans="1:2" x14ac:dyDescent="0.25">
      <c r="A349" s="398">
        <v>42133</v>
      </c>
      <c r="B349" s="399">
        <v>1.1225000000000001</v>
      </c>
    </row>
    <row r="350" spans="1:2" x14ac:dyDescent="0.25">
      <c r="A350" s="398">
        <v>42132</v>
      </c>
      <c r="B350" s="399">
        <v>1.1318999999999999</v>
      </c>
    </row>
    <row r="351" spans="1:2" x14ac:dyDescent="0.25">
      <c r="A351" s="398">
        <v>42131</v>
      </c>
      <c r="B351" s="399">
        <v>1.1255999999999999</v>
      </c>
    </row>
    <row r="352" spans="1:2" x14ac:dyDescent="0.25">
      <c r="A352" s="398">
        <v>42130</v>
      </c>
      <c r="B352" s="399">
        <v>1.1146</v>
      </c>
    </row>
    <row r="353" spans="1:2" x14ac:dyDescent="0.25">
      <c r="A353" s="398">
        <v>42129</v>
      </c>
      <c r="B353" s="399">
        <v>1.1167</v>
      </c>
    </row>
    <row r="354" spans="1:2" x14ac:dyDescent="0.25">
      <c r="A354" s="398">
        <v>42128</v>
      </c>
      <c r="B354" s="399">
        <v>1.1193</v>
      </c>
    </row>
    <row r="355" spans="1:2" x14ac:dyDescent="0.25">
      <c r="A355" s="398">
        <v>42127</v>
      </c>
      <c r="B355" s="399">
        <v>1.1193</v>
      </c>
    </row>
    <row r="356" spans="1:2" x14ac:dyDescent="0.25">
      <c r="A356" s="398">
        <v>42126</v>
      </c>
      <c r="B356" s="399">
        <v>1.1222000000000001</v>
      </c>
    </row>
    <row r="357" spans="1:2" x14ac:dyDescent="0.25">
      <c r="A357" s="398">
        <v>42125</v>
      </c>
      <c r="B357" s="399">
        <v>1.1156999999999999</v>
      </c>
    </row>
    <row r="358" spans="1:2" x14ac:dyDescent="0.25">
      <c r="A358" s="398">
        <v>42124</v>
      </c>
      <c r="B358" s="399">
        <v>1.1028</v>
      </c>
    </row>
    <row r="359" spans="1:2" x14ac:dyDescent="0.25">
      <c r="A359" s="398">
        <v>42123</v>
      </c>
      <c r="B359" s="399">
        <v>1.0915999999999999</v>
      </c>
    </row>
    <row r="360" spans="1:2" x14ac:dyDescent="0.25">
      <c r="A360" s="398">
        <v>42122</v>
      </c>
      <c r="B360" s="399">
        <v>1.0865</v>
      </c>
    </row>
    <row r="361" spans="1:2" x14ac:dyDescent="0.25">
      <c r="A361" s="398">
        <v>42121</v>
      </c>
      <c r="B361" s="399">
        <v>1.0871999999999999</v>
      </c>
    </row>
    <row r="362" spans="1:2" x14ac:dyDescent="0.25">
      <c r="A362" s="398">
        <v>42120</v>
      </c>
      <c r="B362" s="399">
        <v>1.0871999999999999</v>
      </c>
    </row>
    <row r="363" spans="1:2" x14ac:dyDescent="0.25">
      <c r="A363" s="398">
        <v>42119</v>
      </c>
      <c r="B363" s="399">
        <v>1.0838000000000001</v>
      </c>
    </row>
    <row r="364" spans="1:2" x14ac:dyDescent="0.25">
      <c r="A364" s="398">
        <v>42118</v>
      </c>
      <c r="B364" s="399">
        <v>1.0747</v>
      </c>
    </row>
    <row r="365" spans="1:2" x14ac:dyDescent="0.25">
      <c r="A365" s="398">
        <v>42117</v>
      </c>
      <c r="B365" s="399">
        <v>1.0740000000000001</v>
      </c>
    </row>
    <row r="366" spans="1:2" x14ac:dyDescent="0.25">
      <c r="A366" s="398">
        <v>42116</v>
      </c>
      <c r="B366" s="399">
        <v>1.0720000000000001</v>
      </c>
    </row>
    <row r="367" spans="1:2" x14ac:dyDescent="0.25">
      <c r="A367" s="398">
        <v>42115</v>
      </c>
      <c r="B367" s="399">
        <v>1.0768</v>
      </c>
    </row>
    <row r="368" spans="1:2" x14ac:dyDescent="0.25">
      <c r="A368" s="398">
        <v>42114</v>
      </c>
      <c r="B368" s="399">
        <v>1.0801000000000001</v>
      </c>
    </row>
    <row r="369" spans="1:2" x14ac:dyDescent="0.25">
      <c r="A369" s="398">
        <v>42113</v>
      </c>
      <c r="B369" s="399">
        <v>1.0801000000000001</v>
      </c>
    </row>
    <row r="370" spans="1:2" x14ac:dyDescent="0.25">
      <c r="A370" s="398">
        <v>42112</v>
      </c>
      <c r="B370" s="399">
        <v>1.0783</v>
      </c>
    </row>
    <row r="371" spans="1:2" x14ac:dyDescent="0.25">
      <c r="A371" s="398">
        <v>42111</v>
      </c>
      <c r="B371" s="399">
        <v>1.0709</v>
      </c>
    </row>
    <row r="372" spans="1:2" x14ac:dyDescent="0.25">
      <c r="A372" s="398">
        <v>42110</v>
      </c>
      <c r="B372" s="399">
        <v>1.0630999999999999</v>
      </c>
    </row>
    <row r="373" spans="1:2" x14ac:dyDescent="0.25">
      <c r="A373" s="398">
        <v>42109</v>
      </c>
      <c r="B373" s="399">
        <v>1.0599000000000001</v>
      </c>
    </row>
    <row r="374" spans="1:2" x14ac:dyDescent="0.25">
      <c r="A374" s="398">
        <v>42108</v>
      </c>
      <c r="B374" s="399">
        <v>1.0580000000000001</v>
      </c>
    </row>
    <row r="375" spans="1:2" x14ac:dyDescent="0.25">
      <c r="A375" s="398">
        <v>42107</v>
      </c>
      <c r="B375" s="399">
        <v>1.0597000000000001</v>
      </c>
    </row>
    <row r="376" spans="1:2" x14ac:dyDescent="0.25">
      <c r="A376" s="398">
        <v>42106</v>
      </c>
      <c r="B376" s="399">
        <v>1.0597000000000001</v>
      </c>
    </row>
    <row r="377" spans="1:2" x14ac:dyDescent="0.25">
      <c r="A377" s="398">
        <v>42105</v>
      </c>
      <c r="B377" s="399">
        <v>1.0629999999999999</v>
      </c>
    </row>
    <row r="378" spans="1:2" x14ac:dyDescent="0.25">
      <c r="A378" s="398">
        <v>42104</v>
      </c>
      <c r="B378" s="399">
        <v>1.0734999999999999</v>
      </c>
    </row>
    <row r="379" spans="1:2" x14ac:dyDescent="0.25">
      <c r="A379" s="398">
        <v>42103</v>
      </c>
      <c r="B379" s="399">
        <v>1.0831999999999999</v>
      </c>
    </row>
    <row r="380" spans="1:2" x14ac:dyDescent="0.25">
      <c r="A380" s="398">
        <v>42102</v>
      </c>
      <c r="B380" s="399">
        <v>1.0888</v>
      </c>
    </row>
    <row r="381" spans="1:2" x14ac:dyDescent="0.25">
      <c r="A381" s="398">
        <v>42101</v>
      </c>
      <c r="B381" s="399">
        <v>1.0986</v>
      </c>
    </row>
    <row r="382" spans="1:2" x14ac:dyDescent="0.25">
      <c r="A382" s="398">
        <v>42100</v>
      </c>
      <c r="B382" s="399">
        <v>1.0966</v>
      </c>
    </row>
    <row r="383" spans="1:2" x14ac:dyDescent="0.25">
      <c r="A383" s="398">
        <v>42099</v>
      </c>
      <c r="B383" s="399">
        <v>1.0966</v>
      </c>
    </row>
    <row r="384" spans="1:2" x14ac:dyDescent="0.25">
      <c r="A384" s="398">
        <v>42098</v>
      </c>
      <c r="B384" s="399">
        <v>1.0914999999999999</v>
      </c>
    </row>
    <row r="385" spans="1:2" x14ac:dyDescent="0.25">
      <c r="A385" s="398">
        <v>42097</v>
      </c>
      <c r="B385" s="399">
        <v>1.0820000000000001</v>
      </c>
    </row>
    <row r="386" spans="1:2" x14ac:dyDescent="0.25">
      <c r="A386" s="398">
        <v>42096</v>
      </c>
      <c r="B386" s="399">
        <v>1.0761000000000001</v>
      </c>
    </row>
    <row r="387" spans="1:2" x14ac:dyDescent="0.25">
      <c r="A387" s="398">
        <v>42095</v>
      </c>
      <c r="B387" s="399">
        <v>1.0771999999999999</v>
      </c>
    </row>
    <row r="388" spans="1:2" x14ac:dyDescent="0.25">
      <c r="A388" s="398">
        <v>42094</v>
      </c>
      <c r="B388" s="399">
        <v>1.085</v>
      </c>
    </row>
    <row r="389" spans="1:2" x14ac:dyDescent="0.25">
      <c r="A389" s="398">
        <v>42093</v>
      </c>
      <c r="B389" s="399">
        <v>1.0887</v>
      </c>
    </row>
    <row r="390" spans="1:2" x14ac:dyDescent="0.25">
      <c r="A390" s="398">
        <v>42092</v>
      </c>
      <c r="B390" s="399">
        <v>1.0887</v>
      </c>
    </row>
    <row r="391" spans="1:2" x14ac:dyDescent="0.25">
      <c r="A391" s="398">
        <v>42091</v>
      </c>
      <c r="B391" s="399">
        <v>1.0872999999999999</v>
      </c>
    </row>
    <row r="392" spans="1:2" x14ac:dyDescent="0.25">
      <c r="A392" s="398">
        <v>42090</v>
      </c>
      <c r="B392" s="399">
        <v>1.0961000000000001</v>
      </c>
    </row>
    <row r="393" spans="1:2" x14ac:dyDescent="0.25">
      <c r="A393" s="398">
        <v>42089</v>
      </c>
      <c r="B393" s="399">
        <v>1.0947</v>
      </c>
    </row>
    <row r="394" spans="1:2" x14ac:dyDescent="0.25">
      <c r="A394" s="398">
        <v>42088</v>
      </c>
      <c r="B394" s="399">
        <v>1.0938000000000001</v>
      </c>
    </row>
    <row r="395" spans="1:2" x14ac:dyDescent="0.25">
      <c r="A395" s="398">
        <v>42087</v>
      </c>
      <c r="B395" s="399">
        <v>1.0860000000000001</v>
      </c>
    </row>
    <row r="396" spans="1:2" x14ac:dyDescent="0.25">
      <c r="A396" s="398">
        <v>42086</v>
      </c>
      <c r="B396" s="399">
        <v>1.0817000000000001</v>
      </c>
    </row>
    <row r="397" spans="1:2" x14ac:dyDescent="0.25">
      <c r="A397" s="398">
        <v>42085</v>
      </c>
      <c r="B397" s="399">
        <v>1.0817000000000001</v>
      </c>
    </row>
    <row r="398" spans="1:2" x14ac:dyDescent="0.25">
      <c r="A398" s="398">
        <v>42084</v>
      </c>
      <c r="B398" s="399">
        <v>1.0723</v>
      </c>
    </row>
    <row r="399" spans="1:2" x14ac:dyDescent="0.25">
      <c r="A399" s="398">
        <v>42083</v>
      </c>
      <c r="B399" s="399">
        <v>1.0728</v>
      </c>
    </row>
    <row r="400" spans="1:2" x14ac:dyDescent="0.25">
      <c r="A400" s="398">
        <v>42082</v>
      </c>
      <c r="B400" s="399">
        <v>1.0632999999999999</v>
      </c>
    </row>
    <row r="401" spans="1:2" x14ac:dyDescent="0.25">
      <c r="A401" s="398">
        <v>42081</v>
      </c>
      <c r="B401" s="399">
        <v>1.0588</v>
      </c>
    </row>
    <row r="402" spans="1:2" x14ac:dyDescent="0.25">
      <c r="A402" s="398">
        <v>42080</v>
      </c>
      <c r="B402" s="399">
        <v>1.0539000000000001</v>
      </c>
    </row>
    <row r="403" spans="1:2" x14ac:dyDescent="0.25">
      <c r="A403" s="398">
        <v>42079</v>
      </c>
      <c r="B403" s="399">
        <v>1.0492999999999999</v>
      </c>
    </row>
    <row r="404" spans="1:2" x14ac:dyDescent="0.25">
      <c r="A404" s="398">
        <v>42078</v>
      </c>
      <c r="B404" s="399">
        <v>1.0492999999999999</v>
      </c>
    </row>
    <row r="405" spans="1:2" x14ac:dyDescent="0.25">
      <c r="A405" s="398">
        <v>42077</v>
      </c>
      <c r="B405" s="399">
        <v>1.0571999999999999</v>
      </c>
    </row>
    <row r="406" spans="1:2" x14ac:dyDescent="0.25">
      <c r="A406" s="398">
        <v>42076</v>
      </c>
      <c r="B406" s="399">
        <v>1.0580000000000001</v>
      </c>
    </row>
    <row r="407" spans="1:2" x14ac:dyDescent="0.25">
      <c r="A407" s="398">
        <v>42075</v>
      </c>
      <c r="B407" s="399">
        <v>1.0630999999999999</v>
      </c>
    </row>
    <row r="408" spans="1:2" x14ac:dyDescent="0.25">
      <c r="A408" s="398">
        <v>42074</v>
      </c>
      <c r="B408" s="399">
        <v>1.0773999999999999</v>
      </c>
    </row>
    <row r="409" spans="1:2" x14ac:dyDescent="0.25">
      <c r="A409" s="398">
        <v>42073</v>
      </c>
      <c r="B409" s="399">
        <v>1.0853999999999999</v>
      </c>
    </row>
    <row r="410" spans="1:2" x14ac:dyDescent="0.25">
      <c r="A410" s="398">
        <v>42072</v>
      </c>
      <c r="B410" s="399">
        <v>1.0838000000000001</v>
      </c>
    </row>
    <row r="411" spans="1:2" x14ac:dyDescent="0.25">
      <c r="A411" s="398">
        <v>42071</v>
      </c>
      <c r="B411" s="399">
        <v>1.0839000000000001</v>
      </c>
    </row>
    <row r="412" spans="1:2" x14ac:dyDescent="0.25">
      <c r="A412" s="398">
        <v>42070</v>
      </c>
      <c r="B412" s="399">
        <v>1.0962000000000001</v>
      </c>
    </row>
    <row r="413" spans="1:2" x14ac:dyDescent="0.25">
      <c r="A413" s="398">
        <v>42069</v>
      </c>
      <c r="B413" s="399">
        <v>1.105</v>
      </c>
    </row>
    <row r="414" spans="1:2" x14ac:dyDescent="0.25">
      <c r="A414" s="398">
        <v>42068</v>
      </c>
      <c r="B414" s="399">
        <v>1.1135999999999999</v>
      </c>
    </row>
    <row r="415" spans="1:2" x14ac:dyDescent="0.25">
      <c r="A415" s="398">
        <v>42067</v>
      </c>
      <c r="B415" s="399">
        <v>1.1185</v>
      </c>
    </row>
    <row r="416" spans="1:2" x14ac:dyDescent="0.25">
      <c r="A416" s="398">
        <v>42066</v>
      </c>
      <c r="B416" s="399">
        <v>1.119</v>
      </c>
    </row>
    <row r="417" spans="1:2" x14ac:dyDescent="0.25">
      <c r="A417" s="398">
        <v>42065</v>
      </c>
      <c r="B417" s="399">
        <v>1.1191</v>
      </c>
    </row>
    <row r="418" spans="1:2" x14ac:dyDescent="0.25">
      <c r="A418" s="398">
        <v>42064</v>
      </c>
      <c r="B418" s="399">
        <v>1.1191</v>
      </c>
    </row>
    <row r="419" spans="1:2" x14ac:dyDescent="0.25">
      <c r="A419" s="398">
        <v>42063</v>
      </c>
      <c r="B419" s="399">
        <v>1.1208</v>
      </c>
    </row>
    <row r="420" spans="1:2" x14ac:dyDescent="0.25">
      <c r="A420" s="398">
        <v>42062</v>
      </c>
      <c r="B420" s="399">
        <v>1.1314</v>
      </c>
    </row>
    <row r="421" spans="1:2" x14ac:dyDescent="0.25">
      <c r="A421" s="398">
        <v>42061</v>
      </c>
      <c r="B421" s="399">
        <v>1.1352</v>
      </c>
    </row>
    <row r="422" spans="1:2" x14ac:dyDescent="0.25">
      <c r="A422" s="398">
        <v>42060</v>
      </c>
      <c r="B422" s="399">
        <v>1.1329</v>
      </c>
    </row>
    <row r="423" spans="1:2" x14ac:dyDescent="0.25">
      <c r="A423" s="398">
        <v>42059</v>
      </c>
      <c r="B423" s="399">
        <v>1.135</v>
      </c>
    </row>
    <row r="424" spans="1:2" x14ac:dyDescent="0.25">
      <c r="A424" s="398">
        <v>42058</v>
      </c>
      <c r="B424" s="399">
        <v>1.1375</v>
      </c>
    </row>
    <row r="425" spans="1:2" x14ac:dyDescent="0.25">
      <c r="A425" s="398">
        <v>42057</v>
      </c>
      <c r="B425" s="399">
        <v>1.1375</v>
      </c>
    </row>
    <row r="426" spans="1:2" x14ac:dyDescent="0.25">
      <c r="A426" s="398">
        <v>42056</v>
      </c>
      <c r="B426" s="399">
        <v>1.1353</v>
      </c>
    </row>
    <row r="427" spans="1:2" x14ac:dyDescent="0.25">
      <c r="A427" s="398">
        <v>42055</v>
      </c>
      <c r="B427" s="399">
        <v>1.1396999999999999</v>
      </c>
    </row>
    <row r="428" spans="1:2" x14ac:dyDescent="0.25">
      <c r="A428" s="398">
        <v>42054</v>
      </c>
      <c r="B428" s="399">
        <v>1.1387</v>
      </c>
    </row>
    <row r="429" spans="1:2" x14ac:dyDescent="0.25">
      <c r="A429" s="398">
        <v>42053</v>
      </c>
      <c r="B429" s="399">
        <v>1.1375999999999999</v>
      </c>
    </row>
    <row r="430" spans="1:2" x14ac:dyDescent="0.25">
      <c r="A430" s="398">
        <v>42052</v>
      </c>
      <c r="B430" s="399">
        <v>1.1396999999999999</v>
      </c>
    </row>
    <row r="431" spans="1:2" x14ac:dyDescent="0.25">
      <c r="A431" s="398">
        <v>42051</v>
      </c>
      <c r="B431" s="399">
        <v>1.1384000000000001</v>
      </c>
    </row>
    <row r="432" spans="1:2" x14ac:dyDescent="0.25">
      <c r="A432" s="398">
        <v>42050</v>
      </c>
      <c r="B432" s="399">
        <v>1.1384000000000001</v>
      </c>
    </row>
    <row r="433" spans="1:2" x14ac:dyDescent="0.25">
      <c r="A433" s="398">
        <v>42049</v>
      </c>
      <c r="B433" s="399">
        <v>1.1409</v>
      </c>
    </row>
    <row r="434" spans="1:2" x14ac:dyDescent="0.25">
      <c r="A434" s="398">
        <v>42048</v>
      </c>
      <c r="B434" s="399">
        <v>1.1343000000000001</v>
      </c>
    </row>
    <row r="435" spans="1:2" x14ac:dyDescent="0.25">
      <c r="A435" s="398">
        <v>42047</v>
      </c>
      <c r="B435" s="399">
        <v>1.1311</v>
      </c>
    </row>
    <row r="436" spans="1:2" x14ac:dyDescent="0.25">
      <c r="A436" s="398">
        <v>42046</v>
      </c>
      <c r="B436" s="399">
        <v>1.1317999999999999</v>
      </c>
    </row>
    <row r="437" spans="1:2" x14ac:dyDescent="0.25">
      <c r="A437" s="398">
        <v>42045</v>
      </c>
      <c r="B437" s="399">
        <v>1.1325000000000001</v>
      </c>
    </row>
    <row r="438" spans="1:2" x14ac:dyDescent="0.25">
      <c r="A438" s="398">
        <v>42044</v>
      </c>
      <c r="B438" s="399">
        <v>1.1312</v>
      </c>
    </row>
    <row r="439" spans="1:2" x14ac:dyDescent="0.25">
      <c r="A439" s="398">
        <v>42043</v>
      </c>
      <c r="B439" s="399">
        <v>1.1312</v>
      </c>
    </row>
    <row r="440" spans="1:2" x14ac:dyDescent="0.25">
      <c r="A440" s="398">
        <v>42042</v>
      </c>
      <c r="B440" s="399">
        <v>1.1420999999999999</v>
      </c>
    </row>
    <row r="441" spans="1:2" x14ac:dyDescent="0.25">
      <c r="A441" s="398">
        <v>42041</v>
      </c>
      <c r="B441" s="399">
        <v>1.1391</v>
      </c>
    </row>
    <row r="442" spans="1:2" x14ac:dyDescent="0.25">
      <c r="A442" s="398">
        <v>42040</v>
      </c>
      <c r="B442" s="399">
        <v>1.1449</v>
      </c>
    </row>
    <row r="443" spans="1:2" x14ac:dyDescent="0.25">
      <c r="A443" s="398">
        <v>42039</v>
      </c>
      <c r="B443" s="399">
        <v>1.1377999999999999</v>
      </c>
    </row>
    <row r="444" spans="1:2" x14ac:dyDescent="0.25">
      <c r="A444" s="398">
        <v>42038</v>
      </c>
      <c r="B444" s="399">
        <v>1.1321000000000001</v>
      </c>
    </row>
    <row r="445" spans="1:2" x14ac:dyDescent="0.25">
      <c r="A445" s="398">
        <v>42037</v>
      </c>
      <c r="B445" s="399">
        <v>1.1277999999999999</v>
      </c>
    </row>
    <row r="446" spans="1:2" x14ac:dyDescent="0.25">
      <c r="A446" s="398">
        <v>42036</v>
      </c>
      <c r="B446" s="399">
        <v>1.1277999999999999</v>
      </c>
    </row>
    <row r="447" spans="1:2" x14ac:dyDescent="0.25">
      <c r="A447" s="398">
        <v>42035</v>
      </c>
      <c r="B447" s="399">
        <v>1.1319999999999999</v>
      </c>
    </row>
    <row r="448" spans="1:2" x14ac:dyDescent="0.25">
      <c r="A448" s="398">
        <v>42034</v>
      </c>
      <c r="B448" s="399">
        <v>1.1296999999999999</v>
      </c>
    </row>
    <row r="449" spans="1:2" x14ac:dyDescent="0.25">
      <c r="A449" s="398">
        <v>42033</v>
      </c>
      <c r="B449" s="399">
        <v>1.1347</v>
      </c>
    </row>
    <row r="450" spans="1:2" x14ac:dyDescent="0.25">
      <c r="A450" s="398">
        <v>42032</v>
      </c>
      <c r="B450" s="399">
        <v>1.1292</v>
      </c>
    </row>
    <row r="451" spans="1:2" x14ac:dyDescent="0.25">
      <c r="A451" s="398">
        <v>42031</v>
      </c>
      <c r="B451" s="399">
        <v>1.1218999999999999</v>
      </c>
    </row>
    <row r="452" spans="1:2" x14ac:dyDescent="0.25">
      <c r="A452" s="398">
        <v>42030</v>
      </c>
      <c r="B452" s="399">
        <v>1.1204000000000001</v>
      </c>
    </row>
    <row r="453" spans="1:2" x14ac:dyDescent="0.25">
      <c r="A453" s="398">
        <v>42029</v>
      </c>
      <c r="B453" s="399">
        <v>1.1204000000000001</v>
      </c>
    </row>
    <row r="454" spans="1:2" x14ac:dyDescent="0.25">
      <c r="A454" s="398">
        <v>42028</v>
      </c>
      <c r="B454" s="399">
        <v>1.1292</v>
      </c>
    </row>
    <row r="455" spans="1:2" x14ac:dyDescent="0.25">
      <c r="A455" s="398">
        <v>42027</v>
      </c>
      <c r="B455" s="399">
        <v>1.1549</v>
      </c>
    </row>
    <row r="456" spans="1:2" x14ac:dyDescent="0.25">
      <c r="A456" s="398">
        <v>42026</v>
      </c>
      <c r="B456" s="399">
        <v>1.1575</v>
      </c>
    </row>
    <row r="457" spans="1:2" x14ac:dyDescent="0.25">
      <c r="A457" s="398">
        <v>42025</v>
      </c>
      <c r="B457" s="399">
        <v>1.1580999999999999</v>
      </c>
    </row>
    <row r="458" spans="1:2" x14ac:dyDescent="0.25">
      <c r="A458" s="398">
        <v>42024</v>
      </c>
      <c r="B458" s="399">
        <v>1.1586000000000001</v>
      </c>
    </row>
    <row r="459" spans="1:2" x14ac:dyDescent="0.25">
      <c r="A459" s="398">
        <v>42023</v>
      </c>
      <c r="B459" s="399">
        <v>1.1559999999999999</v>
      </c>
    </row>
    <row r="460" spans="1:2" x14ac:dyDescent="0.25">
      <c r="A460" s="398">
        <v>42022</v>
      </c>
      <c r="B460" s="399">
        <v>1.1560999999999999</v>
      </c>
    </row>
    <row r="461" spans="1:2" x14ac:dyDescent="0.25">
      <c r="A461" s="398">
        <v>42021</v>
      </c>
      <c r="B461" s="399">
        <v>1.1597999999999999</v>
      </c>
    </row>
    <row r="462" spans="1:2" x14ac:dyDescent="0.25">
      <c r="A462" s="398">
        <v>42020</v>
      </c>
      <c r="B462" s="399">
        <v>1.1716</v>
      </c>
    </row>
    <row r="463" spans="1:2" x14ac:dyDescent="0.25">
      <c r="A463" s="398">
        <v>42019</v>
      </c>
      <c r="B463" s="399">
        <v>1.1779999999999999</v>
      </c>
    </row>
    <row r="464" spans="1:2" x14ac:dyDescent="0.25">
      <c r="A464" s="398">
        <v>42018</v>
      </c>
      <c r="B464" s="399">
        <v>1.1809000000000001</v>
      </c>
    </row>
    <row r="465" spans="1:2" x14ac:dyDescent="0.25">
      <c r="A465" s="398">
        <v>42017</v>
      </c>
      <c r="B465" s="399">
        <v>1.1837</v>
      </c>
    </row>
    <row r="466" spans="1:2" x14ac:dyDescent="0.25">
      <c r="A466" s="398">
        <v>42016</v>
      </c>
      <c r="B466" s="399">
        <v>1.1838</v>
      </c>
    </row>
    <row r="467" spans="1:2" x14ac:dyDescent="0.25">
      <c r="A467" s="398">
        <v>42015</v>
      </c>
      <c r="B467" s="399">
        <v>1.1838</v>
      </c>
    </row>
    <row r="468" spans="1:2" x14ac:dyDescent="0.25">
      <c r="A468" s="398">
        <v>42014</v>
      </c>
      <c r="B468" s="399">
        <v>1.1809000000000001</v>
      </c>
    </row>
    <row r="469" spans="1:2" x14ac:dyDescent="0.25">
      <c r="A469" s="398">
        <v>42013</v>
      </c>
      <c r="B469" s="399">
        <v>1.1807000000000001</v>
      </c>
    </row>
    <row r="470" spans="1:2" x14ac:dyDescent="0.25">
      <c r="A470" s="398">
        <v>42012</v>
      </c>
      <c r="B470" s="399">
        <v>1.1855</v>
      </c>
    </row>
    <row r="471" spans="1:2" x14ac:dyDescent="0.25">
      <c r="A471" s="398">
        <v>42011</v>
      </c>
      <c r="B471" s="399">
        <v>1.1928000000000001</v>
      </c>
    </row>
    <row r="472" spans="1:2" x14ac:dyDescent="0.25">
      <c r="A472" s="398">
        <v>42010</v>
      </c>
      <c r="B472" s="399">
        <v>1.194</v>
      </c>
    </row>
    <row r="473" spans="1:2" x14ac:dyDescent="0.25">
      <c r="A473" s="398">
        <v>42009</v>
      </c>
      <c r="B473" s="399">
        <v>1.2000999999999999</v>
      </c>
    </row>
    <row r="474" spans="1:2" x14ac:dyDescent="0.25">
      <c r="A474" s="398">
        <v>42008</v>
      </c>
      <c r="B474" s="399">
        <v>1.2000999999999999</v>
      </c>
    </row>
    <row r="475" spans="1:2" x14ac:dyDescent="0.25">
      <c r="A475" s="398">
        <v>42007</v>
      </c>
      <c r="B475" s="399">
        <v>1.2047000000000001</v>
      </c>
    </row>
    <row r="476" spans="1:2" x14ac:dyDescent="0.25">
      <c r="A476" s="398">
        <v>42006</v>
      </c>
      <c r="B476" s="399">
        <v>1.21</v>
      </c>
    </row>
    <row r="477" spans="1:2" x14ac:dyDescent="0.25">
      <c r="A477" s="398">
        <v>42005</v>
      </c>
      <c r="B477" s="399">
        <v>1.2141999999999999</v>
      </c>
    </row>
    <row r="478" spans="1:2" x14ac:dyDescent="0.25">
      <c r="A478" s="398">
        <v>42004</v>
      </c>
      <c r="B478" s="399">
        <v>1.2155</v>
      </c>
    </row>
    <row r="479" spans="1:2" x14ac:dyDescent="0.25">
      <c r="A479" s="398">
        <v>42003</v>
      </c>
      <c r="B479" s="399">
        <v>1.2182999999999999</v>
      </c>
    </row>
    <row r="480" spans="1:2" x14ac:dyDescent="0.25">
      <c r="A480" s="398">
        <v>42002</v>
      </c>
      <c r="B480" s="399">
        <v>1.2178</v>
      </c>
    </row>
    <row r="481" spans="1:2" x14ac:dyDescent="0.25">
      <c r="A481" s="398">
        <v>42001</v>
      </c>
      <c r="B481" s="399">
        <v>1.2178</v>
      </c>
    </row>
    <row r="482" spans="1:2" x14ac:dyDescent="0.25">
      <c r="A482" s="398">
        <v>42000</v>
      </c>
      <c r="B482" s="399">
        <v>1.2196</v>
      </c>
    </row>
    <row r="483" spans="1:2" x14ac:dyDescent="0.25">
      <c r="A483" s="398">
        <v>41999</v>
      </c>
      <c r="B483" s="399">
        <v>1.2193000000000001</v>
      </c>
    </row>
    <row r="484" spans="1:2" x14ac:dyDescent="0.25">
      <c r="A484" s="398">
        <v>41998</v>
      </c>
      <c r="B484" s="399">
        <v>1.2185999999999999</v>
      </c>
    </row>
    <row r="485" spans="1:2" x14ac:dyDescent="0.25">
      <c r="A485" s="398">
        <v>41997</v>
      </c>
      <c r="B485" s="399">
        <v>1.2212000000000001</v>
      </c>
    </row>
    <row r="486" spans="1:2" x14ac:dyDescent="0.25">
      <c r="A486" s="398">
        <v>41996</v>
      </c>
      <c r="B486" s="399">
        <v>1.2244999999999999</v>
      </c>
    </row>
    <row r="487" spans="1:2" x14ac:dyDescent="0.25">
      <c r="A487" s="398">
        <v>41995</v>
      </c>
      <c r="B487" s="399">
        <v>1.2224999999999999</v>
      </c>
    </row>
    <row r="488" spans="1:2" x14ac:dyDescent="0.25">
      <c r="A488" s="398">
        <v>41994</v>
      </c>
      <c r="B488" s="399">
        <v>1.2224999999999999</v>
      </c>
    </row>
    <row r="489" spans="1:2" x14ac:dyDescent="0.25">
      <c r="A489" s="398">
        <v>41993</v>
      </c>
      <c r="B489" s="399">
        <v>1.2270000000000001</v>
      </c>
    </row>
    <row r="490" spans="1:2" x14ac:dyDescent="0.25">
      <c r="A490" s="398">
        <v>41992</v>
      </c>
      <c r="B490" s="399">
        <v>1.2313000000000001</v>
      </c>
    </row>
    <row r="491" spans="1:2" x14ac:dyDescent="0.25">
      <c r="A491" s="398">
        <v>41991</v>
      </c>
      <c r="B491" s="399">
        <v>1.2463</v>
      </c>
    </row>
    <row r="492" spans="1:2" x14ac:dyDescent="0.25">
      <c r="A492" s="398">
        <v>41990</v>
      </c>
      <c r="B492" s="399">
        <v>1.2479</v>
      </c>
    </row>
    <row r="493" spans="1:2" x14ac:dyDescent="0.25">
      <c r="A493" s="398">
        <v>41989</v>
      </c>
      <c r="B493" s="399">
        <v>1.2443</v>
      </c>
    </row>
    <row r="494" spans="1:2" x14ac:dyDescent="0.25">
      <c r="A494" s="398">
        <v>41988</v>
      </c>
      <c r="B494" s="399">
        <v>1.2458</v>
      </c>
    </row>
    <row r="495" spans="1:2" x14ac:dyDescent="0.25">
      <c r="A495" s="398">
        <v>41987</v>
      </c>
      <c r="B495" s="399">
        <v>1.2458</v>
      </c>
    </row>
    <row r="496" spans="1:2" x14ac:dyDescent="0.25">
      <c r="A496" s="398">
        <v>41986</v>
      </c>
      <c r="B496" s="399">
        <v>1.2424999999999999</v>
      </c>
    </row>
    <row r="497" spans="1:2" x14ac:dyDescent="0.25">
      <c r="A497" s="398">
        <v>41985</v>
      </c>
      <c r="B497" s="399">
        <v>1.2432000000000001</v>
      </c>
    </row>
    <row r="498" spans="1:2" x14ac:dyDescent="0.25">
      <c r="A498" s="398">
        <v>41984</v>
      </c>
      <c r="B498" s="399">
        <v>1.2394000000000001</v>
      </c>
    </row>
    <row r="499" spans="1:2" x14ac:dyDescent="0.25">
      <c r="A499" s="398">
        <v>41983</v>
      </c>
      <c r="B499" s="399">
        <v>1.2347999999999999</v>
      </c>
    </row>
    <row r="500" spans="1:2" x14ac:dyDescent="0.25">
      <c r="A500" s="398">
        <v>41982</v>
      </c>
      <c r="B500" s="399">
        <v>1.2285999999999999</v>
      </c>
    </row>
    <row r="501" spans="1:2" x14ac:dyDescent="0.25">
      <c r="A501" s="398">
        <v>41981</v>
      </c>
      <c r="B501" s="399">
        <v>1.2282999999999999</v>
      </c>
    </row>
    <row r="502" spans="1:2" x14ac:dyDescent="0.25">
      <c r="A502" s="398">
        <v>41980</v>
      </c>
      <c r="B502" s="399">
        <v>1.2282999999999999</v>
      </c>
    </row>
    <row r="503" spans="1:2" x14ac:dyDescent="0.25">
      <c r="A503" s="398">
        <v>41979</v>
      </c>
      <c r="B503" s="399">
        <v>1.2349000000000001</v>
      </c>
    </row>
    <row r="504" spans="1:2" x14ac:dyDescent="0.25">
      <c r="A504" s="398">
        <v>41978</v>
      </c>
      <c r="B504" s="399">
        <v>1.2335</v>
      </c>
    </row>
    <row r="505" spans="1:2" x14ac:dyDescent="0.25">
      <c r="A505" s="398">
        <v>41977</v>
      </c>
      <c r="B505" s="399">
        <v>1.2349000000000001</v>
      </c>
    </row>
    <row r="506" spans="1:2" x14ac:dyDescent="0.25">
      <c r="A506" s="398">
        <v>41976</v>
      </c>
      <c r="B506" s="399">
        <v>1.2437</v>
      </c>
    </row>
    <row r="507" spans="1:2" x14ac:dyDescent="0.25">
      <c r="A507" s="398">
        <v>41975</v>
      </c>
      <c r="B507" s="399">
        <v>1.246</v>
      </c>
    </row>
    <row r="508" spans="1:2" x14ac:dyDescent="0.25">
      <c r="A508" s="398">
        <v>41974</v>
      </c>
      <c r="B508" s="399">
        <v>1.2446999999999999</v>
      </c>
    </row>
    <row r="509" spans="1:2" x14ac:dyDescent="0.25">
      <c r="A509" s="398">
        <v>41973</v>
      </c>
      <c r="B509" s="399">
        <v>1.2446999999999999</v>
      </c>
    </row>
    <row r="510" spans="1:2" x14ac:dyDescent="0.25">
      <c r="A510" s="398">
        <v>41972</v>
      </c>
      <c r="B510" s="399">
        <v>1.2454000000000001</v>
      </c>
    </row>
    <row r="511" spans="1:2" x14ac:dyDescent="0.25">
      <c r="A511" s="398">
        <v>41971</v>
      </c>
      <c r="B511" s="399">
        <v>1.2490000000000001</v>
      </c>
    </row>
    <row r="512" spans="1:2" x14ac:dyDescent="0.25">
      <c r="A512" s="398">
        <v>41970</v>
      </c>
      <c r="B512" s="399">
        <v>1.2481</v>
      </c>
    </row>
    <row r="513" spans="1:2" x14ac:dyDescent="0.25">
      <c r="A513" s="398">
        <v>41969</v>
      </c>
      <c r="B513" s="399">
        <v>1.244</v>
      </c>
    </row>
    <row r="514" spans="1:2" x14ac:dyDescent="0.25">
      <c r="A514" s="398">
        <v>41968</v>
      </c>
      <c r="B514" s="399">
        <v>1.2403</v>
      </c>
    </row>
    <row r="515" spans="1:2" x14ac:dyDescent="0.25">
      <c r="A515" s="398">
        <v>41967</v>
      </c>
      <c r="B515" s="399">
        <v>1.2384999999999999</v>
      </c>
    </row>
    <row r="516" spans="1:2" x14ac:dyDescent="0.25">
      <c r="A516" s="398">
        <v>41966</v>
      </c>
      <c r="B516" s="399">
        <v>1.2384999999999999</v>
      </c>
    </row>
    <row r="517" spans="1:2" x14ac:dyDescent="0.25">
      <c r="A517" s="398">
        <v>41965</v>
      </c>
      <c r="B517" s="399">
        <v>1.248</v>
      </c>
    </row>
    <row r="518" spans="1:2" x14ac:dyDescent="0.25">
      <c r="A518" s="398">
        <v>41964</v>
      </c>
      <c r="B518" s="399">
        <v>1.254</v>
      </c>
    </row>
    <row r="519" spans="1:2" x14ac:dyDescent="0.25">
      <c r="A519" s="398">
        <v>41963</v>
      </c>
      <c r="B519" s="399">
        <v>1.2534000000000001</v>
      </c>
    </row>
    <row r="520" spans="1:2" x14ac:dyDescent="0.25">
      <c r="A520" s="398">
        <v>41962</v>
      </c>
      <c r="B520" s="399">
        <v>1.2495000000000001</v>
      </c>
    </row>
    <row r="521" spans="1:2" x14ac:dyDescent="0.25">
      <c r="A521" s="398">
        <v>41961</v>
      </c>
      <c r="B521" s="399">
        <v>1.2504999999999999</v>
      </c>
    </row>
    <row r="522" spans="1:2" x14ac:dyDescent="0.25">
      <c r="A522" s="398">
        <v>41960</v>
      </c>
      <c r="B522" s="399">
        <v>1.2521</v>
      </c>
    </row>
    <row r="523" spans="1:2" x14ac:dyDescent="0.25">
      <c r="A523" s="398">
        <v>41959</v>
      </c>
      <c r="B523" s="399">
        <v>1.2521</v>
      </c>
    </row>
    <row r="524" spans="1:2" x14ac:dyDescent="0.25">
      <c r="A524" s="398">
        <v>41958</v>
      </c>
      <c r="B524" s="399">
        <v>1.2465999999999999</v>
      </c>
    </row>
    <row r="525" spans="1:2" x14ac:dyDescent="0.25">
      <c r="A525" s="398">
        <v>41957</v>
      </c>
      <c r="B525" s="399">
        <v>1.2455000000000001</v>
      </c>
    </row>
    <row r="526" spans="1:2" x14ac:dyDescent="0.25">
      <c r="A526" s="398">
        <v>41956</v>
      </c>
      <c r="B526" s="399">
        <v>1.2462</v>
      </c>
    </row>
    <row r="527" spans="1:2" x14ac:dyDescent="0.25">
      <c r="A527" s="398">
        <v>41955</v>
      </c>
      <c r="B527" s="399">
        <v>1.2431000000000001</v>
      </c>
    </row>
    <row r="528" spans="1:2" x14ac:dyDescent="0.25">
      <c r="A528" s="398">
        <v>41954</v>
      </c>
      <c r="B528" s="399">
        <v>1.2463</v>
      </c>
    </row>
    <row r="529" spans="1:2" x14ac:dyDescent="0.25">
      <c r="A529" s="398">
        <v>41953</v>
      </c>
      <c r="B529" s="399">
        <v>1.2453000000000001</v>
      </c>
    </row>
    <row r="530" spans="1:2" x14ac:dyDescent="0.25">
      <c r="A530" s="398">
        <v>41952</v>
      </c>
      <c r="B530" s="399">
        <v>1.2453000000000001</v>
      </c>
    </row>
    <row r="531" spans="1:2" x14ac:dyDescent="0.25">
      <c r="A531" s="398">
        <v>41951</v>
      </c>
      <c r="B531" s="399">
        <v>1.2397</v>
      </c>
    </row>
    <row r="532" spans="1:2" x14ac:dyDescent="0.25">
      <c r="A532" s="398">
        <v>41950</v>
      </c>
      <c r="B532" s="399">
        <v>1.2471000000000001</v>
      </c>
    </row>
    <row r="533" spans="1:2" x14ac:dyDescent="0.25">
      <c r="A533" s="398">
        <v>41949</v>
      </c>
      <c r="B533" s="399">
        <v>1.2515000000000001</v>
      </c>
    </row>
    <row r="534" spans="1:2" x14ac:dyDescent="0.25">
      <c r="A534" s="398">
        <v>41948</v>
      </c>
      <c r="B534" s="399">
        <v>1.2518</v>
      </c>
    </row>
    <row r="535" spans="1:2" x14ac:dyDescent="0.25">
      <c r="A535" s="398">
        <v>41947</v>
      </c>
      <c r="B535" s="399">
        <v>1.2491000000000001</v>
      </c>
    </row>
    <row r="536" spans="1:2" x14ac:dyDescent="0.25">
      <c r="A536" s="398">
        <v>41946</v>
      </c>
      <c r="B536" s="399">
        <v>1.2522</v>
      </c>
    </row>
    <row r="537" spans="1:2" x14ac:dyDescent="0.25">
      <c r="A537" s="398">
        <v>41945</v>
      </c>
      <c r="B537" s="399">
        <v>1.2522</v>
      </c>
    </row>
    <row r="538" spans="1:2" x14ac:dyDescent="0.25">
      <c r="A538" s="398">
        <v>41944</v>
      </c>
      <c r="B538" s="399">
        <v>1.2565999999999999</v>
      </c>
    </row>
    <row r="539" spans="1:2" x14ac:dyDescent="0.25">
      <c r="A539" s="398">
        <v>41943</v>
      </c>
      <c r="B539" s="399">
        <v>1.2608999999999999</v>
      </c>
    </row>
    <row r="540" spans="1:2" x14ac:dyDescent="0.25">
      <c r="A540" s="398">
        <v>41942</v>
      </c>
      <c r="B540" s="399">
        <v>1.2726999999999999</v>
      </c>
    </row>
    <row r="541" spans="1:2" x14ac:dyDescent="0.25">
      <c r="A541" s="398">
        <v>41941</v>
      </c>
      <c r="B541" s="399">
        <v>1.2716000000000001</v>
      </c>
    </row>
    <row r="542" spans="1:2" x14ac:dyDescent="0.25">
      <c r="A542" s="398">
        <v>41940</v>
      </c>
      <c r="B542" s="399">
        <v>1.2694000000000001</v>
      </c>
    </row>
    <row r="543" spans="1:2" x14ac:dyDescent="0.25">
      <c r="A543" s="398">
        <v>41939</v>
      </c>
      <c r="B543" s="399">
        <v>1.2667999999999999</v>
      </c>
    </row>
    <row r="544" spans="1:2" x14ac:dyDescent="0.25">
      <c r="A544" s="398">
        <v>41938</v>
      </c>
      <c r="B544" s="399">
        <v>1.2667999999999999</v>
      </c>
    </row>
    <row r="545" spans="1:2" x14ac:dyDescent="0.25">
      <c r="A545" s="398">
        <v>41937</v>
      </c>
      <c r="B545" s="399">
        <v>1.2658</v>
      </c>
    </row>
    <row r="546" spans="1:2" x14ac:dyDescent="0.25">
      <c r="A546" s="398">
        <v>41936</v>
      </c>
      <c r="B546" s="399">
        <v>1.2646999999999999</v>
      </c>
    </row>
    <row r="547" spans="1:2" x14ac:dyDescent="0.25">
      <c r="A547" s="398">
        <v>41935</v>
      </c>
      <c r="B547" s="399">
        <v>1.2693000000000001</v>
      </c>
    </row>
    <row r="548" spans="1:2" x14ac:dyDescent="0.25">
      <c r="A548" s="398">
        <v>41934</v>
      </c>
      <c r="B548" s="399">
        <v>1.2774000000000001</v>
      </c>
    </row>
    <row r="549" spans="1:2" x14ac:dyDescent="0.25">
      <c r="A549" s="398">
        <v>41933</v>
      </c>
      <c r="B549" s="399">
        <v>1.2768999999999999</v>
      </c>
    </row>
    <row r="550" spans="1:2" x14ac:dyDescent="0.25">
      <c r="A550" s="398">
        <v>41932</v>
      </c>
      <c r="B550" s="399">
        <v>1.2756000000000001</v>
      </c>
    </row>
    <row r="551" spans="1:2" x14ac:dyDescent="0.25">
      <c r="A551" s="398">
        <v>41931</v>
      </c>
      <c r="B551" s="399">
        <v>1.2756000000000001</v>
      </c>
    </row>
    <row r="552" spans="1:2" x14ac:dyDescent="0.25">
      <c r="A552" s="398">
        <v>41930</v>
      </c>
      <c r="B552" s="399">
        <v>1.2791999999999999</v>
      </c>
    </row>
    <row r="553" spans="1:2" x14ac:dyDescent="0.25">
      <c r="A553" s="398">
        <v>41929</v>
      </c>
      <c r="B553" s="399">
        <v>1.2799</v>
      </c>
    </row>
    <row r="554" spans="1:2" x14ac:dyDescent="0.25">
      <c r="A554" s="398">
        <v>41928</v>
      </c>
      <c r="B554" s="399">
        <v>1.2694000000000001</v>
      </c>
    </row>
    <row r="555" spans="1:2" x14ac:dyDescent="0.25">
      <c r="A555" s="398">
        <v>41927</v>
      </c>
      <c r="B555" s="399">
        <v>1.2688999999999999</v>
      </c>
    </row>
    <row r="556" spans="1:2" x14ac:dyDescent="0.25">
      <c r="A556" s="398">
        <v>41926</v>
      </c>
      <c r="B556" s="399">
        <v>1.2674000000000001</v>
      </c>
    </row>
    <row r="557" spans="1:2" x14ac:dyDescent="0.25">
      <c r="A557" s="398">
        <v>41925</v>
      </c>
      <c r="B557" s="399">
        <v>1.2627999999999999</v>
      </c>
    </row>
    <row r="558" spans="1:2" x14ac:dyDescent="0.25">
      <c r="A558" s="398">
        <v>41924</v>
      </c>
      <c r="B558" s="399">
        <v>1.2627999999999999</v>
      </c>
    </row>
    <row r="559" spans="1:2" x14ac:dyDescent="0.25">
      <c r="A559" s="398">
        <v>41923</v>
      </c>
      <c r="B559" s="399">
        <v>1.2664</v>
      </c>
    </row>
    <row r="560" spans="1:2" x14ac:dyDescent="0.25">
      <c r="A560" s="398">
        <v>41922</v>
      </c>
      <c r="B560" s="399">
        <v>1.2728999999999999</v>
      </c>
    </row>
    <row r="561" spans="1:2" x14ac:dyDescent="0.25">
      <c r="A561" s="398">
        <v>41921</v>
      </c>
      <c r="B561" s="399">
        <v>1.2665</v>
      </c>
    </row>
    <row r="562" spans="1:2" x14ac:dyDescent="0.25">
      <c r="A562" s="398">
        <v>41920</v>
      </c>
      <c r="B562" s="399">
        <v>1.2632000000000001</v>
      </c>
    </row>
    <row r="563" spans="1:2" x14ac:dyDescent="0.25">
      <c r="A563" s="398">
        <v>41919</v>
      </c>
      <c r="B563" s="399">
        <v>1.2551000000000001</v>
      </c>
    </row>
    <row r="564" spans="1:2" x14ac:dyDescent="0.25">
      <c r="A564" s="398">
        <v>41918</v>
      </c>
      <c r="B564" s="399">
        <v>1.2512000000000001</v>
      </c>
    </row>
    <row r="565" spans="1:2" x14ac:dyDescent="0.25">
      <c r="A565" s="398">
        <v>41917</v>
      </c>
      <c r="B565" s="399">
        <v>1.2512000000000001</v>
      </c>
    </row>
    <row r="566" spans="1:2" x14ac:dyDescent="0.25">
      <c r="A566" s="398">
        <v>41916</v>
      </c>
      <c r="B566" s="399">
        <v>1.2601</v>
      </c>
    </row>
    <row r="567" spans="1:2" x14ac:dyDescent="0.25">
      <c r="A567" s="398">
        <v>41915</v>
      </c>
      <c r="B567" s="399">
        <v>1.2644</v>
      </c>
    </row>
    <row r="568" spans="1:2" x14ac:dyDescent="0.25">
      <c r="A568" s="398">
        <v>41914</v>
      </c>
      <c r="B568" s="399">
        <v>1.2613000000000001</v>
      </c>
    </row>
    <row r="569" spans="1:2" x14ac:dyDescent="0.25">
      <c r="A569" s="398">
        <v>41913</v>
      </c>
      <c r="B569" s="399">
        <v>1.2650999999999999</v>
      </c>
    </row>
    <row r="570" spans="1:2" x14ac:dyDescent="0.25">
      <c r="A570" s="398">
        <v>41912</v>
      </c>
      <c r="B570" s="399">
        <v>1.2685</v>
      </c>
    </row>
    <row r="571" spans="1:2" x14ac:dyDescent="0.25">
      <c r="A571" s="398">
        <v>41911</v>
      </c>
      <c r="B571" s="399">
        <v>1.2682</v>
      </c>
    </row>
    <row r="572" spans="1:2" x14ac:dyDescent="0.25">
      <c r="A572" s="398">
        <v>41910</v>
      </c>
      <c r="B572" s="399">
        <v>1.2682</v>
      </c>
    </row>
    <row r="573" spans="1:2" x14ac:dyDescent="0.25">
      <c r="A573" s="398">
        <v>41909</v>
      </c>
      <c r="B573" s="399">
        <v>1.2726999999999999</v>
      </c>
    </row>
    <row r="574" spans="1:2" x14ac:dyDescent="0.25">
      <c r="A574" s="398">
        <v>41908</v>
      </c>
      <c r="B574" s="399">
        <v>1.2749999999999999</v>
      </c>
    </row>
    <row r="575" spans="1:2" x14ac:dyDescent="0.25">
      <c r="A575" s="398">
        <v>41907</v>
      </c>
      <c r="B575" s="399">
        <v>1.2827</v>
      </c>
    </row>
    <row r="576" spans="1:2" x14ac:dyDescent="0.25">
      <c r="A576" s="398">
        <v>41906</v>
      </c>
      <c r="B576" s="399">
        <v>1.2861</v>
      </c>
    </row>
    <row r="577" spans="1:2" x14ac:dyDescent="0.25">
      <c r="A577" s="398">
        <v>41905</v>
      </c>
      <c r="B577" s="399">
        <v>1.2845</v>
      </c>
    </row>
    <row r="578" spans="1:2" x14ac:dyDescent="0.25">
      <c r="A578" s="398">
        <v>41904</v>
      </c>
      <c r="B578" s="399">
        <v>1.2827999999999999</v>
      </c>
    </row>
    <row r="579" spans="1:2" x14ac:dyDescent="0.25">
      <c r="A579" s="398">
        <v>41903</v>
      </c>
      <c r="B579" s="399">
        <v>1.2827999999999999</v>
      </c>
    </row>
    <row r="580" spans="1:2" x14ac:dyDescent="0.25">
      <c r="A580" s="398">
        <v>41902</v>
      </c>
      <c r="B580" s="399">
        <v>1.2879</v>
      </c>
    </row>
    <row r="581" spans="1:2" x14ac:dyDescent="0.25">
      <c r="A581" s="398">
        <v>41901</v>
      </c>
      <c r="B581" s="399">
        <v>1.2881</v>
      </c>
    </row>
    <row r="582" spans="1:2" x14ac:dyDescent="0.25">
      <c r="A582" s="398">
        <v>41900</v>
      </c>
      <c r="B582" s="399">
        <v>1.2948</v>
      </c>
    </row>
    <row r="583" spans="1:2" x14ac:dyDescent="0.25">
      <c r="A583" s="398">
        <v>41899</v>
      </c>
      <c r="B583" s="399">
        <v>1.2947</v>
      </c>
    </row>
    <row r="584" spans="1:2" x14ac:dyDescent="0.25">
      <c r="A584" s="398">
        <v>41898</v>
      </c>
      <c r="B584" s="399">
        <v>1.2944</v>
      </c>
    </row>
    <row r="585" spans="1:2" x14ac:dyDescent="0.25">
      <c r="A585" s="398">
        <v>41897</v>
      </c>
      <c r="B585" s="399">
        <v>1.2961</v>
      </c>
    </row>
    <row r="586" spans="1:2" x14ac:dyDescent="0.25">
      <c r="A586" s="398">
        <v>41896</v>
      </c>
      <c r="B586" s="399">
        <v>1.2961</v>
      </c>
    </row>
    <row r="587" spans="1:2" x14ac:dyDescent="0.25">
      <c r="A587" s="398">
        <v>41895</v>
      </c>
      <c r="B587" s="399">
        <v>1.2931999999999999</v>
      </c>
    </row>
    <row r="588" spans="1:2" x14ac:dyDescent="0.25">
      <c r="A588" s="398">
        <v>41894</v>
      </c>
      <c r="B588" s="399">
        <v>1.2922</v>
      </c>
    </row>
    <row r="589" spans="1:2" x14ac:dyDescent="0.25">
      <c r="A589" s="398">
        <v>41893</v>
      </c>
      <c r="B589" s="399">
        <v>1.2927</v>
      </c>
    </row>
    <row r="590" spans="1:2" x14ac:dyDescent="0.25">
      <c r="A590" s="398">
        <v>41892</v>
      </c>
      <c r="B590" s="399">
        <v>1.2896000000000001</v>
      </c>
    </row>
    <row r="591" spans="1:2" x14ac:dyDescent="0.25">
      <c r="A591" s="398">
        <v>41891</v>
      </c>
      <c r="B591" s="399">
        <v>1.2939000000000001</v>
      </c>
    </row>
    <row r="592" spans="1:2" x14ac:dyDescent="0.25">
      <c r="A592" s="398">
        <v>41890</v>
      </c>
      <c r="B592" s="399">
        <v>1.2948</v>
      </c>
    </row>
    <row r="593" spans="1:2" x14ac:dyDescent="0.25">
      <c r="A593" s="398">
        <v>41889</v>
      </c>
      <c r="B593" s="399">
        <v>1.2948</v>
      </c>
    </row>
    <row r="594" spans="1:2" x14ac:dyDescent="0.25">
      <c r="A594" s="398">
        <v>41888</v>
      </c>
      <c r="B594" s="399">
        <v>1.2946</v>
      </c>
    </row>
    <row r="595" spans="1:2" x14ac:dyDescent="0.25">
      <c r="A595" s="398">
        <v>41887</v>
      </c>
      <c r="B595" s="399">
        <v>1.3078000000000001</v>
      </c>
    </row>
    <row r="596" spans="1:2" x14ac:dyDescent="0.25">
      <c r="A596" s="398">
        <v>41886</v>
      </c>
      <c r="B596" s="399">
        <v>1.3138000000000001</v>
      </c>
    </row>
    <row r="597" spans="1:2" x14ac:dyDescent="0.25">
      <c r="A597" s="398">
        <v>41885</v>
      </c>
      <c r="B597" s="399">
        <v>1.3123</v>
      </c>
    </row>
    <row r="598" spans="1:2" x14ac:dyDescent="0.25">
      <c r="A598" s="398">
        <v>41884</v>
      </c>
      <c r="B598" s="399">
        <v>1.3130999999999999</v>
      </c>
    </row>
    <row r="599" spans="1:2" x14ac:dyDescent="0.25">
      <c r="A599" s="398">
        <v>41883</v>
      </c>
      <c r="B599" s="399">
        <v>1.3130999999999999</v>
      </c>
    </row>
    <row r="600" spans="1:2" x14ac:dyDescent="0.25">
      <c r="A600" s="398">
        <v>41882</v>
      </c>
      <c r="B600" s="399">
        <v>1.3130999999999999</v>
      </c>
    </row>
    <row r="601" spans="1:2" x14ac:dyDescent="0.25">
      <c r="A601" s="398">
        <v>41881</v>
      </c>
      <c r="B601" s="399">
        <v>1.3169999999999999</v>
      </c>
    </row>
    <row r="602" spans="1:2" x14ac:dyDescent="0.25">
      <c r="A602" s="398">
        <v>41880</v>
      </c>
      <c r="B602" s="399">
        <v>1.3191999999999999</v>
      </c>
    </row>
    <row r="603" spans="1:2" x14ac:dyDescent="0.25">
      <c r="A603" s="398">
        <v>41879</v>
      </c>
      <c r="B603" s="399">
        <v>1.3178000000000001</v>
      </c>
    </row>
    <row r="604" spans="1:2" x14ac:dyDescent="0.25">
      <c r="A604" s="398">
        <v>41878</v>
      </c>
      <c r="B604" s="399">
        <v>1.3192999999999999</v>
      </c>
    </row>
    <row r="605" spans="1:2" x14ac:dyDescent="0.25">
      <c r="A605" s="398">
        <v>41877</v>
      </c>
      <c r="B605" s="399">
        <v>1.3198000000000001</v>
      </c>
    </row>
    <row r="606" spans="1:2" x14ac:dyDescent="0.25">
      <c r="A606" s="398">
        <v>41876</v>
      </c>
      <c r="B606" s="399">
        <v>1.3240000000000001</v>
      </c>
    </row>
    <row r="607" spans="1:2" x14ac:dyDescent="0.25">
      <c r="A607" s="398">
        <v>41875</v>
      </c>
      <c r="B607" s="399">
        <v>1.3240000000000001</v>
      </c>
    </row>
    <row r="608" spans="1:2" x14ac:dyDescent="0.25">
      <c r="A608" s="398">
        <v>41874</v>
      </c>
      <c r="B608" s="399">
        <v>1.3268</v>
      </c>
    </row>
    <row r="609" spans="1:2" x14ac:dyDescent="0.25">
      <c r="A609" s="398">
        <v>41873</v>
      </c>
      <c r="B609" s="399">
        <v>1.3264</v>
      </c>
    </row>
    <row r="610" spans="1:2" x14ac:dyDescent="0.25">
      <c r="A610" s="398">
        <v>41872</v>
      </c>
      <c r="B610" s="399">
        <v>1.3295999999999999</v>
      </c>
    </row>
    <row r="611" spans="1:2" x14ac:dyDescent="0.25">
      <c r="A611" s="398">
        <v>41871</v>
      </c>
      <c r="B611" s="399">
        <v>1.3342000000000001</v>
      </c>
    </row>
    <row r="612" spans="1:2" x14ac:dyDescent="0.25">
      <c r="A612" s="398">
        <v>41870</v>
      </c>
      <c r="B612" s="399">
        <v>1.3382000000000001</v>
      </c>
    </row>
    <row r="613" spans="1:2" x14ac:dyDescent="0.25">
      <c r="A613" s="398">
        <v>41869</v>
      </c>
      <c r="B613" s="399">
        <v>1.3395999999999999</v>
      </c>
    </row>
    <row r="614" spans="1:2" x14ac:dyDescent="0.25">
      <c r="A614" s="398">
        <v>41868</v>
      </c>
      <c r="B614" s="399">
        <v>1.3395999999999999</v>
      </c>
    </row>
    <row r="615" spans="1:2" x14ac:dyDescent="0.25">
      <c r="A615" s="398">
        <v>41867</v>
      </c>
      <c r="B615" s="399">
        <v>1.3376999999999999</v>
      </c>
    </row>
    <row r="616" spans="1:2" x14ac:dyDescent="0.25">
      <c r="A616" s="398">
        <v>41866</v>
      </c>
      <c r="B616" s="399">
        <v>1.3369</v>
      </c>
    </row>
    <row r="617" spans="1:2" x14ac:dyDescent="0.25">
      <c r="A617" s="398">
        <v>41865</v>
      </c>
      <c r="B617" s="399">
        <v>1.3366</v>
      </c>
    </row>
    <row r="618" spans="1:2" x14ac:dyDescent="0.25">
      <c r="A618" s="398">
        <v>41864</v>
      </c>
      <c r="B618" s="399">
        <v>1.3364</v>
      </c>
    </row>
    <row r="619" spans="1:2" x14ac:dyDescent="0.25">
      <c r="A619" s="398">
        <v>41863</v>
      </c>
      <c r="B619" s="399">
        <v>1.3392999999999999</v>
      </c>
    </row>
    <row r="620" spans="1:2" x14ac:dyDescent="0.25">
      <c r="A620" s="398">
        <v>41862</v>
      </c>
      <c r="B620" s="399">
        <v>1.341</v>
      </c>
    </row>
    <row r="621" spans="1:2" x14ac:dyDescent="0.25">
      <c r="A621" s="398">
        <v>41861</v>
      </c>
      <c r="B621" s="399">
        <v>1.3409</v>
      </c>
    </row>
    <row r="622" spans="1:2" x14ac:dyDescent="0.25">
      <c r="A622" s="398">
        <v>41860</v>
      </c>
      <c r="B622" s="399">
        <v>1.3384</v>
      </c>
    </row>
    <row r="623" spans="1:2" x14ac:dyDescent="0.25">
      <c r="A623" s="398">
        <v>41859</v>
      </c>
      <c r="B623" s="399">
        <v>1.3372999999999999</v>
      </c>
    </row>
    <row r="624" spans="1:2" x14ac:dyDescent="0.25">
      <c r="A624" s="398">
        <v>41858</v>
      </c>
      <c r="B624" s="399">
        <v>1.3364</v>
      </c>
    </row>
    <row r="625" spans="1:2" x14ac:dyDescent="0.25">
      <c r="A625" s="398">
        <v>41857</v>
      </c>
      <c r="B625" s="399">
        <v>1.3398000000000001</v>
      </c>
    </row>
    <row r="626" spans="1:2" x14ac:dyDescent="0.25">
      <c r="A626" s="398">
        <v>41856</v>
      </c>
      <c r="B626" s="399">
        <v>1.3422000000000001</v>
      </c>
    </row>
    <row r="627" spans="1:2" x14ac:dyDescent="0.25">
      <c r="A627" s="398">
        <v>41855</v>
      </c>
      <c r="B627" s="399">
        <v>1.3429</v>
      </c>
    </row>
    <row r="628" spans="1:2" x14ac:dyDescent="0.25">
      <c r="A628" s="398">
        <v>41854</v>
      </c>
      <c r="B628" s="399">
        <v>1.3429</v>
      </c>
    </row>
    <row r="629" spans="1:2" x14ac:dyDescent="0.25">
      <c r="A629" s="398">
        <v>41853</v>
      </c>
      <c r="B629" s="399">
        <v>1.3401000000000001</v>
      </c>
    </row>
    <row r="630" spans="1:2" x14ac:dyDescent="0.25">
      <c r="A630" s="398">
        <v>41852</v>
      </c>
      <c r="B630" s="399">
        <v>1.3391</v>
      </c>
    </row>
    <row r="631" spans="1:2" x14ac:dyDescent="0.25">
      <c r="A631" s="398">
        <v>41851</v>
      </c>
      <c r="B631" s="399">
        <v>1.3398000000000001</v>
      </c>
    </row>
    <row r="632" spans="1:2" x14ac:dyDescent="0.25">
      <c r="A632" s="398">
        <v>41850</v>
      </c>
      <c r="B632" s="399">
        <v>1.3426</v>
      </c>
    </row>
    <row r="633" spans="1:2" x14ac:dyDescent="0.25">
      <c r="A633" s="398">
        <v>41849</v>
      </c>
      <c r="B633" s="399">
        <v>1.3433999999999999</v>
      </c>
    </row>
    <row r="634" spans="1:2" x14ac:dyDescent="0.25">
      <c r="A634" s="398">
        <v>41848</v>
      </c>
      <c r="B634" s="399">
        <v>1.3428</v>
      </c>
    </row>
    <row r="635" spans="1:2" x14ac:dyDescent="0.25">
      <c r="A635" s="398">
        <v>41847</v>
      </c>
      <c r="B635" s="399">
        <v>1.3428</v>
      </c>
    </row>
    <row r="636" spans="1:2" x14ac:dyDescent="0.25">
      <c r="A636" s="398">
        <v>41846</v>
      </c>
      <c r="B636" s="399">
        <v>1.345</v>
      </c>
    </row>
    <row r="637" spans="1:2" x14ac:dyDescent="0.25">
      <c r="A637" s="398">
        <v>41845</v>
      </c>
      <c r="B637" s="399">
        <v>1.3464</v>
      </c>
    </row>
    <row r="638" spans="1:2" x14ac:dyDescent="0.25">
      <c r="A638" s="398">
        <v>41844</v>
      </c>
      <c r="B638" s="399">
        <v>1.3464</v>
      </c>
    </row>
    <row r="639" spans="1:2" x14ac:dyDescent="0.25">
      <c r="A639" s="398">
        <v>41843</v>
      </c>
      <c r="B639" s="399">
        <v>1.3496999999999999</v>
      </c>
    </row>
    <row r="640" spans="1:2" x14ac:dyDescent="0.25">
      <c r="A640" s="398">
        <v>41842</v>
      </c>
      <c r="B640" s="399">
        <v>1.3527</v>
      </c>
    </row>
    <row r="641" spans="1:2" x14ac:dyDescent="0.25">
      <c r="A641" s="398">
        <v>41841</v>
      </c>
      <c r="B641" s="399">
        <v>1.3520000000000001</v>
      </c>
    </row>
    <row r="642" spans="1:2" x14ac:dyDescent="0.25">
      <c r="A642" s="398">
        <v>41840</v>
      </c>
      <c r="B642" s="399">
        <v>1.3523000000000001</v>
      </c>
    </row>
    <row r="643" spans="1:2" x14ac:dyDescent="0.25">
      <c r="A643" s="398">
        <v>41839</v>
      </c>
      <c r="B643" s="399">
        <v>1.3522000000000001</v>
      </c>
    </row>
    <row r="644" spans="1:2" x14ac:dyDescent="0.25">
      <c r="A644" s="398">
        <v>41838</v>
      </c>
      <c r="B644" s="399">
        <v>1.3527</v>
      </c>
    </row>
    <row r="645" spans="1:2" x14ac:dyDescent="0.25">
      <c r="A645" s="398">
        <v>41837</v>
      </c>
      <c r="B645" s="399">
        <v>1.3546</v>
      </c>
    </row>
    <row r="646" spans="1:2" x14ac:dyDescent="0.25">
      <c r="A646" s="398">
        <v>41836</v>
      </c>
      <c r="B646" s="399">
        <v>1.3601000000000001</v>
      </c>
    </row>
    <row r="647" spans="1:2" x14ac:dyDescent="0.25">
      <c r="A647" s="398">
        <v>41835</v>
      </c>
      <c r="B647" s="399">
        <v>1.3613999999999999</v>
      </c>
    </row>
    <row r="648" spans="1:2" x14ac:dyDescent="0.25">
      <c r="A648" s="398">
        <v>41834</v>
      </c>
      <c r="B648" s="399">
        <v>1.3602000000000001</v>
      </c>
    </row>
    <row r="649" spans="1:2" x14ac:dyDescent="0.25">
      <c r="A649" s="398">
        <v>41833</v>
      </c>
      <c r="B649" s="399">
        <v>1.3602000000000001</v>
      </c>
    </row>
    <row r="650" spans="1:2" x14ac:dyDescent="0.25">
      <c r="A650" s="398">
        <v>41832</v>
      </c>
      <c r="B650" s="399">
        <v>1.3604000000000001</v>
      </c>
    </row>
    <row r="651" spans="1:2" x14ac:dyDescent="0.25">
      <c r="A651" s="398">
        <v>41831</v>
      </c>
      <c r="B651" s="399">
        <v>1.3624000000000001</v>
      </c>
    </row>
    <row r="652" spans="1:2" x14ac:dyDescent="0.25">
      <c r="A652" s="398">
        <v>41830</v>
      </c>
      <c r="B652" s="399">
        <v>1.3619000000000001</v>
      </c>
    </row>
    <row r="653" spans="1:2" x14ac:dyDescent="0.25">
      <c r="A653" s="398">
        <v>41829</v>
      </c>
      <c r="B653" s="399">
        <v>1.3604000000000001</v>
      </c>
    </row>
    <row r="654" spans="1:2" x14ac:dyDescent="0.25">
      <c r="A654" s="398">
        <v>41828</v>
      </c>
      <c r="B654" s="399">
        <v>1.3593</v>
      </c>
    </row>
    <row r="655" spans="1:2" x14ac:dyDescent="0.25">
      <c r="A655" s="398">
        <v>41827</v>
      </c>
      <c r="B655" s="399">
        <v>1.3592</v>
      </c>
    </row>
    <row r="656" spans="1:2" x14ac:dyDescent="0.25">
      <c r="A656" s="398">
        <v>41826</v>
      </c>
      <c r="B656" s="399">
        <v>1.3595999999999999</v>
      </c>
    </row>
    <row r="657" spans="1:2" x14ac:dyDescent="0.25">
      <c r="A657" s="398">
        <v>41825</v>
      </c>
      <c r="B657" s="399">
        <v>1.3597999999999999</v>
      </c>
    </row>
    <row r="658" spans="1:2" x14ac:dyDescent="0.25">
      <c r="A658" s="398">
        <v>41824</v>
      </c>
      <c r="B658" s="399">
        <v>1.3636999999999999</v>
      </c>
    </row>
    <row r="659" spans="1:2" x14ac:dyDescent="0.25">
      <c r="A659" s="398">
        <v>41823</v>
      </c>
      <c r="B659" s="399">
        <v>1.3665</v>
      </c>
    </row>
    <row r="660" spans="1:2" x14ac:dyDescent="0.25">
      <c r="A660" s="398">
        <v>41822</v>
      </c>
      <c r="B660" s="399">
        <v>1.3687</v>
      </c>
    </row>
    <row r="661" spans="1:2" x14ac:dyDescent="0.25">
      <c r="A661" s="398">
        <v>41821</v>
      </c>
      <c r="B661" s="399">
        <v>1.3660000000000001</v>
      </c>
    </row>
    <row r="662" spans="1:2" x14ac:dyDescent="0.25">
      <c r="A662" s="398">
        <v>41820</v>
      </c>
      <c r="B662" s="399">
        <v>1.3645</v>
      </c>
    </row>
    <row r="663" spans="1:2" x14ac:dyDescent="0.25">
      <c r="A663" s="398">
        <v>41819</v>
      </c>
      <c r="B663" s="399">
        <v>1.3645</v>
      </c>
    </row>
    <row r="664" spans="1:2" x14ac:dyDescent="0.25">
      <c r="A664" s="398">
        <v>41818</v>
      </c>
      <c r="B664" s="399">
        <v>1.3625</v>
      </c>
    </row>
    <row r="665" spans="1:2" x14ac:dyDescent="0.25">
      <c r="A665" s="398">
        <v>41817</v>
      </c>
      <c r="B665" s="399">
        <v>1.3619000000000001</v>
      </c>
    </row>
    <row r="666" spans="1:2" x14ac:dyDescent="0.25">
      <c r="A666" s="398">
        <v>41816</v>
      </c>
      <c r="B666" s="399">
        <v>1.3615999999999999</v>
      </c>
    </row>
    <row r="667" spans="1:2" x14ac:dyDescent="0.25">
      <c r="A667" s="398">
        <v>41815</v>
      </c>
      <c r="B667" s="399">
        <v>1.3604000000000001</v>
      </c>
    </row>
    <row r="668" spans="1:2" x14ac:dyDescent="0.25">
      <c r="A668" s="398">
        <v>41814</v>
      </c>
      <c r="B668" s="399">
        <v>1.3594999999999999</v>
      </c>
    </row>
    <row r="669" spans="1:2" x14ac:dyDescent="0.25">
      <c r="A669" s="398">
        <v>41813</v>
      </c>
      <c r="B669" s="399">
        <v>1.3597999999999999</v>
      </c>
    </row>
    <row r="670" spans="1:2" x14ac:dyDescent="0.25">
      <c r="A670" s="398">
        <v>41812</v>
      </c>
      <c r="B670" s="399">
        <v>1.3597999999999999</v>
      </c>
    </row>
    <row r="671" spans="1:2" x14ac:dyDescent="0.25">
      <c r="A671" s="398">
        <v>41811</v>
      </c>
      <c r="B671" s="399">
        <v>1.3602000000000001</v>
      </c>
    </row>
    <row r="672" spans="1:2" x14ac:dyDescent="0.25">
      <c r="A672" s="398">
        <v>41810</v>
      </c>
      <c r="B672" s="399">
        <v>1.3608</v>
      </c>
    </row>
    <row r="673" spans="1:2" x14ac:dyDescent="0.25">
      <c r="A673" s="398">
        <v>41809</v>
      </c>
      <c r="B673" s="399">
        <v>1.3559000000000001</v>
      </c>
    </row>
    <row r="674" spans="1:2" x14ac:dyDescent="0.25">
      <c r="A674" s="398">
        <v>41808</v>
      </c>
      <c r="B674" s="399">
        <v>1.3557999999999999</v>
      </c>
    </row>
    <row r="675" spans="1:2" x14ac:dyDescent="0.25">
      <c r="A675" s="398">
        <v>41807</v>
      </c>
      <c r="B675" s="399">
        <v>1.3547</v>
      </c>
    </row>
    <row r="676" spans="1:2" x14ac:dyDescent="0.25">
      <c r="A676" s="398">
        <v>41806</v>
      </c>
      <c r="B676" s="399">
        <v>1.3537999999999999</v>
      </c>
    </row>
    <row r="677" spans="1:2" x14ac:dyDescent="0.25">
      <c r="A677" s="398">
        <v>41805</v>
      </c>
      <c r="B677" s="399">
        <v>1.3537999999999999</v>
      </c>
    </row>
    <row r="678" spans="1:2" x14ac:dyDescent="0.25">
      <c r="A678" s="398">
        <v>41804</v>
      </c>
      <c r="B678" s="399">
        <v>1.3549</v>
      </c>
    </row>
    <row r="679" spans="1:2" x14ac:dyDescent="0.25">
      <c r="A679" s="398">
        <v>41803</v>
      </c>
      <c r="B679" s="399">
        <v>1.3540000000000001</v>
      </c>
    </row>
    <row r="680" spans="1:2" x14ac:dyDescent="0.25">
      <c r="A680" s="398">
        <v>41802</v>
      </c>
      <c r="B680" s="399">
        <v>1.3534999999999999</v>
      </c>
    </row>
    <row r="681" spans="1:2" x14ac:dyDescent="0.25">
      <c r="A681" s="398">
        <v>41801</v>
      </c>
      <c r="B681" s="399">
        <v>1.3567</v>
      </c>
    </row>
    <row r="682" spans="1:2" x14ac:dyDescent="0.25">
      <c r="A682" s="398">
        <v>41800</v>
      </c>
      <c r="B682" s="399">
        <v>1.3623000000000001</v>
      </c>
    </row>
    <row r="683" spans="1:2" x14ac:dyDescent="0.25">
      <c r="A683" s="398">
        <v>41799</v>
      </c>
      <c r="B683" s="399">
        <v>1.3638999999999999</v>
      </c>
    </row>
    <row r="684" spans="1:2" x14ac:dyDescent="0.25">
      <c r="A684" s="398">
        <v>41798</v>
      </c>
      <c r="B684" s="399">
        <v>1.3638999999999999</v>
      </c>
    </row>
    <row r="685" spans="1:2" x14ac:dyDescent="0.25">
      <c r="A685" s="398">
        <v>41797</v>
      </c>
      <c r="B685" s="399">
        <v>1.3647</v>
      </c>
    </row>
    <row r="686" spans="1:2" x14ac:dyDescent="0.25">
      <c r="A686" s="398">
        <v>41796</v>
      </c>
      <c r="B686" s="399">
        <v>1.3609</v>
      </c>
    </row>
    <row r="687" spans="1:2" x14ac:dyDescent="0.25">
      <c r="A687" s="398">
        <v>41795</v>
      </c>
      <c r="B687" s="399">
        <v>1.3613999999999999</v>
      </c>
    </row>
    <row r="688" spans="1:2" x14ac:dyDescent="0.25">
      <c r="A688" s="398">
        <v>41794</v>
      </c>
      <c r="B688" s="399">
        <v>1.3612</v>
      </c>
    </row>
    <row r="689" spans="1:2" x14ac:dyDescent="0.25">
      <c r="A689" s="398">
        <v>41793</v>
      </c>
      <c r="B689" s="399">
        <v>1.3613999999999999</v>
      </c>
    </row>
    <row r="690" spans="1:2" x14ac:dyDescent="0.25">
      <c r="A690" s="398">
        <v>41792</v>
      </c>
      <c r="B690" s="399">
        <v>1.3629</v>
      </c>
    </row>
    <row r="691" spans="1:2" x14ac:dyDescent="0.25">
      <c r="A691" s="398">
        <v>41791</v>
      </c>
      <c r="B691" s="399">
        <v>1.3629</v>
      </c>
    </row>
    <row r="692" spans="1:2" x14ac:dyDescent="0.25">
      <c r="A692" s="398">
        <v>41790</v>
      </c>
      <c r="B692" s="399">
        <v>1.3615999999999999</v>
      </c>
    </row>
    <row r="693" spans="1:2" x14ac:dyDescent="0.25">
      <c r="A693" s="398">
        <v>41789</v>
      </c>
      <c r="B693" s="399">
        <v>1.3604000000000001</v>
      </c>
    </row>
    <row r="694" spans="1:2" x14ac:dyDescent="0.25">
      <c r="A694" s="398">
        <v>41788</v>
      </c>
      <c r="B694" s="399">
        <v>1.3616999999999999</v>
      </c>
    </row>
    <row r="695" spans="1:2" x14ac:dyDescent="0.25">
      <c r="A695" s="398">
        <v>41787</v>
      </c>
      <c r="B695" s="399">
        <v>1.3642000000000001</v>
      </c>
    </row>
    <row r="696" spans="1:2" x14ac:dyDescent="0.25">
      <c r="A696" s="398">
        <v>41786</v>
      </c>
      <c r="B696" s="399">
        <v>1.3633999999999999</v>
      </c>
    </row>
    <row r="697" spans="1:2" x14ac:dyDescent="0.25">
      <c r="A697" s="398">
        <v>41785</v>
      </c>
      <c r="B697" s="399">
        <v>1.3624000000000001</v>
      </c>
    </row>
    <row r="698" spans="1:2" x14ac:dyDescent="0.25">
      <c r="A698" s="398">
        <v>41784</v>
      </c>
      <c r="B698" s="399">
        <v>1.3624000000000001</v>
      </c>
    </row>
    <row r="699" spans="1:2" x14ac:dyDescent="0.25">
      <c r="A699" s="398">
        <v>41783</v>
      </c>
      <c r="B699" s="399">
        <v>1.3637999999999999</v>
      </c>
    </row>
    <row r="700" spans="1:2" x14ac:dyDescent="0.25">
      <c r="A700" s="398">
        <v>41782</v>
      </c>
      <c r="B700" s="399">
        <v>1.3668</v>
      </c>
    </row>
    <row r="701" spans="1:2" x14ac:dyDescent="0.25">
      <c r="A701" s="398">
        <v>41781</v>
      </c>
      <c r="B701" s="399">
        <v>1.369</v>
      </c>
    </row>
    <row r="702" spans="1:2" x14ac:dyDescent="0.25">
      <c r="A702" s="398">
        <v>41780</v>
      </c>
      <c r="B702" s="399">
        <v>1.3702000000000001</v>
      </c>
    </row>
    <row r="703" spans="1:2" x14ac:dyDescent="0.25">
      <c r="A703" s="398">
        <v>41779</v>
      </c>
      <c r="B703" s="399">
        <v>1.371</v>
      </c>
    </row>
    <row r="704" spans="1:2" x14ac:dyDescent="0.25">
      <c r="A704" s="398">
        <v>41778</v>
      </c>
      <c r="B704" s="399">
        <v>1.3693</v>
      </c>
    </row>
    <row r="705" spans="1:2" x14ac:dyDescent="0.25">
      <c r="A705" s="398">
        <v>41777</v>
      </c>
      <c r="B705" s="399">
        <v>1.3693</v>
      </c>
    </row>
    <row r="706" spans="1:2" x14ac:dyDescent="0.25">
      <c r="A706" s="398">
        <v>41776</v>
      </c>
      <c r="B706" s="399">
        <v>1.3708</v>
      </c>
    </row>
    <row r="707" spans="1:2" x14ac:dyDescent="0.25">
      <c r="A707" s="398">
        <v>41775</v>
      </c>
      <c r="B707" s="399">
        <v>1.37</v>
      </c>
    </row>
    <row r="708" spans="1:2" x14ac:dyDescent="0.25">
      <c r="A708" s="398">
        <v>41774</v>
      </c>
      <c r="B708" s="399">
        <v>1.3711</v>
      </c>
    </row>
    <row r="709" spans="1:2" x14ac:dyDescent="0.25">
      <c r="A709" s="398">
        <v>41773</v>
      </c>
      <c r="B709" s="399">
        <v>1.3734999999999999</v>
      </c>
    </row>
    <row r="710" spans="1:2" x14ac:dyDescent="0.25">
      <c r="A710" s="398">
        <v>41772</v>
      </c>
      <c r="B710" s="399">
        <v>1.3759999999999999</v>
      </c>
    </row>
    <row r="711" spans="1:2" x14ac:dyDescent="0.25">
      <c r="A711" s="398">
        <v>41771</v>
      </c>
      <c r="B711" s="399">
        <v>1.3756999999999999</v>
      </c>
    </row>
    <row r="712" spans="1:2" x14ac:dyDescent="0.25">
      <c r="A712" s="398">
        <v>41770</v>
      </c>
      <c r="B712" s="399">
        <v>1.3756999999999999</v>
      </c>
    </row>
    <row r="713" spans="1:2" x14ac:dyDescent="0.25">
      <c r="A713" s="398">
        <v>41769</v>
      </c>
      <c r="B713" s="399">
        <v>1.3805000000000001</v>
      </c>
    </row>
    <row r="714" spans="1:2" x14ac:dyDescent="0.25">
      <c r="A714" s="398">
        <v>41768</v>
      </c>
      <c r="B714" s="399">
        <v>1.3902000000000001</v>
      </c>
    </row>
    <row r="715" spans="1:2" x14ac:dyDescent="0.25">
      <c r="A715" s="398">
        <v>41767</v>
      </c>
      <c r="B715" s="399">
        <v>1.3923000000000001</v>
      </c>
    </row>
    <row r="716" spans="1:2" x14ac:dyDescent="0.25">
      <c r="A716" s="398">
        <v>41766</v>
      </c>
      <c r="B716" s="399">
        <v>1.3907</v>
      </c>
    </row>
    <row r="717" spans="1:2" x14ac:dyDescent="0.25">
      <c r="A717" s="398">
        <v>41765</v>
      </c>
      <c r="B717" s="399">
        <v>1.3875</v>
      </c>
    </row>
    <row r="718" spans="1:2" x14ac:dyDescent="0.25">
      <c r="A718" s="398">
        <v>41764</v>
      </c>
      <c r="B718" s="399">
        <v>1.3869</v>
      </c>
    </row>
    <row r="719" spans="1:2" x14ac:dyDescent="0.25">
      <c r="A719" s="398">
        <v>41763</v>
      </c>
      <c r="B719" s="399">
        <v>1.3869</v>
      </c>
    </row>
    <row r="720" spans="1:2" x14ac:dyDescent="0.25">
      <c r="A720" s="398">
        <v>41762</v>
      </c>
      <c r="B720" s="399">
        <v>1.3859999999999999</v>
      </c>
    </row>
    <row r="721" spans="1:2" x14ac:dyDescent="0.25">
      <c r="A721" s="398">
        <v>41761</v>
      </c>
      <c r="B721" s="399">
        <v>1.3872</v>
      </c>
    </row>
    <row r="722" spans="1:2" x14ac:dyDescent="0.25">
      <c r="A722" s="398">
        <v>41760</v>
      </c>
      <c r="B722" s="399">
        <v>1.3832</v>
      </c>
    </row>
    <row r="723" spans="1:2" x14ac:dyDescent="0.25">
      <c r="A723" s="398">
        <v>41759</v>
      </c>
      <c r="B723" s="399">
        <v>1.3843000000000001</v>
      </c>
    </row>
    <row r="724" spans="1:2" x14ac:dyDescent="0.25">
      <c r="A724" s="398">
        <v>41758</v>
      </c>
      <c r="B724" s="399">
        <v>1.3845000000000001</v>
      </c>
    </row>
    <row r="725" spans="1:2" x14ac:dyDescent="0.25">
      <c r="A725" s="398">
        <v>41757</v>
      </c>
      <c r="B725" s="399">
        <v>1.383</v>
      </c>
    </row>
    <row r="726" spans="1:2" x14ac:dyDescent="0.25">
      <c r="A726" s="398">
        <v>41756</v>
      </c>
      <c r="B726" s="399">
        <v>1.383</v>
      </c>
    </row>
    <row r="727" spans="1:2" x14ac:dyDescent="0.25">
      <c r="A727" s="398">
        <v>41755</v>
      </c>
      <c r="B727" s="399">
        <v>1.3835</v>
      </c>
    </row>
    <row r="728" spans="1:2" x14ac:dyDescent="0.25">
      <c r="A728" s="398">
        <v>41754</v>
      </c>
      <c r="B728" s="399">
        <v>1.3822000000000001</v>
      </c>
    </row>
    <row r="729" spans="1:2" x14ac:dyDescent="0.25">
      <c r="A729" s="398">
        <v>41753</v>
      </c>
      <c r="B729" s="399">
        <v>1.3821000000000001</v>
      </c>
    </row>
    <row r="730" spans="1:2" x14ac:dyDescent="0.25">
      <c r="A730" s="398">
        <v>41752</v>
      </c>
      <c r="B730" s="399">
        <v>1.3801000000000001</v>
      </c>
    </row>
    <row r="731" spans="1:2" x14ac:dyDescent="0.25">
      <c r="A731" s="398">
        <v>41751</v>
      </c>
      <c r="B731" s="399">
        <v>1.3809</v>
      </c>
    </row>
    <row r="732" spans="1:2" x14ac:dyDescent="0.25">
      <c r="A732" s="398">
        <v>41750</v>
      </c>
      <c r="B732" s="399">
        <v>1.3804000000000001</v>
      </c>
    </row>
    <row r="733" spans="1:2" x14ac:dyDescent="0.25">
      <c r="A733" s="398">
        <v>41749</v>
      </c>
      <c r="B733" s="399">
        <v>1.3804000000000001</v>
      </c>
    </row>
    <row r="734" spans="1:2" x14ac:dyDescent="0.25">
      <c r="A734" s="398">
        <v>41748</v>
      </c>
      <c r="B734" s="399">
        <v>1.3815</v>
      </c>
    </row>
    <row r="735" spans="1:2" x14ac:dyDescent="0.25">
      <c r="A735" s="398">
        <v>41747</v>
      </c>
      <c r="B735" s="399">
        <v>1.3834</v>
      </c>
    </row>
    <row r="736" spans="1:2" x14ac:dyDescent="0.25">
      <c r="A736" s="398">
        <v>41746</v>
      </c>
      <c r="B736" s="399">
        <v>1.3822000000000001</v>
      </c>
    </row>
    <row r="737" spans="1:2" x14ac:dyDescent="0.25">
      <c r="A737" s="398">
        <v>41745</v>
      </c>
      <c r="B737" s="399">
        <v>1.3811</v>
      </c>
    </row>
    <row r="738" spans="1:2" x14ac:dyDescent="0.25">
      <c r="A738" s="398">
        <v>41744</v>
      </c>
      <c r="B738" s="399">
        <v>1.3835</v>
      </c>
    </row>
    <row r="739" spans="1:2" x14ac:dyDescent="0.25">
      <c r="A739" s="398">
        <v>41743</v>
      </c>
      <c r="B739" s="399">
        <v>1.3883000000000001</v>
      </c>
    </row>
    <row r="740" spans="1:2" x14ac:dyDescent="0.25">
      <c r="A740" s="398">
        <v>41742</v>
      </c>
      <c r="B740" s="399">
        <v>1.3883000000000001</v>
      </c>
    </row>
    <row r="741" spans="1:2" x14ac:dyDescent="0.25">
      <c r="A741" s="398">
        <v>41741</v>
      </c>
      <c r="B741" s="399">
        <v>1.3889</v>
      </c>
    </row>
    <row r="742" spans="1:2" x14ac:dyDescent="0.25">
      <c r="A742" s="398">
        <v>41740</v>
      </c>
      <c r="B742" s="399">
        <v>1.3865000000000001</v>
      </c>
    </row>
    <row r="743" spans="1:2" x14ac:dyDescent="0.25">
      <c r="A743" s="398">
        <v>41739</v>
      </c>
      <c r="B743" s="399">
        <v>1.3804000000000001</v>
      </c>
    </row>
    <row r="744" spans="1:2" x14ac:dyDescent="0.25">
      <c r="A744" s="398">
        <v>41738</v>
      </c>
      <c r="B744" s="399">
        <v>1.3767</v>
      </c>
    </row>
    <row r="745" spans="1:2" x14ac:dyDescent="0.25">
      <c r="A745" s="398">
        <v>41737</v>
      </c>
      <c r="B745" s="399">
        <v>1.3717999999999999</v>
      </c>
    </row>
    <row r="746" spans="1:2" x14ac:dyDescent="0.25">
      <c r="A746" s="398">
        <v>41736</v>
      </c>
      <c r="B746" s="399">
        <v>1.3702000000000001</v>
      </c>
    </row>
    <row r="747" spans="1:2" x14ac:dyDescent="0.25">
      <c r="A747" s="398">
        <v>41735</v>
      </c>
      <c r="B747" s="399">
        <v>1.3702000000000001</v>
      </c>
    </row>
    <row r="748" spans="1:2" x14ac:dyDescent="0.25">
      <c r="A748" s="398">
        <v>41734</v>
      </c>
      <c r="B748" s="399">
        <v>1.3707</v>
      </c>
    </row>
    <row r="749" spans="1:2" x14ac:dyDescent="0.25">
      <c r="A749" s="398">
        <v>41733</v>
      </c>
      <c r="B749" s="399">
        <v>1.3747</v>
      </c>
    </row>
    <row r="750" spans="1:2" x14ac:dyDescent="0.25">
      <c r="A750" s="398">
        <v>41732</v>
      </c>
      <c r="B750" s="399">
        <v>1.3787</v>
      </c>
    </row>
    <row r="751" spans="1:2" x14ac:dyDescent="0.25">
      <c r="A751" s="398">
        <v>41731</v>
      </c>
      <c r="B751" s="399">
        <v>1.3786</v>
      </c>
    </row>
    <row r="752" spans="1:2" x14ac:dyDescent="0.25">
      <c r="A752" s="398">
        <v>41730</v>
      </c>
      <c r="B752" s="399">
        <v>1.3767</v>
      </c>
    </row>
    <row r="753" spans="1:2" x14ac:dyDescent="0.25">
      <c r="A753" s="398">
        <v>41729</v>
      </c>
      <c r="B753" s="399">
        <v>1.3752</v>
      </c>
    </row>
    <row r="754" spans="1:2" x14ac:dyDescent="0.25">
      <c r="A754" s="398">
        <v>41728</v>
      </c>
      <c r="B754" s="399">
        <v>1.3752</v>
      </c>
    </row>
    <row r="755" spans="1:2" x14ac:dyDescent="0.25">
      <c r="A755" s="398">
        <v>41727</v>
      </c>
      <c r="B755" s="399">
        <v>1.3743000000000001</v>
      </c>
    </row>
    <row r="756" spans="1:2" x14ac:dyDescent="0.25">
      <c r="A756" s="398">
        <v>41726</v>
      </c>
      <c r="B756" s="399">
        <v>1.3768</v>
      </c>
    </row>
    <row r="757" spans="1:2" x14ac:dyDescent="0.25">
      <c r="A757" s="398">
        <v>41725</v>
      </c>
      <c r="B757" s="399">
        <v>1.3804000000000001</v>
      </c>
    </row>
    <row r="758" spans="1:2" x14ac:dyDescent="0.25">
      <c r="A758" s="398">
        <v>41724</v>
      </c>
      <c r="B758" s="399">
        <v>1.3821000000000001</v>
      </c>
    </row>
    <row r="759" spans="1:2" x14ac:dyDescent="0.25">
      <c r="A759" s="398">
        <v>41723</v>
      </c>
      <c r="B759" s="399">
        <v>1.3794999999999999</v>
      </c>
    </row>
    <row r="760" spans="1:2" x14ac:dyDescent="0.25">
      <c r="A760" s="398">
        <v>41722</v>
      </c>
      <c r="B760" s="399">
        <v>1.3791</v>
      </c>
    </row>
    <row r="761" spans="1:2" x14ac:dyDescent="0.25">
      <c r="A761" s="398">
        <v>41721</v>
      </c>
      <c r="B761" s="399">
        <v>1.3791</v>
      </c>
    </row>
    <row r="762" spans="1:2" x14ac:dyDescent="0.25">
      <c r="A762" s="398">
        <v>41720</v>
      </c>
      <c r="B762" s="399">
        <v>1.3788</v>
      </c>
    </row>
    <row r="763" spans="1:2" x14ac:dyDescent="0.25">
      <c r="A763" s="398">
        <v>41719</v>
      </c>
      <c r="B763" s="399">
        <v>1.3803000000000001</v>
      </c>
    </row>
    <row r="764" spans="1:2" x14ac:dyDescent="0.25">
      <c r="A764" s="398">
        <v>41718</v>
      </c>
      <c r="B764" s="399">
        <v>1.391</v>
      </c>
    </row>
    <row r="765" spans="1:2" x14ac:dyDescent="0.25">
      <c r="A765" s="398">
        <v>41717</v>
      </c>
      <c r="B765" s="399">
        <v>1.3919999999999999</v>
      </c>
    </row>
    <row r="766" spans="1:2" x14ac:dyDescent="0.25">
      <c r="A766" s="398">
        <v>41716</v>
      </c>
      <c r="B766" s="399">
        <v>1.3909</v>
      </c>
    </row>
    <row r="767" spans="1:2" x14ac:dyDescent="0.25">
      <c r="A767" s="398">
        <v>41715</v>
      </c>
      <c r="B767" s="399">
        <v>1.3907</v>
      </c>
    </row>
    <row r="768" spans="1:2" x14ac:dyDescent="0.25">
      <c r="A768" s="398">
        <v>41714</v>
      </c>
      <c r="B768" s="399">
        <v>1.3907</v>
      </c>
    </row>
    <row r="769" spans="1:2" x14ac:dyDescent="0.25">
      <c r="A769" s="398">
        <v>41713</v>
      </c>
      <c r="B769" s="399">
        <v>1.3882000000000001</v>
      </c>
    </row>
    <row r="770" spans="1:2" x14ac:dyDescent="0.25">
      <c r="A770" s="398">
        <v>41712</v>
      </c>
      <c r="B770" s="399">
        <v>1.3916999999999999</v>
      </c>
    </row>
    <row r="771" spans="1:2" x14ac:dyDescent="0.25">
      <c r="A771" s="398">
        <v>41711</v>
      </c>
      <c r="B771" s="399">
        <v>1.3873</v>
      </c>
    </row>
    <row r="772" spans="1:2" x14ac:dyDescent="0.25">
      <c r="A772" s="398">
        <v>41710</v>
      </c>
      <c r="B772" s="399">
        <v>1.3864000000000001</v>
      </c>
    </row>
    <row r="773" spans="1:2" x14ac:dyDescent="0.25">
      <c r="A773" s="398">
        <v>41709</v>
      </c>
      <c r="B773" s="399">
        <v>1.3878999999999999</v>
      </c>
    </row>
    <row r="774" spans="1:2" x14ac:dyDescent="0.25">
      <c r="A774" s="398">
        <v>41708</v>
      </c>
      <c r="B774" s="399">
        <v>1.3875</v>
      </c>
    </row>
    <row r="775" spans="1:2" x14ac:dyDescent="0.25">
      <c r="A775" s="398">
        <v>41707</v>
      </c>
      <c r="B775" s="399">
        <v>1.3875</v>
      </c>
    </row>
    <row r="776" spans="1:2" x14ac:dyDescent="0.25">
      <c r="A776" s="398">
        <v>41706</v>
      </c>
      <c r="B776" s="399">
        <v>1.3869</v>
      </c>
    </row>
    <row r="777" spans="1:2" x14ac:dyDescent="0.25">
      <c r="A777" s="398">
        <v>41705</v>
      </c>
      <c r="B777" s="399">
        <v>1.3768</v>
      </c>
    </row>
    <row r="778" spans="1:2" x14ac:dyDescent="0.25">
      <c r="A778" s="398">
        <v>41704</v>
      </c>
      <c r="B778" s="399">
        <v>1.3732</v>
      </c>
    </row>
    <row r="779" spans="1:2" x14ac:dyDescent="0.25">
      <c r="A779" s="398">
        <v>41703</v>
      </c>
      <c r="B779" s="399">
        <v>1.3743000000000001</v>
      </c>
    </row>
    <row r="780" spans="1:2" x14ac:dyDescent="0.25">
      <c r="A780" s="398">
        <v>41702</v>
      </c>
      <c r="B780" s="399">
        <v>1.3771</v>
      </c>
    </row>
    <row r="781" spans="1:2" x14ac:dyDescent="0.25">
      <c r="A781" s="398">
        <v>41701</v>
      </c>
      <c r="B781" s="399">
        <v>1.3798999999999999</v>
      </c>
    </row>
    <row r="782" spans="1:2" x14ac:dyDescent="0.25">
      <c r="A782" s="398">
        <v>41700</v>
      </c>
      <c r="B782" s="399">
        <v>1.3798999999999999</v>
      </c>
    </row>
    <row r="783" spans="1:2" x14ac:dyDescent="0.25">
      <c r="A783" s="398">
        <v>41699</v>
      </c>
      <c r="B783" s="399">
        <v>1.3751</v>
      </c>
    </row>
    <row r="784" spans="1:2" x14ac:dyDescent="0.25">
      <c r="A784" s="398">
        <v>41698</v>
      </c>
      <c r="B784" s="399">
        <v>1.3682000000000001</v>
      </c>
    </row>
    <row r="785" spans="1:2" x14ac:dyDescent="0.25">
      <c r="A785" s="398">
        <v>41697</v>
      </c>
      <c r="B785" s="399">
        <v>1.3722000000000001</v>
      </c>
    </row>
    <row r="786" spans="1:2" x14ac:dyDescent="0.25">
      <c r="A786" s="398">
        <v>41696</v>
      </c>
      <c r="B786" s="399">
        <v>1.3742000000000001</v>
      </c>
    </row>
    <row r="787" spans="1:2" x14ac:dyDescent="0.25">
      <c r="A787" s="398">
        <v>41695</v>
      </c>
      <c r="B787" s="399">
        <v>1.3736999999999999</v>
      </c>
    </row>
    <row r="788" spans="1:2" x14ac:dyDescent="0.25">
      <c r="A788" s="398">
        <v>41694</v>
      </c>
      <c r="B788" s="399">
        <v>1.3734999999999999</v>
      </c>
    </row>
    <row r="789" spans="1:2" x14ac:dyDescent="0.25">
      <c r="A789" s="398">
        <v>41693</v>
      </c>
      <c r="B789" s="399">
        <v>1.3734999999999999</v>
      </c>
    </row>
    <row r="790" spans="1:2" x14ac:dyDescent="0.25">
      <c r="A790" s="398">
        <v>41692</v>
      </c>
      <c r="B790" s="399">
        <v>1.3720000000000001</v>
      </c>
    </row>
    <row r="791" spans="1:2" x14ac:dyDescent="0.25">
      <c r="A791" s="398">
        <v>41691</v>
      </c>
      <c r="B791" s="399">
        <v>1.3723000000000001</v>
      </c>
    </row>
    <row r="792" spans="1:2" x14ac:dyDescent="0.25">
      <c r="A792" s="398">
        <v>41690</v>
      </c>
      <c r="B792" s="399">
        <v>1.3754999999999999</v>
      </c>
    </row>
    <row r="793" spans="1:2" x14ac:dyDescent="0.25">
      <c r="A793" s="398">
        <v>41689</v>
      </c>
      <c r="B793" s="399">
        <v>1.3725000000000001</v>
      </c>
    </row>
    <row r="794" spans="1:2" x14ac:dyDescent="0.25">
      <c r="A794" s="398">
        <v>41688</v>
      </c>
      <c r="B794" s="399">
        <v>1.3705000000000001</v>
      </c>
    </row>
    <row r="795" spans="1:2" x14ac:dyDescent="0.25">
      <c r="A795" s="398">
        <v>41687</v>
      </c>
      <c r="B795" s="399">
        <v>1.3689</v>
      </c>
    </row>
    <row r="796" spans="1:2" x14ac:dyDescent="0.25">
      <c r="A796" s="398">
        <v>41686</v>
      </c>
      <c r="B796" s="399">
        <v>1.369</v>
      </c>
    </row>
    <row r="797" spans="1:2" x14ac:dyDescent="0.25">
      <c r="A797" s="398">
        <v>41685</v>
      </c>
      <c r="B797" s="399">
        <v>1.3689</v>
      </c>
    </row>
    <row r="798" spans="1:2" x14ac:dyDescent="0.25">
      <c r="A798" s="398">
        <v>41684</v>
      </c>
      <c r="B798" s="399">
        <v>1.3637999999999999</v>
      </c>
    </row>
    <row r="799" spans="1:2" x14ac:dyDescent="0.25">
      <c r="A799" s="398">
        <v>41683</v>
      </c>
      <c r="B799" s="399">
        <v>1.3614999999999999</v>
      </c>
    </row>
    <row r="800" spans="1:2" x14ac:dyDescent="0.25">
      <c r="A800" s="398">
        <v>41682</v>
      </c>
      <c r="B800" s="399">
        <v>1.3657999999999999</v>
      </c>
    </row>
    <row r="801" spans="1:2" x14ac:dyDescent="0.25">
      <c r="A801" s="398">
        <v>41681</v>
      </c>
      <c r="B801" s="399">
        <v>1.3632</v>
      </c>
    </row>
    <row r="802" spans="1:2" x14ac:dyDescent="0.25">
      <c r="A802" s="398">
        <v>41680</v>
      </c>
      <c r="B802" s="399">
        <v>1.3633</v>
      </c>
    </row>
    <row r="803" spans="1:2" x14ac:dyDescent="0.25">
      <c r="A803" s="398">
        <v>41679</v>
      </c>
      <c r="B803" s="399">
        <v>1.3633999999999999</v>
      </c>
    </row>
    <row r="804" spans="1:2" x14ac:dyDescent="0.25">
      <c r="A804" s="398">
        <v>41678</v>
      </c>
      <c r="B804" s="399">
        <v>1.3592</v>
      </c>
    </row>
    <row r="805" spans="1:2" x14ac:dyDescent="0.25">
      <c r="A805" s="398">
        <v>41677</v>
      </c>
      <c r="B805" s="399">
        <v>1.3547</v>
      </c>
    </row>
    <row r="806" spans="1:2" x14ac:dyDescent="0.25">
      <c r="A806" s="398">
        <v>41676</v>
      </c>
      <c r="B806" s="399">
        <v>1.3519000000000001</v>
      </c>
    </row>
    <row r="807" spans="1:2" x14ac:dyDescent="0.25">
      <c r="A807" s="398">
        <v>41675</v>
      </c>
      <c r="B807" s="399">
        <v>1.3515999999999999</v>
      </c>
    </row>
    <row r="808" spans="1:2" x14ac:dyDescent="0.25">
      <c r="A808" s="398">
        <v>41674</v>
      </c>
      <c r="B808" s="399">
        <v>1.3498000000000001</v>
      </c>
    </row>
    <row r="809" spans="1:2" x14ac:dyDescent="0.25">
      <c r="A809" s="398">
        <v>41673</v>
      </c>
      <c r="B809" s="399">
        <v>1.3481000000000001</v>
      </c>
    </row>
    <row r="810" spans="1:2" x14ac:dyDescent="0.25">
      <c r="A810" s="398">
        <v>41672</v>
      </c>
      <c r="B810" s="399">
        <v>1.3481000000000001</v>
      </c>
    </row>
    <row r="811" spans="1:2" x14ac:dyDescent="0.25">
      <c r="A811" s="398">
        <v>41671</v>
      </c>
      <c r="B811" s="399">
        <v>1.3532</v>
      </c>
    </row>
    <row r="812" spans="1:2" x14ac:dyDescent="0.25">
      <c r="A812" s="398">
        <v>41670</v>
      </c>
      <c r="B812" s="399">
        <v>1.3611</v>
      </c>
    </row>
    <row r="813" spans="1:2" x14ac:dyDescent="0.25">
      <c r="A813" s="398">
        <v>41669</v>
      </c>
      <c r="B813" s="399">
        <v>1.3657999999999999</v>
      </c>
    </row>
    <row r="814" spans="1:2" x14ac:dyDescent="0.25">
      <c r="A814" s="398">
        <v>41668</v>
      </c>
      <c r="B814" s="399">
        <v>1.3665</v>
      </c>
    </row>
    <row r="815" spans="1:2" x14ac:dyDescent="0.25">
      <c r="A815" s="398">
        <v>41667</v>
      </c>
      <c r="B815" s="399">
        <v>1.3677999999999999</v>
      </c>
    </row>
    <row r="816" spans="1:2" x14ac:dyDescent="0.25">
      <c r="A816" s="398">
        <v>41666</v>
      </c>
      <c r="B816" s="399">
        <v>1.3674999999999999</v>
      </c>
    </row>
    <row r="817" spans="1:2" x14ac:dyDescent="0.25">
      <c r="A817" s="398">
        <v>41665</v>
      </c>
      <c r="B817" s="399">
        <v>1.3674999999999999</v>
      </c>
    </row>
    <row r="818" spans="1:2" x14ac:dyDescent="0.25">
      <c r="A818" s="398">
        <v>41664</v>
      </c>
      <c r="B818" s="399">
        <v>1.3686</v>
      </c>
    </row>
    <row r="819" spans="1:2" x14ac:dyDescent="0.25">
      <c r="A819" s="398">
        <v>41663</v>
      </c>
      <c r="B819" s="399">
        <v>1.3606</v>
      </c>
    </row>
    <row r="820" spans="1:2" x14ac:dyDescent="0.25">
      <c r="A820" s="398">
        <v>41662</v>
      </c>
      <c r="B820" s="399">
        <v>1.3555999999999999</v>
      </c>
    </row>
    <row r="821" spans="1:2" x14ac:dyDescent="0.25">
      <c r="A821" s="398">
        <v>41661</v>
      </c>
      <c r="B821" s="399">
        <v>1.3545</v>
      </c>
    </row>
    <row r="822" spans="1:2" x14ac:dyDescent="0.25">
      <c r="A822" s="398">
        <v>41660</v>
      </c>
      <c r="B822" s="399">
        <v>1.3545</v>
      </c>
    </row>
    <row r="823" spans="1:2" x14ac:dyDescent="0.25">
      <c r="A823" s="398">
        <v>41659</v>
      </c>
      <c r="B823" s="399">
        <v>1.3540000000000001</v>
      </c>
    </row>
    <row r="824" spans="1:2" x14ac:dyDescent="0.25">
      <c r="A824" s="398">
        <v>41658</v>
      </c>
      <c r="B824" s="399">
        <v>1.3540000000000001</v>
      </c>
    </row>
    <row r="825" spans="1:2" x14ac:dyDescent="0.25">
      <c r="A825" s="398">
        <v>41657</v>
      </c>
      <c r="B825" s="399">
        <v>1.3589</v>
      </c>
    </row>
    <row r="826" spans="1:2" x14ac:dyDescent="0.25">
      <c r="A826" s="398">
        <v>41656</v>
      </c>
      <c r="B826" s="399">
        <v>1.3611</v>
      </c>
    </row>
    <row r="827" spans="1:2" x14ac:dyDescent="0.25">
      <c r="A827" s="398">
        <v>41655</v>
      </c>
      <c r="B827" s="399">
        <v>1.3627</v>
      </c>
    </row>
    <row r="828" spans="1:2" x14ac:dyDescent="0.25">
      <c r="A828" s="398">
        <v>41654</v>
      </c>
      <c r="B828" s="399">
        <v>1.3671</v>
      </c>
    </row>
    <row r="829" spans="1:2" x14ac:dyDescent="0.25">
      <c r="A829" s="398">
        <v>41653</v>
      </c>
      <c r="B829" s="399">
        <v>1.3665</v>
      </c>
    </row>
    <row r="830" spans="1:2" x14ac:dyDescent="0.25">
      <c r="A830" s="398">
        <v>41652</v>
      </c>
      <c r="B830" s="399">
        <v>1.3668</v>
      </c>
    </row>
    <row r="831" spans="1:2" x14ac:dyDescent="0.25">
      <c r="A831" s="398">
        <v>41651</v>
      </c>
      <c r="B831" s="399">
        <v>1.3668</v>
      </c>
    </row>
    <row r="832" spans="1:2" x14ac:dyDescent="0.25">
      <c r="A832" s="398">
        <v>41650</v>
      </c>
      <c r="B832" s="399">
        <v>1.3623000000000001</v>
      </c>
    </row>
    <row r="833" spans="1:2" x14ac:dyDescent="0.25">
      <c r="A833" s="398">
        <v>41649</v>
      </c>
      <c r="B833" s="399">
        <v>1.3588</v>
      </c>
    </row>
    <row r="834" spans="1:2" x14ac:dyDescent="0.25">
      <c r="A834" s="398">
        <v>41648</v>
      </c>
      <c r="B834" s="399">
        <v>1.3603000000000001</v>
      </c>
    </row>
    <row r="835" spans="1:2" x14ac:dyDescent="0.25">
      <c r="A835" s="398">
        <v>41647</v>
      </c>
      <c r="B835" s="399">
        <v>1.3625</v>
      </c>
    </row>
    <row r="836" spans="1:2" x14ac:dyDescent="0.25">
      <c r="A836" s="398">
        <v>41646</v>
      </c>
      <c r="B836" s="399">
        <v>1.3604000000000001</v>
      </c>
    </row>
    <row r="837" spans="1:2" x14ac:dyDescent="0.25">
      <c r="A837" s="398">
        <v>41645</v>
      </c>
      <c r="B837" s="399">
        <v>1.3587</v>
      </c>
    </row>
    <row r="838" spans="1:2" x14ac:dyDescent="0.25">
      <c r="A838" s="398">
        <v>41644</v>
      </c>
      <c r="B838" s="399">
        <v>1.3587</v>
      </c>
    </row>
    <row r="839" spans="1:2" x14ac:dyDescent="0.25">
      <c r="A839" s="398">
        <v>41643</v>
      </c>
      <c r="B839" s="399">
        <v>1.3638999999999999</v>
      </c>
    </row>
    <row r="840" spans="1:2" x14ac:dyDescent="0.25">
      <c r="A840" s="398">
        <v>41642</v>
      </c>
      <c r="B840" s="399">
        <v>1.3714999999999999</v>
      </c>
    </row>
    <row r="841" spans="1:2" x14ac:dyDescent="0.25">
      <c r="A841" s="398">
        <v>41641</v>
      </c>
      <c r="B841" s="399">
        <v>1.3787</v>
      </c>
    </row>
    <row r="842" spans="1:2" x14ac:dyDescent="0.25">
      <c r="A842" s="398">
        <v>41640</v>
      </c>
      <c r="B842" s="399">
        <v>1.3786</v>
      </c>
    </row>
    <row r="843" spans="1:2" x14ac:dyDescent="0.25">
      <c r="A843" s="398">
        <v>41639</v>
      </c>
      <c r="B843" s="399">
        <v>1.3766</v>
      </c>
    </row>
    <row r="844" spans="1:2" x14ac:dyDescent="0.25">
      <c r="A844" s="398">
        <v>41638</v>
      </c>
      <c r="B844" s="399">
        <v>1.3743000000000001</v>
      </c>
    </row>
    <row r="845" spans="1:2" x14ac:dyDescent="0.25">
      <c r="A845" s="398">
        <v>41637</v>
      </c>
      <c r="B845" s="399">
        <v>1.3743000000000001</v>
      </c>
    </row>
    <row r="846" spans="1:2" x14ac:dyDescent="0.25">
      <c r="A846" s="398">
        <v>41636</v>
      </c>
      <c r="B846" s="399">
        <v>1.3757999999999999</v>
      </c>
    </row>
    <row r="847" spans="1:2" x14ac:dyDescent="0.25">
      <c r="A847" s="398">
        <v>41635</v>
      </c>
      <c r="B847" s="399">
        <v>1.3684000000000001</v>
      </c>
    </row>
    <row r="848" spans="1:2" x14ac:dyDescent="0.25">
      <c r="A848" s="398">
        <v>41634</v>
      </c>
      <c r="B848" s="399">
        <v>1.3681000000000001</v>
      </c>
    </row>
    <row r="849" spans="1:2" x14ac:dyDescent="0.25">
      <c r="A849" s="398">
        <v>41633</v>
      </c>
      <c r="B849" s="399">
        <v>1.3681000000000001</v>
      </c>
    </row>
    <row r="850" spans="1:2" x14ac:dyDescent="0.25">
      <c r="A850" s="398">
        <v>41632</v>
      </c>
      <c r="B850" s="399">
        <v>1.3686</v>
      </c>
    </row>
    <row r="851" spans="1:2" x14ac:dyDescent="0.25">
      <c r="A851" s="398">
        <v>41631</v>
      </c>
      <c r="B851" s="399">
        <v>1.3671</v>
      </c>
    </row>
    <row r="852" spans="1:2" x14ac:dyDescent="0.25">
      <c r="A852" s="398">
        <v>41630</v>
      </c>
      <c r="B852" s="399">
        <v>1.3671</v>
      </c>
    </row>
    <row r="853" spans="1:2" x14ac:dyDescent="0.25">
      <c r="A853" s="398">
        <v>41629</v>
      </c>
      <c r="B853" s="399">
        <v>1.3653</v>
      </c>
    </row>
    <row r="854" spans="1:2" x14ac:dyDescent="0.25">
      <c r="A854" s="398">
        <v>41628</v>
      </c>
      <c r="B854" s="399">
        <v>1.367</v>
      </c>
    </row>
    <row r="855" spans="1:2" x14ac:dyDescent="0.25">
      <c r="A855" s="398">
        <v>41627</v>
      </c>
      <c r="B855" s="399">
        <v>1.3761000000000001</v>
      </c>
    </row>
    <row r="856" spans="1:2" x14ac:dyDescent="0.25">
      <c r="A856" s="398">
        <v>41626</v>
      </c>
      <c r="B856" s="399">
        <v>1.3761000000000001</v>
      </c>
    </row>
    <row r="857" spans="1:2" x14ac:dyDescent="0.25">
      <c r="A857" s="398">
        <v>41625</v>
      </c>
      <c r="B857" s="399">
        <v>1.3757999999999999</v>
      </c>
    </row>
    <row r="858" spans="1:2" x14ac:dyDescent="0.25">
      <c r="A858" s="398">
        <v>41624</v>
      </c>
      <c r="B858" s="399">
        <v>1.3737999999999999</v>
      </c>
    </row>
    <row r="859" spans="1:2" x14ac:dyDescent="0.25">
      <c r="A859" s="398">
        <v>41623</v>
      </c>
      <c r="B859" s="399">
        <v>1.3737999999999999</v>
      </c>
    </row>
    <row r="860" spans="1:2" x14ac:dyDescent="0.25">
      <c r="A860" s="398">
        <v>41622</v>
      </c>
      <c r="B860" s="399">
        <v>1.3741000000000001</v>
      </c>
    </row>
    <row r="861" spans="1:2" x14ac:dyDescent="0.25">
      <c r="A861" s="398">
        <v>41621</v>
      </c>
      <c r="B861" s="399">
        <v>1.3774</v>
      </c>
    </row>
    <row r="862" spans="1:2" x14ac:dyDescent="0.25">
      <c r="A862" s="398">
        <v>41620</v>
      </c>
      <c r="B862" s="399">
        <v>1.3769</v>
      </c>
    </row>
    <row r="863" spans="1:2" x14ac:dyDescent="0.25">
      <c r="A863" s="398">
        <v>41619</v>
      </c>
      <c r="B863" s="399">
        <v>1.3753</v>
      </c>
    </row>
    <row r="864" spans="1:2" x14ac:dyDescent="0.25">
      <c r="A864" s="398">
        <v>41618</v>
      </c>
      <c r="B864" s="399">
        <v>1.3714999999999999</v>
      </c>
    </row>
    <row r="865" spans="1:2" x14ac:dyDescent="0.25">
      <c r="A865" s="398">
        <v>41617</v>
      </c>
      <c r="B865" s="399">
        <v>1.3704000000000001</v>
      </c>
    </row>
    <row r="866" spans="1:2" x14ac:dyDescent="0.25">
      <c r="A866" s="398">
        <v>41616</v>
      </c>
      <c r="B866" s="399">
        <v>1.3704000000000001</v>
      </c>
    </row>
    <row r="867" spans="1:2" x14ac:dyDescent="0.25">
      <c r="A867" s="398">
        <v>41615</v>
      </c>
      <c r="B867" s="399">
        <v>1.3672</v>
      </c>
    </row>
    <row r="868" spans="1:2" x14ac:dyDescent="0.25">
      <c r="A868" s="398">
        <v>41614</v>
      </c>
      <c r="B868" s="399">
        <v>1.3613999999999999</v>
      </c>
    </row>
    <row r="869" spans="1:2" x14ac:dyDescent="0.25">
      <c r="A869" s="398">
        <v>41613</v>
      </c>
      <c r="B869" s="399">
        <v>1.3582000000000001</v>
      </c>
    </row>
    <row r="870" spans="1:2" x14ac:dyDescent="0.25">
      <c r="A870" s="398">
        <v>41612</v>
      </c>
      <c r="B870" s="399">
        <v>1.3562000000000001</v>
      </c>
    </row>
    <row r="871" spans="1:2" x14ac:dyDescent="0.25">
      <c r="A871" s="398">
        <v>41611</v>
      </c>
      <c r="B871" s="399">
        <v>1.3571</v>
      </c>
    </row>
    <row r="872" spans="1:2" x14ac:dyDescent="0.25">
      <c r="A872" s="398">
        <v>41610</v>
      </c>
      <c r="B872" s="399">
        <v>1.359</v>
      </c>
    </row>
    <row r="873" spans="1:2" x14ac:dyDescent="0.25">
      <c r="A873" s="398">
        <v>41609</v>
      </c>
      <c r="B873" s="399">
        <v>1.3589</v>
      </c>
    </row>
    <row r="874" spans="1:2" x14ac:dyDescent="0.25">
      <c r="A874" s="398">
        <v>41608</v>
      </c>
      <c r="B874" s="399">
        <v>1.3606</v>
      </c>
    </row>
    <row r="875" spans="1:2" x14ac:dyDescent="0.25">
      <c r="A875" s="398">
        <v>41607</v>
      </c>
      <c r="B875" s="399">
        <v>1.3588</v>
      </c>
    </row>
    <row r="876" spans="1:2" x14ac:dyDescent="0.25">
      <c r="A876" s="398">
        <v>41606</v>
      </c>
      <c r="B876" s="399">
        <v>1.3580000000000001</v>
      </c>
    </row>
    <row r="877" spans="1:2" x14ac:dyDescent="0.25">
      <c r="A877" s="398">
        <v>41605</v>
      </c>
      <c r="B877" s="399">
        <v>1.3541000000000001</v>
      </c>
    </row>
    <row r="878" spans="1:2" x14ac:dyDescent="0.25">
      <c r="A878" s="398">
        <v>41604</v>
      </c>
      <c r="B878" s="399">
        <v>1.3529</v>
      </c>
    </row>
    <row r="879" spans="1:2" x14ac:dyDescent="0.25">
      <c r="A879" s="398">
        <v>41603</v>
      </c>
      <c r="B879" s="399">
        <v>1.3555999999999999</v>
      </c>
    </row>
    <row r="880" spans="1:2" x14ac:dyDescent="0.25">
      <c r="A880" s="398">
        <v>41602</v>
      </c>
      <c r="B880" s="399">
        <v>1.3555999999999999</v>
      </c>
    </row>
    <row r="881" spans="1:2" x14ac:dyDescent="0.25">
      <c r="A881" s="398">
        <v>41601</v>
      </c>
      <c r="B881" s="399">
        <v>1.3502000000000001</v>
      </c>
    </row>
    <row r="882" spans="1:2" x14ac:dyDescent="0.25">
      <c r="A882" s="398">
        <v>41600</v>
      </c>
      <c r="B882" s="399">
        <v>1.3441000000000001</v>
      </c>
    </row>
    <row r="883" spans="1:2" x14ac:dyDescent="0.25">
      <c r="A883" s="398">
        <v>41599</v>
      </c>
      <c r="B883" s="399">
        <v>1.3517999999999999</v>
      </c>
    </row>
    <row r="884" spans="1:2" x14ac:dyDescent="0.25">
      <c r="A884" s="398">
        <v>41598</v>
      </c>
      <c r="B884" s="399">
        <v>1.3513999999999999</v>
      </c>
    </row>
    <row r="885" spans="1:2" x14ac:dyDescent="0.25">
      <c r="A885" s="398">
        <v>41597</v>
      </c>
      <c r="B885" s="399">
        <v>1.3502000000000001</v>
      </c>
    </row>
    <row r="886" spans="1:2" x14ac:dyDescent="0.25">
      <c r="A886" s="398">
        <v>41596</v>
      </c>
      <c r="B886" s="399">
        <v>1.3494999999999999</v>
      </c>
    </row>
    <row r="887" spans="1:2" x14ac:dyDescent="0.25">
      <c r="A887" s="398">
        <v>41595</v>
      </c>
      <c r="B887" s="399">
        <v>1.3494999999999999</v>
      </c>
    </row>
    <row r="888" spans="1:2" x14ac:dyDescent="0.25">
      <c r="A888" s="398">
        <v>41594</v>
      </c>
      <c r="B888" s="399">
        <v>1.3462000000000001</v>
      </c>
    </row>
    <row r="889" spans="1:2" x14ac:dyDescent="0.25">
      <c r="A889" s="398">
        <v>41593</v>
      </c>
      <c r="B889" s="399">
        <v>1.3462000000000001</v>
      </c>
    </row>
    <row r="890" spans="1:2" x14ac:dyDescent="0.25">
      <c r="A890" s="398">
        <v>41592</v>
      </c>
      <c r="B890" s="399">
        <v>1.3435999999999999</v>
      </c>
    </row>
    <row r="891" spans="1:2" x14ac:dyDescent="0.25">
      <c r="A891" s="398">
        <v>41591</v>
      </c>
      <c r="B891" s="399">
        <v>1.3408</v>
      </c>
    </row>
    <row r="892" spans="1:2" x14ac:dyDescent="0.25">
      <c r="A892" s="398">
        <v>41590</v>
      </c>
      <c r="B892" s="399">
        <v>1.3381000000000001</v>
      </c>
    </row>
    <row r="893" spans="1:2" x14ac:dyDescent="0.25">
      <c r="A893" s="398">
        <v>41589</v>
      </c>
      <c r="B893" s="399">
        <v>1.3362000000000001</v>
      </c>
    </row>
    <row r="894" spans="1:2" x14ac:dyDescent="0.25">
      <c r="A894" s="398">
        <v>41588</v>
      </c>
      <c r="B894" s="399">
        <v>1.3362000000000001</v>
      </c>
    </row>
    <row r="895" spans="1:2" x14ac:dyDescent="0.25">
      <c r="A895" s="398">
        <v>41587</v>
      </c>
      <c r="B895" s="399">
        <v>1.3395999999999999</v>
      </c>
    </row>
    <row r="896" spans="1:2" x14ac:dyDescent="0.25">
      <c r="A896" s="398">
        <v>41586</v>
      </c>
      <c r="B896" s="399">
        <v>1.3472999999999999</v>
      </c>
    </row>
    <row r="897" spans="1:2" x14ac:dyDescent="0.25">
      <c r="A897" s="398">
        <v>41585</v>
      </c>
      <c r="B897" s="399">
        <v>1.3504</v>
      </c>
    </row>
    <row r="898" spans="1:2" x14ac:dyDescent="0.25">
      <c r="A898" s="398">
        <v>41584</v>
      </c>
      <c r="B898" s="399">
        <v>1.3492</v>
      </c>
    </row>
    <row r="899" spans="1:2" x14ac:dyDescent="0.25">
      <c r="A899" s="398">
        <v>41583</v>
      </c>
      <c r="B899" s="399">
        <v>1.3499000000000001</v>
      </c>
    </row>
    <row r="900" spans="1:2" x14ac:dyDescent="0.25">
      <c r="A900" s="398">
        <v>41582</v>
      </c>
      <c r="B900" s="399">
        <v>1.3486</v>
      </c>
    </row>
    <row r="901" spans="1:2" x14ac:dyDescent="0.25">
      <c r="A901" s="398">
        <v>41581</v>
      </c>
      <c r="B901" s="399">
        <v>1.3486</v>
      </c>
    </row>
    <row r="902" spans="1:2" x14ac:dyDescent="0.25">
      <c r="A902" s="398">
        <v>41580</v>
      </c>
      <c r="B902" s="399">
        <v>1.3531</v>
      </c>
    </row>
    <row r="903" spans="1:2" x14ac:dyDescent="0.25">
      <c r="A903" s="398">
        <v>41579</v>
      </c>
      <c r="B903" s="399">
        <v>1.3671</v>
      </c>
    </row>
    <row r="904" spans="1:2" x14ac:dyDescent="0.25">
      <c r="A904" s="398">
        <v>41578</v>
      </c>
      <c r="B904" s="399">
        <v>1.3748</v>
      </c>
    </row>
    <row r="905" spans="1:2" x14ac:dyDescent="0.25">
      <c r="A905" s="398">
        <v>41577</v>
      </c>
      <c r="B905" s="399">
        <v>1.3771</v>
      </c>
    </row>
    <row r="906" spans="1:2" x14ac:dyDescent="0.25">
      <c r="A906" s="398">
        <v>41576</v>
      </c>
      <c r="B906" s="399">
        <v>1.38</v>
      </c>
    </row>
    <row r="907" spans="1:2" x14ac:dyDescent="0.25">
      <c r="A907" s="398">
        <v>41575</v>
      </c>
      <c r="B907" s="399">
        <v>1.3801000000000001</v>
      </c>
    </row>
    <row r="908" spans="1:2" x14ac:dyDescent="0.25">
      <c r="A908" s="398">
        <v>41574</v>
      </c>
      <c r="B908" s="399">
        <v>1.3801000000000001</v>
      </c>
    </row>
    <row r="909" spans="1:2" x14ac:dyDescent="0.25">
      <c r="A909" s="398">
        <v>41573</v>
      </c>
      <c r="B909" s="399">
        <v>1.3802000000000001</v>
      </c>
    </row>
    <row r="910" spans="1:2" x14ac:dyDescent="0.25">
      <c r="A910" s="398">
        <v>41572</v>
      </c>
      <c r="B910" s="399">
        <v>1.3794</v>
      </c>
    </row>
    <row r="911" spans="1:2" x14ac:dyDescent="0.25">
      <c r="A911" s="398">
        <v>41571</v>
      </c>
      <c r="B911" s="399">
        <v>1.3774</v>
      </c>
    </row>
    <row r="912" spans="1:2" x14ac:dyDescent="0.25">
      <c r="A912" s="398">
        <v>41570</v>
      </c>
      <c r="B912" s="399">
        <v>1.3707</v>
      </c>
    </row>
    <row r="913" spans="1:2" x14ac:dyDescent="0.25">
      <c r="A913" s="398">
        <v>41569</v>
      </c>
      <c r="B913" s="399">
        <v>1.3674999999999999</v>
      </c>
    </row>
    <row r="914" spans="1:2" x14ac:dyDescent="0.25">
      <c r="A914" s="398">
        <v>41568</v>
      </c>
      <c r="B914" s="399">
        <v>1.3684000000000001</v>
      </c>
    </row>
    <row r="915" spans="1:2" x14ac:dyDescent="0.25">
      <c r="A915" s="398">
        <v>41567</v>
      </c>
      <c r="B915" s="399">
        <v>1.3684000000000001</v>
      </c>
    </row>
    <row r="916" spans="1:2" x14ac:dyDescent="0.25">
      <c r="A916" s="398">
        <v>41566</v>
      </c>
      <c r="B916" s="399">
        <v>1.3676999999999999</v>
      </c>
    </row>
    <row r="917" spans="1:2" x14ac:dyDescent="0.25">
      <c r="A917" s="398">
        <v>41565</v>
      </c>
      <c r="B917" s="399">
        <v>1.3604000000000001</v>
      </c>
    </row>
    <row r="918" spans="1:2" x14ac:dyDescent="0.25">
      <c r="A918" s="398">
        <v>41564</v>
      </c>
      <c r="B918" s="399">
        <v>1.3524</v>
      </c>
    </row>
    <row r="919" spans="1:2" x14ac:dyDescent="0.25">
      <c r="A919" s="398">
        <v>41563</v>
      </c>
      <c r="B919" s="399">
        <v>1.353</v>
      </c>
    </row>
    <row r="920" spans="1:2" x14ac:dyDescent="0.25">
      <c r="A920" s="398">
        <v>41562</v>
      </c>
      <c r="B920" s="399">
        <v>1.3565</v>
      </c>
    </row>
    <row r="921" spans="1:2" x14ac:dyDescent="0.25">
      <c r="A921" s="398">
        <v>41561</v>
      </c>
      <c r="B921" s="399">
        <v>1.3534999999999999</v>
      </c>
    </row>
    <row r="922" spans="1:2" x14ac:dyDescent="0.25">
      <c r="A922" s="398">
        <v>41560</v>
      </c>
      <c r="B922" s="399">
        <v>1.3534999999999999</v>
      </c>
    </row>
    <row r="923" spans="1:2" x14ac:dyDescent="0.25">
      <c r="A923" s="398">
        <v>41559</v>
      </c>
      <c r="B923" s="399">
        <v>1.3545</v>
      </c>
    </row>
    <row r="924" spans="1:2" x14ac:dyDescent="0.25">
      <c r="A924" s="398">
        <v>41558</v>
      </c>
      <c r="B924" s="399">
        <v>1.3516999999999999</v>
      </c>
    </row>
    <row r="925" spans="1:2" x14ac:dyDescent="0.25">
      <c r="A925" s="398">
        <v>41557</v>
      </c>
      <c r="B925" s="399">
        <v>1.3540000000000001</v>
      </c>
    </row>
    <row r="926" spans="1:2" x14ac:dyDescent="0.25">
      <c r="A926" s="398">
        <v>41556</v>
      </c>
      <c r="B926" s="399">
        <v>1.3573999999999999</v>
      </c>
    </row>
    <row r="927" spans="1:2" x14ac:dyDescent="0.25">
      <c r="A927" s="398">
        <v>41555</v>
      </c>
      <c r="B927" s="399">
        <v>1.3571</v>
      </c>
    </row>
    <row r="928" spans="1:2" x14ac:dyDescent="0.25">
      <c r="A928" s="398">
        <v>41554</v>
      </c>
      <c r="B928" s="399">
        <v>1.3553999999999999</v>
      </c>
    </row>
    <row r="929" spans="1:2" x14ac:dyDescent="0.25">
      <c r="A929" s="398">
        <v>41553</v>
      </c>
      <c r="B929" s="399">
        <v>1.3553999999999999</v>
      </c>
    </row>
    <row r="930" spans="1:2" x14ac:dyDescent="0.25">
      <c r="A930" s="398">
        <v>41552</v>
      </c>
      <c r="B930" s="399">
        <v>1.36</v>
      </c>
    </row>
    <row r="931" spans="1:2" x14ac:dyDescent="0.25">
      <c r="A931" s="398">
        <v>41551</v>
      </c>
      <c r="B931" s="399">
        <v>1.3604000000000001</v>
      </c>
    </row>
    <row r="932" spans="1:2" x14ac:dyDescent="0.25">
      <c r="A932" s="398">
        <v>41550</v>
      </c>
      <c r="B932" s="399">
        <v>1.3544</v>
      </c>
    </row>
    <row r="933" spans="1:2" x14ac:dyDescent="0.25">
      <c r="A933" s="398">
        <v>41549</v>
      </c>
      <c r="B933" s="399">
        <v>1.3536999999999999</v>
      </c>
    </row>
    <row r="934" spans="1:2" x14ac:dyDescent="0.25">
      <c r="A934" s="398">
        <v>41548</v>
      </c>
      <c r="B934" s="399">
        <v>1.3508</v>
      </c>
    </row>
    <row r="935" spans="1:2" x14ac:dyDescent="0.25">
      <c r="A935" s="398">
        <v>41547</v>
      </c>
      <c r="B935" s="399">
        <v>1.3520000000000001</v>
      </c>
    </row>
    <row r="936" spans="1:2" x14ac:dyDescent="0.25">
      <c r="A936" s="398">
        <v>41546</v>
      </c>
      <c r="B936" s="399">
        <v>1.3520000000000001</v>
      </c>
    </row>
    <row r="937" spans="1:2" x14ac:dyDescent="0.25">
      <c r="A937" s="398">
        <v>41545</v>
      </c>
      <c r="B937" s="399">
        <v>1.3507</v>
      </c>
    </row>
    <row r="938" spans="1:2" x14ac:dyDescent="0.25">
      <c r="A938" s="398">
        <v>41544</v>
      </c>
      <c r="B938" s="399">
        <v>1.3504</v>
      </c>
    </row>
    <row r="939" spans="1:2" x14ac:dyDescent="0.25">
      <c r="A939" s="398">
        <v>41543</v>
      </c>
      <c r="B939" s="399">
        <v>1.3493999999999999</v>
      </c>
    </row>
    <row r="940" spans="1:2" x14ac:dyDescent="0.25">
      <c r="A940" s="398">
        <v>41542</v>
      </c>
      <c r="B940" s="399">
        <v>1.3489</v>
      </c>
    </row>
    <row r="941" spans="1:2" x14ac:dyDescent="0.25">
      <c r="A941" s="398">
        <v>41541</v>
      </c>
      <c r="B941" s="399">
        <v>1.3514999999999999</v>
      </c>
    </row>
    <row r="942" spans="1:2" x14ac:dyDescent="0.25">
      <c r="A942" s="398">
        <v>41540</v>
      </c>
      <c r="B942" s="399">
        <v>1.3521000000000001</v>
      </c>
    </row>
    <row r="943" spans="1:2" x14ac:dyDescent="0.25">
      <c r="A943" s="398">
        <v>41539</v>
      </c>
      <c r="B943" s="399">
        <v>1.3521000000000001</v>
      </c>
    </row>
    <row r="944" spans="1:2" x14ac:dyDescent="0.25">
      <c r="A944" s="398">
        <v>41538</v>
      </c>
      <c r="B944" s="399">
        <v>1.3529</v>
      </c>
    </row>
    <row r="945" spans="1:2" x14ac:dyDescent="0.25">
      <c r="A945" s="398">
        <v>41537</v>
      </c>
      <c r="B945" s="399">
        <v>1.3532999999999999</v>
      </c>
    </row>
    <row r="946" spans="1:2" x14ac:dyDescent="0.25">
      <c r="A946" s="398">
        <v>41536</v>
      </c>
      <c r="B946" s="399">
        <v>1.3371999999999999</v>
      </c>
    </row>
    <row r="947" spans="1:2" x14ac:dyDescent="0.25">
      <c r="A947" s="398">
        <v>41535</v>
      </c>
      <c r="B947" s="399">
        <v>1.3346</v>
      </c>
    </row>
    <row r="948" spans="1:2" x14ac:dyDescent="0.25">
      <c r="A948" s="398">
        <v>41534</v>
      </c>
      <c r="B948" s="399">
        <v>1.3357000000000001</v>
      </c>
    </row>
    <row r="949" spans="1:2" x14ac:dyDescent="0.25">
      <c r="A949" s="398">
        <v>41533</v>
      </c>
      <c r="B949" s="399">
        <v>1.3291999999999999</v>
      </c>
    </row>
    <row r="950" spans="1:2" x14ac:dyDescent="0.25">
      <c r="A950" s="398">
        <v>41532</v>
      </c>
      <c r="B950" s="399">
        <v>1.3291999999999999</v>
      </c>
    </row>
    <row r="951" spans="1:2" x14ac:dyDescent="0.25">
      <c r="A951" s="398">
        <v>41531</v>
      </c>
      <c r="B951" s="399">
        <v>1.3288</v>
      </c>
    </row>
    <row r="952" spans="1:2" x14ac:dyDescent="0.25">
      <c r="A952" s="398">
        <v>41530</v>
      </c>
      <c r="B952" s="399">
        <v>1.3304</v>
      </c>
    </row>
    <row r="953" spans="1:2" x14ac:dyDescent="0.25">
      <c r="A953" s="398">
        <v>41529</v>
      </c>
      <c r="B953" s="399">
        <v>1.3275999999999999</v>
      </c>
    </row>
    <row r="954" spans="1:2" x14ac:dyDescent="0.25">
      <c r="A954" s="398">
        <v>41528</v>
      </c>
      <c r="B954" s="399">
        <v>1.3257000000000001</v>
      </c>
    </row>
    <row r="955" spans="1:2" x14ac:dyDescent="0.25">
      <c r="A955" s="398">
        <v>41527</v>
      </c>
      <c r="B955" s="399">
        <v>1.3203</v>
      </c>
    </row>
    <row r="956" spans="1:2" x14ac:dyDescent="0.25">
      <c r="A956" s="398">
        <v>41526</v>
      </c>
      <c r="B956" s="399">
        <v>1.3178000000000001</v>
      </c>
    </row>
    <row r="957" spans="1:2" x14ac:dyDescent="0.25">
      <c r="A957" s="398">
        <v>41525</v>
      </c>
      <c r="B957" s="399">
        <v>1.3178000000000001</v>
      </c>
    </row>
    <row r="958" spans="1:2" x14ac:dyDescent="0.25">
      <c r="A958" s="398">
        <v>41524</v>
      </c>
      <c r="B958" s="399">
        <v>1.3138000000000001</v>
      </c>
    </row>
    <row r="959" spans="1:2" x14ac:dyDescent="0.25">
      <c r="A959" s="398">
        <v>41523</v>
      </c>
      <c r="B959" s="399">
        <v>1.3169999999999999</v>
      </c>
    </row>
    <row r="960" spans="1:2" x14ac:dyDescent="0.25">
      <c r="A960" s="398">
        <v>41522</v>
      </c>
      <c r="B960" s="399">
        <v>1.3180000000000001</v>
      </c>
    </row>
    <row r="961" spans="1:2" x14ac:dyDescent="0.25">
      <c r="A961" s="398">
        <v>41521</v>
      </c>
      <c r="B961" s="399">
        <v>1.3177000000000001</v>
      </c>
    </row>
    <row r="962" spans="1:2" x14ac:dyDescent="0.25">
      <c r="A962" s="398">
        <v>41520</v>
      </c>
      <c r="B962" s="399">
        <v>1.3204</v>
      </c>
    </row>
    <row r="963" spans="1:2" x14ac:dyDescent="0.25">
      <c r="A963" s="398">
        <v>41519</v>
      </c>
      <c r="B963" s="399">
        <v>1.3218000000000001</v>
      </c>
    </row>
    <row r="964" spans="1:2" x14ac:dyDescent="0.25">
      <c r="A964" s="398">
        <v>41518</v>
      </c>
      <c r="B964" s="399">
        <v>1.3218000000000001</v>
      </c>
    </row>
    <row r="965" spans="1:2" x14ac:dyDescent="0.25">
      <c r="A965" s="398">
        <v>41517</v>
      </c>
      <c r="B965" s="399">
        <v>1.3229</v>
      </c>
    </row>
    <row r="966" spans="1:2" x14ac:dyDescent="0.25">
      <c r="A966" s="398">
        <v>41516</v>
      </c>
      <c r="B966" s="399">
        <v>1.3281000000000001</v>
      </c>
    </row>
    <row r="967" spans="1:2" x14ac:dyDescent="0.25">
      <c r="A967" s="398">
        <v>41515</v>
      </c>
      <c r="B967" s="399">
        <v>1.3362000000000001</v>
      </c>
    </row>
    <row r="968" spans="1:2" x14ac:dyDescent="0.25">
      <c r="A968" s="398">
        <v>41514</v>
      </c>
      <c r="B968" s="399">
        <v>1.337</v>
      </c>
    </row>
    <row r="969" spans="1:2" x14ac:dyDescent="0.25">
      <c r="A969" s="398">
        <v>41513</v>
      </c>
      <c r="B969" s="399">
        <v>1.3375999999999999</v>
      </c>
    </row>
    <row r="970" spans="1:2" x14ac:dyDescent="0.25">
      <c r="A970" s="398">
        <v>41512</v>
      </c>
      <c r="B970" s="399">
        <v>1.3376999999999999</v>
      </c>
    </row>
    <row r="971" spans="1:2" x14ac:dyDescent="0.25">
      <c r="A971" s="398">
        <v>41511</v>
      </c>
      <c r="B971" s="399">
        <v>1.3376999999999999</v>
      </c>
    </row>
    <row r="972" spans="1:2" x14ac:dyDescent="0.25">
      <c r="A972" s="398">
        <v>41510</v>
      </c>
      <c r="B972" s="399">
        <v>1.3361000000000001</v>
      </c>
    </row>
    <row r="973" spans="1:2" x14ac:dyDescent="0.25">
      <c r="A973" s="398">
        <v>41509</v>
      </c>
      <c r="B973" s="399">
        <v>1.3342000000000001</v>
      </c>
    </row>
    <row r="974" spans="1:2" x14ac:dyDescent="0.25">
      <c r="A974" s="398">
        <v>41508</v>
      </c>
      <c r="B974" s="399">
        <v>1.3395999999999999</v>
      </c>
    </row>
    <row r="975" spans="1:2" x14ac:dyDescent="0.25">
      <c r="A975" s="398">
        <v>41507</v>
      </c>
      <c r="B975" s="399">
        <v>1.3376999999999999</v>
      </c>
    </row>
    <row r="976" spans="1:2" x14ac:dyDescent="0.25">
      <c r="A976" s="398">
        <v>41506</v>
      </c>
      <c r="B976" s="399">
        <v>1.3337000000000001</v>
      </c>
    </row>
    <row r="977" spans="1:2" x14ac:dyDescent="0.25">
      <c r="A977" s="398">
        <v>41505</v>
      </c>
      <c r="B977" s="399">
        <v>1.3324</v>
      </c>
    </row>
    <row r="978" spans="1:2" x14ac:dyDescent="0.25">
      <c r="A978" s="398">
        <v>41504</v>
      </c>
      <c r="B978" s="399">
        <v>1.3324</v>
      </c>
    </row>
    <row r="979" spans="1:2" x14ac:dyDescent="0.25">
      <c r="A979" s="398">
        <v>41503</v>
      </c>
      <c r="B979" s="399">
        <v>1.3340000000000001</v>
      </c>
    </row>
    <row r="980" spans="1:2" x14ac:dyDescent="0.25">
      <c r="A980" s="398">
        <v>41502</v>
      </c>
      <c r="B980" s="399">
        <v>1.3283</v>
      </c>
    </row>
    <row r="981" spans="1:2" x14ac:dyDescent="0.25">
      <c r="A981" s="398">
        <v>41501</v>
      </c>
      <c r="B981" s="399">
        <v>1.3258000000000001</v>
      </c>
    </row>
    <row r="982" spans="1:2" x14ac:dyDescent="0.25">
      <c r="A982" s="398">
        <v>41500</v>
      </c>
      <c r="B982" s="399">
        <v>1.3283</v>
      </c>
    </row>
    <row r="983" spans="1:2" x14ac:dyDescent="0.25">
      <c r="A983" s="398">
        <v>41499</v>
      </c>
      <c r="B983" s="399">
        <v>1.3311999999999999</v>
      </c>
    </row>
    <row r="984" spans="1:2" x14ac:dyDescent="0.25">
      <c r="A984" s="398">
        <v>41498</v>
      </c>
      <c r="B984" s="399">
        <v>1.3337000000000001</v>
      </c>
    </row>
    <row r="985" spans="1:2" x14ac:dyDescent="0.25">
      <c r="A985" s="398">
        <v>41497</v>
      </c>
      <c r="B985" s="399">
        <v>1.3337000000000001</v>
      </c>
    </row>
    <row r="986" spans="1:2" x14ac:dyDescent="0.25">
      <c r="A986" s="398">
        <v>41496</v>
      </c>
      <c r="B986" s="399">
        <v>1.3368</v>
      </c>
    </row>
    <row r="987" spans="1:2" x14ac:dyDescent="0.25">
      <c r="A987" s="398">
        <v>41495</v>
      </c>
      <c r="B987" s="399">
        <v>1.3357000000000001</v>
      </c>
    </row>
    <row r="988" spans="1:2" x14ac:dyDescent="0.25">
      <c r="A988" s="398">
        <v>41494</v>
      </c>
      <c r="B988" s="399">
        <v>1.3307</v>
      </c>
    </row>
    <row r="989" spans="1:2" x14ac:dyDescent="0.25">
      <c r="A989" s="398">
        <v>41493</v>
      </c>
      <c r="B989" s="399">
        <v>1.3277000000000001</v>
      </c>
    </row>
    <row r="990" spans="1:2" x14ac:dyDescent="0.25">
      <c r="A990" s="398">
        <v>41492</v>
      </c>
      <c r="B990" s="399">
        <v>1.3268</v>
      </c>
    </row>
    <row r="991" spans="1:2" x14ac:dyDescent="0.25">
      <c r="A991" s="398">
        <v>41491</v>
      </c>
      <c r="B991" s="399">
        <v>1.3278000000000001</v>
      </c>
    </row>
    <row r="992" spans="1:2" x14ac:dyDescent="0.25">
      <c r="A992" s="398">
        <v>41490</v>
      </c>
      <c r="B992" s="399">
        <v>1.3278000000000001</v>
      </c>
    </row>
    <row r="993" spans="1:2" x14ac:dyDescent="0.25">
      <c r="A993" s="398">
        <v>41489</v>
      </c>
      <c r="B993" s="399">
        <v>1.3233999999999999</v>
      </c>
    </row>
    <row r="994" spans="1:2" x14ac:dyDescent="0.25">
      <c r="A994" s="398">
        <v>41488</v>
      </c>
      <c r="B994" s="399">
        <v>1.3251999999999999</v>
      </c>
    </row>
    <row r="995" spans="1:2" x14ac:dyDescent="0.25">
      <c r="A995" s="398">
        <v>41487</v>
      </c>
      <c r="B995" s="399">
        <v>1.3268</v>
      </c>
    </row>
    <row r="996" spans="1:2" x14ac:dyDescent="0.25">
      <c r="A996" s="398">
        <v>41486</v>
      </c>
      <c r="B996" s="399">
        <v>1.3262</v>
      </c>
    </row>
    <row r="997" spans="1:2" x14ac:dyDescent="0.25">
      <c r="A997" s="398">
        <v>41485</v>
      </c>
      <c r="B997" s="399">
        <v>1.3272999999999999</v>
      </c>
    </row>
    <row r="998" spans="1:2" x14ac:dyDescent="0.25">
      <c r="A998" s="398">
        <v>41484</v>
      </c>
      <c r="B998" s="399">
        <v>1.3275999999999999</v>
      </c>
    </row>
    <row r="999" spans="1:2" x14ac:dyDescent="0.25">
      <c r="A999" s="398">
        <v>41483</v>
      </c>
      <c r="B999" s="399">
        <v>1.3275999999999999</v>
      </c>
    </row>
    <row r="1000" spans="1:2" x14ac:dyDescent="0.25">
      <c r="A1000" s="398">
        <v>41482</v>
      </c>
      <c r="B1000" s="399">
        <v>1.3275999999999999</v>
      </c>
    </row>
    <row r="1001" spans="1:2" x14ac:dyDescent="0.25">
      <c r="A1001" s="398">
        <v>41481</v>
      </c>
      <c r="B1001" s="399">
        <v>1.3214999999999999</v>
      </c>
    </row>
    <row r="1002" spans="1:2" x14ac:dyDescent="0.25">
      <c r="A1002" s="398">
        <v>41480</v>
      </c>
      <c r="B1002" s="399">
        <v>1.3216000000000001</v>
      </c>
    </row>
    <row r="1003" spans="1:2" x14ac:dyDescent="0.25">
      <c r="A1003" s="398">
        <v>41479</v>
      </c>
      <c r="B1003" s="399">
        <v>1.3196000000000001</v>
      </c>
    </row>
    <row r="1004" spans="1:2" x14ac:dyDescent="0.25">
      <c r="A1004" s="398">
        <v>41478</v>
      </c>
      <c r="B1004" s="399">
        <v>1.3168</v>
      </c>
    </row>
    <row r="1005" spans="1:2" x14ac:dyDescent="0.25">
      <c r="A1005" s="398">
        <v>41477</v>
      </c>
      <c r="B1005" s="399">
        <v>1.3139000000000001</v>
      </c>
    </row>
    <row r="1006" spans="1:2" x14ac:dyDescent="0.25">
      <c r="A1006" s="398">
        <v>41476</v>
      </c>
      <c r="B1006" s="399">
        <v>1.3139000000000001</v>
      </c>
    </row>
    <row r="1007" spans="1:2" x14ac:dyDescent="0.25">
      <c r="A1007" s="398">
        <v>41475</v>
      </c>
      <c r="B1007" s="399">
        <v>1.3124</v>
      </c>
    </row>
    <row r="1008" spans="1:2" x14ac:dyDescent="0.25">
      <c r="A1008" s="398">
        <v>41474</v>
      </c>
      <c r="B1008" s="399">
        <v>1.3103</v>
      </c>
    </row>
    <row r="1009" spans="1:2" x14ac:dyDescent="0.25">
      <c r="A1009" s="398">
        <v>41473</v>
      </c>
      <c r="B1009" s="399">
        <v>1.3137000000000001</v>
      </c>
    </row>
    <row r="1010" spans="1:2" x14ac:dyDescent="0.25">
      <c r="A1010" s="398">
        <v>41472</v>
      </c>
      <c r="B1010" s="399">
        <v>1.31</v>
      </c>
    </row>
    <row r="1011" spans="1:2" x14ac:dyDescent="0.25">
      <c r="A1011" s="398">
        <v>41471</v>
      </c>
      <c r="B1011" s="399">
        <v>1.3052999999999999</v>
      </c>
    </row>
    <row r="1012" spans="1:2" x14ac:dyDescent="0.25">
      <c r="A1012" s="398">
        <v>41470</v>
      </c>
      <c r="B1012" s="399">
        <v>1.3064</v>
      </c>
    </row>
    <row r="1013" spans="1:2" x14ac:dyDescent="0.25">
      <c r="A1013" s="398">
        <v>41469</v>
      </c>
      <c r="B1013" s="399">
        <v>1.3064</v>
      </c>
    </row>
    <row r="1014" spans="1:2" x14ac:dyDescent="0.25">
      <c r="A1014" s="398">
        <v>41468</v>
      </c>
      <c r="B1014" s="399">
        <v>1.3065</v>
      </c>
    </row>
    <row r="1015" spans="1:2" x14ac:dyDescent="0.25">
      <c r="A1015" s="398">
        <v>41467</v>
      </c>
      <c r="B1015" s="399">
        <v>1.3068</v>
      </c>
    </row>
    <row r="1016" spans="1:2" x14ac:dyDescent="0.25">
      <c r="A1016" s="398">
        <v>41466</v>
      </c>
      <c r="B1016" s="399">
        <v>1.2816000000000001</v>
      </c>
    </row>
    <row r="1017" spans="1:2" x14ac:dyDescent="0.25">
      <c r="A1017" s="398">
        <v>41465</v>
      </c>
      <c r="B1017" s="399">
        <v>1.2842</v>
      </c>
    </row>
    <row r="1018" spans="1:2" x14ac:dyDescent="0.25">
      <c r="A1018" s="398">
        <v>41464</v>
      </c>
      <c r="B1018" s="399">
        <v>1.2842</v>
      </c>
    </row>
    <row r="1019" spans="1:2" x14ac:dyDescent="0.25">
      <c r="A1019" s="398">
        <v>41463</v>
      </c>
      <c r="B1019" s="399">
        <v>1.2825</v>
      </c>
    </row>
    <row r="1020" spans="1:2" x14ac:dyDescent="0.25">
      <c r="A1020" s="398">
        <v>41462</v>
      </c>
      <c r="B1020" s="399">
        <v>1.2825</v>
      </c>
    </row>
    <row r="1021" spans="1:2" x14ac:dyDescent="0.25">
      <c r="A1021" s="398">
        <v>41461</v>
      </c>
      <c r="B1021" s="399">
        <v>1.2870999999999999</v>
      </c>
    </row>
    <row r="1022" spans="1:2" x14ac:dyDescent="0.25">
      <c r="A1022" s="398">
        <v>41460</v>
      </c>
      <c r="B1022" s="399">
        <v>1.2969999999999999</v>
      </c>
    </row>
    <row r="1023" spans="1:2" x14ac:dyDescent="0.25">
      <c r="A1023" s="398">
        <v>41459</v>
      </c>
      <c r="B1023" s="399">
        <v>1.2977000000000001</v>
      </c>
    </row>
    <row r="1024" spans="1:2" x14ac:dyDescent="0.25">
      <c r="A1024" s="398">
        <v>41458</v>
      </c>
      <c r="B1024" s="399">
        <v>1.3035000000000001</v>
      </c>
    </row>
    <row r="1025" spans="1:2" x14ac:dyDescent="0.25">
      <c r="A1025" s="398">
        <v>41457</v>
      </c>
      <c r="B1025" s="399">
        <v>1.3035000000000001</v>
      </c>
    </row>
    <row r="1026" spans="1:2" x14ac:dyDescent="0.25">
      <c r="A1026" s="398">
        <v>41456</v>
      </c>
      <c r="B1026" s="399">
        <v>1.3007</v>
      </c>
    </row>
    <row r="1027" spans="1:2" x14ac:dyDescent="0.25">
      <c r="A1027" s="398">
        <v>41455</v>
      </c>
      <c r="B1027" s="399">
        <v>1.3007</v>
      </c>
    </row>
    <row r="1028" spans="1:2" x14ac:dyDescent="0.25">
      <c r="A1028" s="398">
        <v>41454</v>
      </c>
      <c r="B1028" s="399">
        <v>1.3041</v>
      </c>
    </row>
    <row r="1029" spans="1:2" x14ac:dyDescent="0.25">
      <c r="A1029" s="398">
        <v>41453</v>
      </c>
      <c r="B1029" s="399">
        <v>1.3027</v>
      </c>
    </row>
    <row r="1030" spans="1:2" x14ac:dyDescent="0.25">
      <c r="A1030" s="398">
        <v>41452</v>
      </c>
      <c r="B1030" s="399">
        <v>1.3045</v>
      </c>
    </row>
    <row r="1031" spans="1:2" x14ac:dyDescent="0.25">
      <c r="A1031" s="398">
        <v>41451</v>
      </c>
      <c r="B1031" s="399">
        <v>1.3111999999999999</v>
      </c>
    </row>
    <row r="1032" spans="1:2" x14ac:dyDescent="0.25">
      <c r="A1032" s="398">
        <v>41450</v>
      </c>
      <c r="B1032" s="399">
        <v>1.3104</v>
      </c>
    </row>
    <row r="1033" spans="1:2" x14ac:dyDescent="0.25">
      <c r="A1033" s="398">
        <v>41449</v>
      </c>
      <c r="B1033" s="399">
        <v>1.3117000000000001</v>
      </c>
    </row>
    <row r="1034" spans="1:2" x14ac:dyDescent="0.25">
      <c r="A1034" s="398">
        <v>41448</v>
      </c>
      <c r="B1034" s="399">
        <v>1.3117000000000001</v>
      </c>
    </row>
    <row r="1035" spans="1:2" x14ac:dyDescent="0.25">
      <c r="A1035" s="398">
        <v>41447</v>
      </c>
      <c r="B1035" s="399">
        <v>1.3193999999999999</v>
      </c>
    </row>
    <row r="1036" spans="1:2" x14ac:dyDescent="0.25">
      <c r="A1036" s="398">
        <v>41446</v>
      </c>
      <c r="B1036" s="399">
        <v>1.3236000000000001</v>
      </c>
    </row>
    <row r="1037" spans="1:2" x14ac:dyDescent="0.25">
      <c r="A1037" s="398">
        <v>41445</v>
      </c>
      <c r="B1037" s="399">
        <v>1.3382000000000001</v>
      </c>
    </row>
    <row r="1038" spans="1:2" x14ac:dyDescent="0.25">
      <c r="A1038" s="398">
        <v>41444</v>
      </c>
      <c r="B1038" s="399">
        <v>1.3372999999999999</v>
      </c>
    </row>
    <row r="1039" spans="1:2" x14ac:dyDescent="0.25">
      <c r="A1039" s="398">
        <v>41443</v>
      </c>
      <c r="B1039" s="399">
        <v>1.3339000000000001</v>
      </c>
    </row>
    <row r="1040" spans="1:2" x14ac:dyDescent="0.25">
      <c r="A1040" s="398">
        <v>41442</v>
      </c>
      <c r="B1040" s="399">
        <v>1.3342000000000001</v>
      </c>
    </row>
    <row r="1041" spans="1:2" x14ac:dyDescent="0.25">
      <c r="A1041" s="398">
        <v>41441</v>
      </c>
      <c r="B1041" s="399">
        <v>1.3342000000000001</v>
      </c>
    </row>
    <row r="1042" spans="1:2" x14ac:dyDescent="0.25">
      <c r="A1042" s="398">
        <v>41440</v>
      </c>
      <c r="B1042" s="399">
        <v>1.3340000000000001</v>
      </c>
    </row>
    <row r="1043" spans="1:2" x14ac:dyDescent="0.25">
      <c r="A1043" s="398">
        <v>41439</v>
      </c>
      <c r="B1043" s="399">
        <v>1.3340000000000001</v>
      </c>
    </row>
    <row r="1044" spans="1:2" x14ac:dyDescent="0.25">
      <c r="A1044" s="398">
        <v>41438</v>
      </c>
      <c r="B1044" s="399">
        <v>1.331</v>
      </c>
    </row>
    <row r="1045" spans="1:2" x14ac:dyDescent="0.25">
      <c r="A1045" s="398">
        <v>41437</v>
      </c>
      <c r="B1045" s="399">
        <v>1.3272999999999999</v>
      </c>
    </row>
    <row r="1046" spans="1:2" x14ac:dyDescent="0.25">
      <c r="A1046" s="398">
        <v>41436</v>
      </c>
      <c r="B1046" s="399">
        <v>1.3213999999999999</v>
      </c>
    </row>
    <row r="1047" spans="1:2" x14ac:dyDescent="0.25">
      <c r="A1047" s="398">
        <v>41435</v>
      </c>
      <c r="B1047" s="399">
        <v>1.3214999999999999</v>
      </c>
    </row>
    <row r="1048" spans="1:2" x14ac:dyDescent="0.25">
      <c r="A1048" s="398">
        <v>41434</v>
      </c>
      <c r="B1048" s="399">
        <v>1.3214999999999999</v>
      </c>
    </row>
    <row r="1049" spans="1:2" x14ac:dyDescent="0.25">
      <c r="A1049" s="398">
        <v>41433</v>
      </c>
      <c r="B1049" s="399">
        <v>1.3237000000000001</v>
      </c>
    </row>
    <row r="1050" spans="1:2" x14ac:dyDescent="0.25">
      <c r="A1050" s="398">
        <v>41432</v>
      </c>
      <c r="B1050" s="399">
        <v>1.3142</v>
      </c>
    </row>
    <row r="1051" spans="1:2" x14ac:dyDescent="0.25">
      <c r="A1051" s="398">
        <v>41431</v>
      </c>
      <c r="B1051" s="399">
        <v>1.3080000000000001</v>
      </c>
    </row>
    <row r="1052" spans="1:2" x14ac:dyDescent="0.25">
      <c r="A1052" s="398">
        <v>41430</v>
      </c>
      <c r="B1052" s="399">
        <v>1.3070999999999999</v>
      </c>
    </row>
    <row r="1053" spans="1:2" x14ac:dyDescent="0.25">
      <c r="A1053" s="398">
        <v>41429</v>
      </c>
      <c r="B1053" s="399">
        <v>1.3025</v>
      </c>
    </row>
    <row r="1054" spans="1:2" x14ac:dyDescent="0.25">
      <c r="A1054" s="398">
        <v>41428</v>
      </c>
      <c r="B1054" s="399">
        <v>1.2994000000000001</v>
      </c>
    </row>
    <row r="1055" spans="1:2" x14ac:dyDescent="0.25">
      <c r="A1055" s="398">
        <v>41427</v>
      </c>
      <c r="B1055" s="399">
        <v>1.2994000000000001</v>
      </c>
    </row>
    <row r="1056" spans="1:2" x14ac:dyDescent="0.25">
      <c r="A1056" s="398">
        <v>41426</v>
      </c>
      <c r="B1056" s="399">
        <v>1.3009999999999999</v>
      </c>
    </row>
    <row r="1057" spans="1:2" x14ac:dyDescent="0.25">
      <c r="A1057" s="398">
        <v>41425</v>
      </c>
      <c r="B1057" s="399">
        <v>1.2987</v>
      </c>
    </row>
    <row r="1058" spans="1:2" x14ac:dyDescent="0.25">
      <c r="A1058" s="398">
        <v>41424</v>
      </c>
      <c r="B1058" s="399">
        <v>1.2895000000000001</v>
      </c>
    </row>
    <row r="1059" spans="1:2" x14ac:dyDescent="0.25">
      <c r="A1059" s="398">
        <v>41423</v>
      </c>
      <c r="B1059" s="399">
        <v>1.2903</v>
      </c>
    </row>
    <row r="1060" spans="1:2" x14ac:dyDescent="0.25">
      <c r="A1060" s="398">
        <v>41422</v>
      </c>
      <c r="B1060" s="399">
        <v>1.2932999999999999</v>
      </c>
    </row>
    <row r="1061" spans="1:2" x14ac:dyDescent="0.25">
      <c r="A1061" s="398">
        <v>41421</v>
      </c>
      <c r="B1061" s="399">
        <v>1.2927999999999999</v>
      </c>
    </row>
    <row r="1062" spans="1:2" x14ac:dyDescent="0.25">
      <c r="A1062" s="398">
        <v>41420</v>
      </c>
      <c r="B1062" s="399">
        <v>1.2927999999999999</v>
      </c>
    </row>
    <row r="1063" spans="1:2" x14ac:dyDescent="0.25">
      <c r="A1063" s="398">
        <v>41419</v>
      </c>
      <c r="B1063" s="399">
        <v>1.2934000000000001</v>
      </c>
    </row>
    <row r="1064" spans="1:2" x14ac:dyDescent="0.25">
      <c r="A1064" s="398">
        <v>41418</v>
      </c>
      <c r="B1064" s="399">
        <v>1.288</v>
      </c>
    </row>
    <row r="1065" spans="1:2" x14ac:dyDescent="0.25">
      <c r="A1065" s="398">
        <v>41417</v>
      </c>
      <c r="B1065" s="399">
        <v>1.2907999999999999</v>
      </c>
    </row>
    <row r="1066" spans="1:2" x14ac:dyDescent="0.25">
      <c r="A1066" s="398">
        <v>41416</v>
      </c>
      <c r="B1066" s="399">
        <v>1.2885</v>
      </c>
    </row>
    <row r="1067" spans="1:2" x14ac:dyDescent="0.25">
      <c r="A1067" s="398">
        <v>41415</v>
      </c>
      <c r="B1067" s="399">
        <v>1.2855000000000001</v>
      </c>
    </row>
    <row r="1068" spans="1:2" x14ac:dyDescent="0.25">
      <c r="A1068" s="398">
        <v>41414</v>
      </c>
      <c r="B1068" s="399">
        <v>1.2836000000000001</v>
      </c>
    </row>
    <row r="1069" spans="1:2" x14ac:dyDescent="0.25">
      <c r="A1069" s="398">
        <v>41413</v>
      </c>
      <c r="B1069" s="399">
        <v>1.2836000000000001</v>
      </c>
    </row>
    <row r="1070" spans="1:2" x14ac:dyDescent="0.25">
      <c r="A1070" s="398">
        <v>41412</v>
      </c>
      <c r="B1070" s="399">
        <v>1.2855000000000001</v>
      </c>
    </row>
    <row r="1071" spans="1:2" x14ac:dyDescent="0.25">
      <c r="A1071" s="398">
        <v>41411</v>
      </c>
      <c r="B1071" s="399">
        <v>1.2881</v>
      </c>
    </row>
    <row r="1072" spans="1:2" x14ac:dyDescent="0.25">
      <c r="A1072" s="398">
        <v>41410</v>
      </c>
      <c r="B1072" s="399">
        <v>1.2898000000000001</v>
      </c>
    </row>
    <row r="1073" spans="1:2" x14ac:dyDescent="0.25">
      <c r="A1073" s="398">
        <v>41409</v>
      </c>
      <c r="B1073" s="399">
        <v>1.2981</v>
      </c>
    </row>
    <row r="1074" spans="1:2" x14ac:dyDescent="0.25">
      <c r="A1074" s="398">
        <v>41408</v>
      </c>
      <c r="B1074" s="399">
        <v>1.2974000000000001</v>
      </c>
    </row>
    <row r="1075" spans="1:2" x14ac:dyDescent="0.25">
      <c r="A1075" s="398">
        <v>41407</v>
      </c>
      <c r="B1075" s="399">
        <v>1.2986</v>
      </c>
    </row>
    <row r="1076" spans="1:2" x14ac:dyDescent="0.25">
      <c r="A1076" s="398">
        <v>41406</v>
      </c>
      <c r="B1076" s="399">
        <v>1.2986</v>
      </c>
    </row>
    <row r="1077" spans="1:2" x14ac:dyDescent="0.25">
      <c r="A1077" s="398">
        <v>41405</v>
      </c>
      <c r="B1077" s="399">
        <v>1.3010999999999999</v>
      </c>
    </row>
    <row r="1078" spans="1:2" x14ac:dyDescent="0.25">
      <c r="A1078" s="398">
        <v>41404</v>
      </c>
      <c r="B1078" s="399">
        <v>1.3129999999999999</v>
      </c>
    </row>
    <row r="1079" spans="1:2" x14ac:dyDescent="0.25">
      <c r="A1079" s="398">
        <v>41403</v>
      </c>
      <c r="B1079" s="399">
        <v>1.3122</v>
      </c>
    </row>
    <row r="1080" spans="1:2" x14ac:dyDescent="0.25">
      <c r="A1080" s="398">
        <v>41402</v>
      </c>
      <c r="B1080" s="399">
        <v>1.3085</v>
      </c>
    </row>
    <row r="1081" spans="1:2" x14ac:dyDescent="0.25">
      <c r="A1081" s="398">
        <v>41401</v>
      </c>
      <c r="B1081" s="399">
        <v>1.3103</v>
      </c>
    </row>
    <row r="1082" spans="1:2" x14ac:dyDescent="0.25">
      <c r="A1082" s="398">
        <v>41400</v>
      </c>
      <c r="B1082" s="399">
        <v>1.3112999999999999</v>
      </c>
    </row>
    <row r="1083" spans="1:2" x14ac:dyDescent="0.25">
      <c r="A1083" s="398">
        <v>41399</v>
      </c>
      <c r="B1083" s="399">
        <v>1.3112999999999999</v>
      </c>
    </row>
    <row r="1084" spans="1:2" x14ac:dyDescent="0.25">
      <c r="A1084" s="398">
        <v>41398</v>
      </c>
      <c r="B1084" s="399">
        <v>1.3092999999999999</v>
      </c>
    </row>
    <row r="1085" spans="1:2" x14ac:dyDescent="0.25">
      <c r="A1085" s="398">
        <v>41397</v>
      </c>
      <c r="B1085" s="399">
        <v>1.3137000000000001</v>
      </c>
    </row>
    <row r="1086" spans="1:2" x14ac:dyDescent="0.25">
      <c r="A1086" s="398">
        <v>41396</v>
      </c>
      <c r="B1086" s="399">
        <v>1.3184</v>
      </c>
    </row>
    <row r="1087" spans="1:2" x14ac:dyDescent="0.25">
      <c r="A1087" s="398">
        <v>41395</v>
      </c>
      <c r="B1087" s="399">
        <v>1.3109999999999999</v>
      </c>
    </row>
    <row r="1088" spans="1:2" x14ac:dyDescent="0.25">
      <c r="A1088" s="398">
        <v>41394</v>
      </c>
      <c r="B1088" s="399">
        <v>1.3072999999999999</v>
      </c>
    </row>
    <row r="1089" spans="1:2" x14ac:dyDescent="0.25">
      <c r="A1089" s="398">
        <v>41393</v>
      </c>
      <c r="B1089" s="399">
        <v>1.3026</v>
      </c>
    </row>
    <row r="1090" spans="1:2" x14ac:dyDescent="0.25">
      <c r="A1090" s="398">
        <v>41392</v>
      </c>
      <c r="B1090" s="399">
        <v>1.3026</v>
      </c>
    </row>
    <row r="1091" spans="1:2" x14ac:dyDescent="0.25">
      <c r="A1091" s="398">
        <v>41391</v>
      </c>
      <c r="B1091" s="399">
        <v>1.3021</v>
      </c>
    </row>
    <row r="1092" spans="1:2" x14ac:dyDescent="0.25">
      <c r="A1092" s="398">
        <v>41390</v>
      </c>
      <c r="B1092" s="399">
        <v>1.3032999999999999</v>
      </c>
    </row>
    <row r="1093" spans="1:2" x14ac:dyDescent="0.25">
      <c r="A1093" s="398">
        <v>41389</v>
      </c>
      <c r="B1093" s="399">
        <v>1.3002</v>
      </c>
    </row>
    <row r="1094" spans="1:2" x14ac:dyDescent="0.25">
      <c r="A1094" s="398">
        <v>41388</v>
      </c>
      <c r="B1094" s="399">
        <v>1.3022</v>
      </c>
    </row>
    <row r="1095" spans="1:2" x14ac:dyDescent="0.25">
      <c r="A1095" s="398">
        <v>41387</v>
      </c>
      <c r="B1095" s="399">
        <v>1.3055000000000001</v>
      </c>
    </row>
    <row r="1096" spans="1:2" x14ac:dyDescent="0.25">
      <c r="A1096" s="398">
        <v>41386</v>
      </c>
      <c r="B1096" s="399">
        <v>1.3048999999999999</v>
      </c>
    </row>
    <row r="1097" spans="1:2" x14ac:dyDescent="0.25">
      <c r="A1097" s="398">
        <v>41385</v>
      </c>
      <c r="B1097" s="399">
        <v>1.3048999999999999</v>
      </c>
    </row>
    <row r="1098" spans="1:2" x14ac:dyDescent="0.25">
      <c r="A1098" s="398">
        <v>41384</v>
      </c>
      <c r="B1098" s="399">
        <v>1.3069999999999999</v>
      </c>
    </row>
    <row r="1099" spans="1:2" x14ac:dyDescent="0.25">
      <c r="A1099" s="398">
        <v>41383</v>
      </c>
      <c r="B1099" s="399">
        <v>1.3050999999999999</v>
      </c>
    </row>
    <row r="1100" spans="1:2" x14ac:dyDescent="0.25">
      <c r="A1100" s="398">
        <v>41382</v>
      </c>
      <c r="B1100" s="399">
        <v>1.3129</v>
      </c>
    </row>
    <row r="1101" spans="1:2" x14ac:dyDescent="0.25">
      <c r="A1101" s="398">
        <v>41381</v>
      </c>
      <c r="B1101" s="399">
        <v>1.3098000000000001</v>
      </c>
    </row>
    <row r="1102" spans="1:2" x14ac:dyDescent="0.25">
      <c r="A1102" s="398">
        <v>41380</v>
      </c>
      <c r="B1102" s="399">
        <v>1.3078000000000001</v>
      </c>
    </row>
    <row r="1103" spans="1:2" x14ac:dyDescent="0.25">
      <c r="A1103" s="398">
        <v>41379</v>
      </c>
      <c r="B1103" s="399">
        <v>1.3108</v>
      </c>
    </row>
    <row r="1104" spans="1:2" x14ac:dyDescent="0.25">
      <c r="A1104" s="398">
        <v>41378</v>
      </c>
      <c r="B1104" s="399">
        <v>1.3108</v>
      </c>
    </row>
    <row r="1105" spans="1:2" x14ac:dyDescent="0.25">
      <c r="A1105" s="398">
        <v>41377</v>
      </c>
      <c r="B1105" s="399">
        <v>1.3090999999999999</v>
      </c>
    </row>
    <row r="1106" spans="1:2" x14ac:dyDescent="0.25">
      <c r="A1106" s="398">
        <v>41376</v>
      </c>
      <c r="B1106" s="399">
        <v>1.3089</v>
      </c>
    </row>
    <row r="1107" spans="1:2" x14ac:dyDescent="0.25">
      <c r="A1107" s="398">
        <v>41375</v>
      </c>
      <c r="B1107" s="399">
        <v>1.3081</v>
      </c>
    </row>
    <row r="1108" spans="1:2" x14ac:dyDescent="0.25">
      <c r="A1108" s="398">
        <v>41374</v>
      </c>
      <c r="B1108" s="399">
        <v>1.3051999999999999</v>
      </c>
    </row>
    <row r="1109" spans="1:2" x14ac:dyDescent="0.25">
      <c r="A1109" s="398">
        <v>41373</v>
      </c>
      <c r="B1109" s="399">
        <v>1.3002</v>
      </c>
    </row>
    <row r="1110" spans="1:2" x14ac:dyDescent="0.25">
      <c r="A1110" s="398">
        <v>41372</v>
      </c>
      <c r="B1110" s="399">
        <v>1.2985</v>
      </c>
    </row>
    <row r="1111" spans="1:2" x14ac:dyDescent="0.25">
      <c r="A1111" s="398">
        <v>41371</v>
      </c>
      <c r="B1111" s="399">
        <v>1.2985</v>
      </c>
    </row>
    <row r="1112" spans="1:2" x14ac:dyDescent="0.25">
      <c r="A1112" s="398">
        <v>41370</v>
      </c>
      <c r="B1112" s="399">
        <v>1.2956000000000001</v>
      </c>
    </row>
    <row r="1113" spans="1:2" x14ac:dyDescent="0.25">
      <c r="A1113" s="398">
        <v>41369</v>
      </c>
      <c r="B1113" s="399">
        <v>1.2847</v>
      </c>
    </row>
    <row r="1114" spans="1:2" x14ac:dyDescent="0.25">
      <c r="A1114" s="398">
        <v>41368</v>
      </c>
      <c r="B1114" s="399">
        <v>1.2823</v>
      </c>
    </row>
    <row r="1115" spans="1:2" x14ac:dyDescent="0.25">
      <c r="A1115" s="398">
        <v>41367</v>
      </c>
      <c r="B1115" s="399">
        <v>1.2842</v>
      </c>
    </row>
    <row r="1116" spans="1:2" x14ac:dyDescent="0.25">
      <c r="A1116" s="398">
        <v>41366</v>
      </c>
      <c r="B1116" s="399">
        <v>1.2815000000000001</v>
      </c>
    </row>
    <row r="1117" spans="1:2" x14ac:dyDescent="0.25">
      <c r="A1117" s="398">
        <v>41365</v>
      </c>
      <c r="B1117" s="399">
        <v>1.2816000000000001</v>
      </c>
    </row>
    <row r="1118" spans="1:2" x14ac:dyDescent="0.25">
      <c r="A1118" s="398">
        <v>41364</v>
      </c>
      <c r="B1118" s="399">
        <v>1.2816000000000001</v>
      </c>
    </row>
    <row r="1119" spans="1:2" x14ac:dyDescent="0.25">
      <c r="A1119" s="398">
        <v>41363</v>
      </c>
      <c r="B1119" s="399">
        <v>1.2818000000000001</v>
      </c>
    </row>
    <row r="1120" spans="1:2" x14ac:dyDescent="0.25">
      <c r="A1120" s="398">
        <v>41362</v>
      </c>
      <c r="B1120" s="399">
        <v>1.2798</v>
      </c>
    </row>
    <row r="1121" spans="1:2" x14ac:dyDescent="0.25">
      <c r="A1121" s="398">
        <v>41361</v>
      </c>
      <c r="B1121" s="399">
        <v>1.2815000000000001</v>
      </c>
    </row>
    <row r="1122" spans="1:2" x14ac:dyDescent="0.25">
      <c r="A1122" s="398">
        <v>41360</v>
      </c>
      <c r="B1122" s="399">
        <v>1.2862</v>
      </c>
    </row>
    <row r="1123" spans="1:2" x14ac:dyDescent="0.25">
      <c r="A1123" s="398">
        <v>41359</v>
      </c>
      <c r="B1123" s="399">
        <v>1.2965</v>
      </c>
    </row>
    <row r="1124" spans="1:2" x14ac:dyDescent="0.25">
      <c r="A1124" s="398">
        <v>41358</v>
      </c>
      <c r="B1124" s="399">
        <v>1.2986</v>
      </c>
    </row>
    <row r="1125" spans="1:2" x14ac:dyDescent="0.25">
      <c r="A1125" s="398">
        <v>41357</v>
      </c>
      <c r="B1125" s="399">
        <v>1.2986</v>
      </c>
    </row>
    <row r="1126" spans="1:2" x14ac:dyDescent="0.25">
      <c r="A1126" s="398">
        <v>41356</v>
      </c>
      <c r="B1126" s="399">
        <v>1.2936000000000001</v>
      </c>
    </row>
    <row r="1127" spans="1:2" x14ac:dyDescent="0.25">
      <c r="A1127" s="398">
        <v>41355</v>
      </c>
      <c r="B1127" s="399">
        <v>1.2923</v>
      </c>
    </row>
    <row r="1128" spans="1:2" x14ac:dyDescent="0.25">
      <c r="A1128" s="398">
        <v>41354</v>
      </c>
      <c r="B1128" s="399">
        <v>1.2907</v>
      </c>
    </row>
    <row r="1129" spans="1:2" x14ac:dyDescent="0.25">
      <c r="A1129" s="398">
        <v>41353</v>
      </c>
      <c r="B1129" s="399">
        <v>1.2930999999999999</v>
      </c>
    </row>
    <row r="1130" spans="1:2" x14ac:dyDescent="0.25">
      <c r="A1130" s="398">
        <v>41352</v>
      </c>
      <c r="B1130" s="399">
        <v>1.2929999999999999</v>
      </c>
    </row>
    <row r="1131" spans="1:2" x14ac:dyDescent="0.25">
      <c r="A1131" s="398">
        <v>41351</v>
      </c>
      <c r="B1131" s="399">
        <v>1.3073999999999999</v>
      </c>
    </row>
    <row r="1132" spans="1:2" x14ac:dyDescent="0.25">
      <c r="A1132" s="398">
        <v>41350</v>
      </c>
      <c r="B1132" s="399">
        <v>1.3073999999999999</v>
      </c>
    </row>
    <row r="1133" spans="1:2" x14ac:dyDescent="0.25">
      <c r="A1133" s="398">
        <v>41349</v>
      </c>
      <c r="B1133" s="399">
        <v>1.3039000000000001</v>
      </c>
    </row>
    <row r="1134" spans="1:2" x14ac:dyDescent="0.25">
      <c r="A1134" s="398">
        <v>41348</v>
      </c>
      <c r="B1134" s="399">
        <v>1.2964</v>
      </c>
    </row>
    <row r="1135" spans="1:2" x14ac:dyDescent="0.25">
      <c r="A1135" s="398">
        <v>41347</v>
      </c>
      <c r="B1135" s="399">
        <v>1.3004</v>
      </c>
    </row>
    <row r="1136" spans="1:2" x14ac:dyDescent="0.25">
      <c r="A1136" s="398">
        <v>41346</v>
      </c>
      <c r="B1136" s="399">
        <v>1.3028</v>
      </c>
    </row>
    <row r="1137" spans="1:2" x14ac:dyDescent="0.25">
      <c r="A1137" s="398">
        <v>41345</v>
      </c>
      <c r="B1137" s="399">
        <v>1.3006</v>
      </c>
    </row>
    <row r="1138" spans="1:2" x14ac:dyDescent="0.25">
      <c r="A1138" s="398">
        <v>41344</v>
      </c>
      <c r="B1138" s="399">
        <v>1.3003</v>
      </c>
    </row>
    <row r="1139" spans="1:2" x14ac:dyDescent="0.25">
      <c r="A1139" s="398">
        <v>41343</v>
      </c>
      <c r="B1139" s="399">
        <v>1.3003</v>
      </c>
    </row>
    <row r="1140" spans="1:2" x14ac:dyDescent="0.25">
      <c r="A1140" s="398">
        <v>41342</v>
      </c>
      <c r="B1140" s="399">
        <v>1.3065</v>
      </c>
    </row>
    <row r="1141" spans="1:2" x14ac:dyDescent="0.25">
      <c r="A1141" s="398">
        <v>41341</v>
      </c>
      <c r="B1141" s="399">
        <v>1.3028</v>
      </c>
    </row>
    <row r="1142" spans="1:2" x14ac:dyDescent="0.25">
      <c r="A1142" s="398">
        <v>41340</v>
      </c>
      <c r="B1142" s="399">
        <v>1.3035000000000001</v>
      </c>
    </row>
    <row r="1143" spans="1:2" x14ac:dyDescent="0.25">
      <c r="A1143" s="398">
        <v>41339</v>
      </c>
      <c r="B1143" s="399">
        <v>1.3033999999999999</v>
      </c>
    </row>
    <row r="1144" spans="1:2" x14ac:dyDescent="0.25">
      <c r="A1144" s="398">
        <v>41338</v>
      </c>
      <c r="B1144" s="399">
        <v>1.3008</v>
      </c>
    </row>
    <row r="1145" spans="1:2" x14ac:dyDescent="0.25">
      <c r="A1145" s="398">
        <v>41337</v>
      </c>
      <c r="B1145" s="399">
        <v>1.3018000000000001</v>
      </c>
    </row>
    <row r="1146" spans="1:2" x14ac:dyDescent="0.25">
      <c r="A1146" s="398">
        <v>41336</v>
      </c>
      <c r="B1146" s="399">
        <v>1.3018000000000001</v>
      </c>
    </row>
    <row r="1147" spans="1:2" x14ac:dyDescent="0.25">
      <c r="A1147" s="398">
        <v>41335</v>
      </c>
      <c r="B1147" s="399">
        <v>1.3042</v>
      </c>
    </row>
    <row r="1148" spans="1:2" x14ac:dyDescent="0.25">
      <c r="A1148" s="398">
        <v>41334</v>
      </c>
      <c r="B1148" s="399">
        <v>1.3120000000000001</v>
      </c>
    </row>
    <row r="1149" spans="1:2" x14ac:dyDescent="0.25">
      <c r="A1149" s="398">
        <v>41333</v>
      </c>
      <c r="B1149" s="399">
        <v>1.3083</v>
      </c>
    </row>
    <row r="1150" spans="1:2" x14ac:dyDescent="0.25">
      <c r="A1150" s="398">
        <v>41332</v>
      </c>
      <c r="B1150" s="399">
        <v>1.3069</v>
      </c>
    </row>
    <row r="1151" spans="1:2" x14ac:dyDescent="0.25">
      <c r="A1151" s="398">
        <v>41331</v>
      </c>
      <c r="B1151" s="399">
        <v>1.3207</v>
      </c>
    </row>
    <row r="1152" spans="1:2" x14ac:dyDescent="0.25">
      <c r="A1152" s="398">
        <v>41330</v>
      </c>
      <c r="B1152" s="399">
        <v>1.3189</v>
      </c>
    </row>
    <row r="1153" spans="1:2" x14ac:dyDescent="0.25">
      <c r="A1153" s="398">
        <v>41329</v>
      </c>
      <c r="B1153" s="399">
        <v>1.3189</v>
      </c>
    </row>
    <row r="1154" spans="1:2" x14ac:dyDescent="0.25">
      <c r="A1154" s="398">
        <v>41328</v>
      </c>
      <c r="B1154" s="399">
        <v>1.3191999999999999</v>
      </c>
    </row>
    <row r="1155" spans="1:2" x14ac:dyDescent="0.25">
      <c r="A1155" s="398">
        <v>41327</v>
      </c>
      <c r="B1155" s="399">
        <v>1.323</v>
      </c>
    </row>
    <row r="1156" spans="1:2" x14ac:dyDescent="0.25">
      <c r="A1156" s="398">
        <v>41326</v>
      </c>
      <c r="B1156" s="399">
        <v>1.3385</v>
      </c>
    </row>
    <row r="1157" spans="1:2" x14ac:dyDescent="0.25">
      <c r="A1157" s="398">
        <v>41325</v>
      </c>
      <c r="B1157" s="399">
        <v>1.3355999999999999</v>
      </c>
    </row>
    <row r="1158" spans="1:2" x14ac:dyDescent="0.25">
      <c r="A1158" s="398">
        <v>41324</v>
      </c>
      <c r="B1158" s="399">
        <v>1.3346</v>
      </c>
    </row>
    <row r="1159" spans="1:2" x14ac:dyDescent="0.25">
      <c r="A1159" s="398">
        <v>41323</v>
      </c>
      <c r="B1159" s="399">
        <v>1.3359000000000001</v>
      </c>
    </row>
    <row r="1160" spans="1:2" x14ac:dyDescent="0.25">
      <c r="A1160" s="398">
        <v>41322</v>
      </c>
      <c r="B1160" s="399">
        <v>1.3359000000000001</v>
      </c>
    </row>
    <row r="1161" spans="1:2" x14ac:dyDescent="0.25">
      <c r="A1161" s="398">
        <v>41321</v>
      </c>
      <c r="B1161" s="399">
        <v>1.3351</v>
      </c>
    </row>
    <row r="1162" spans="1:2" x14ac:dyDescent="0.25">
      <c r="A1162" s="398">
        <v>41320</v>
      </c>
      <c r="B1162" s="399">
        <v>1.3389</v>
      </c>
    </row>
    <row r="1163" spans="1:2" x14ac:dyDescent="0.25">
      <c r="A1163" s="398">
        <v>41319</v>
      </c>
      <c r="B1163" s="399">
        <v>1.3456999999999999</v>
      </c>
    </row>
    <row r="1164" spans="1:2" x14ac:dyDescent="0.25">
      <c r="A1164" s="398">
        <v>41318</v>
      </c>
      <c r="B1164" s="399">
        <v>1.3415999999999999</v>
      </c>
    </row>
    <row r="1165" spans="1:2" x14ac:dyDescent="0.25">
      <c r="A1165" s="398">
        <v>41317</v>
      </c>
      <c r="B1165" s="399">
        <v>1.3383</v>
      </c>
    </row>
    <row r="1166" spans="1:2" x14ac:dyDescent="0.25">
      <c r="A1166" s="398">
        <v>41316</v>
      </c>
      <c r="B1166" s="399">
        <v>1.3361000000000001</v>
      </c>
    </row>
    <row r="1167" spans="1:2" x14ac:dyDescent="0.25">
      <c r="A1167" s="398">
        <v>41315</v>
      </c>
      <c r="B1167" s="399">
        <v>1.3361000000000001</v>
      </c>
    </row>
    <row r="1168" spans="1:2" x14ac:dyDescent="0.25">
      <c r="A1168" s="398">
        <v>41314</v>
      </c>
      <c r="B1168" s="399">
        <v>1.3391999999999999</v>
      </c>
    </row>
    <row r="1169" spans="1:2" x14ac:dyDescent="0.25">
      <c r="A1169" s="398">
        <v>41313</v>
      </c>
      <c r="B1169" s="399">
        <v>1.3493999999999999</v>
      </c>
    </row>
    <row r="1170" spans="1:2" x14ac:dyDescent="0.25">
      <c r="A1170" s="398">
        <v>41312</v>
      </c>
      <c r="B1170" s="399">
        <v>1.3549</v>
      </c>
    </row>
    <row r="1171" spans="1:2" x14ac:dyDescent="0.25">
      <c r="A1171" s="398">
        <v>41311</v>
      </c>
      <c r="B1171" s="399">
        <v>1.3525</v>
      </c>
    </row>
    <row r="1172" spans="1:2" x14ac:dyDescent="0.25">
      <c r="A1172" s="398">
        <v>41310</v>
      </c>
      <c r="B1172" s="399">
        <v>1.3592</v>
      </c>
    </row>
    <row r="1173" spans="1:2" x14ac:dyDescent="0.25">
      <c r="A1173" s="398">
        <v>41309</v>
      </c>
      <c r="B1173" s="399">
        <v>1.3638999999999999</v>
      </c>
    </row>
    <row r="1174" spans="1:2" x14ac:dyDescent="0.25">
      <c r="A1174" s="398">
        <v>41308</v>
      </c>
      <c r="B1174" s="399">
        <v>1.3638999999999999</v>
      </c>
    </row>
    <row r="1175" spans="1:2" x14ac:dyDescent="0.25">
      <c r="A1175" s="398">
        <v>41307</v>
      </c>
      <c r="B1175" s="399">
        <v>1.3633</v>
      </c>
    </row>
    <row r="1176" spans="1:2" x14ac:dyDescent="0.25">
      <c r="A1176" s="398">
        <v>41306</v>
      </c>
      <c r="B1176" s="399">
        <v>1.3566</v>
      </c>
    </row>
    <row r="1177" spans="1:2" x14ac:dyDescent="0.25">
      <c r="A1177" s="398">
        <v>41305</v>
      </c>
      <c r="B1177" s="399">
        <v>1.3523000000000001</v>
      </c>
    </row>
    <row r="1178" spans="1:2" x14ac:dyDescent="0.25">
      <c r="A1178" s="398">
        <v>41304</v>
      </c>
      <c r="B1178" s="399">
        <v>1.3455999999999999</v>
      </c>
    </row>
    <row r="1179" spans="1:2" x14ac:dyDescent="0.25">
      <c r="A1179" s="398">
        <v>41303</v>
      </c>
      <c r="B1179" s="399">
        <v>1.3452</v>
      </c>
    </row>
    <row r="1180" spans="1:2" x14ac:dyDescent="0.25">
      <c r="A1180" s="398">
        <v>41302</v>
      </c>
      <c r="B1180" s="399">
        <v>1.3462000000000001</v>
      </c>
    </row>
    <row r="1181" spans="1:2" x14ac:dyDescent="0.25">
      <c r="A1181" s="398">
        <v>41301</v>
      </c>
      <c r="B1181" s="399">
        <v>1.3462000000000001</v>
      </c>
    </row>
    <row r="1182" spans="1:2" x14ac:dyDescent="0.25">
      <c r="A1182" s="398">
        <v>41300</v>
      </c>
      <c r="B1182" s="399">
        <v>1.3413999999999999</v>
      </c>
    </row>
    <row r="1183" spans="1:2" x14ac:dyDescent="0.25">
      <c r="A1183" s="398">
        <v>41299</v>
      </c>
      <c r="B1183" s="399">
        <v>1.3332999999999999</v>
      </c>
    </row>
    <row r="1184" spans="1:2" x14ac:dyDescent="0.25">
      <c r="A1184" s="398">
        <v>41298</v>
      </c>
      <c r="B1184" s="399">
        <v>1.3315999999999999</v>
      </c>
    </row>
    <row r="1185" spans="1:2" x14ac:dyDescent="0.25">
      <c r="A1185" s="398">
        <v>41297</v>
      </c>
      <c r="B1185" s="399">
        <v>1.3322000000000001</v>
      </c>
    </row>
    <row r="1186" spans="1:2" x14ac:dyDescent="0.25">
      <c r="A1186" s="398">
        <v>41296</v>
      </c>
      <c r="B1186" s="399">
        <v>1.3314999999999999</v>
      </c>
    </row>
    <row r="1187" spans="1:2" x14ac:dyDescent="0.25">
      <c r="A1187" s="398">
        <v>41295</v>
      </c>
      <c r="B1187" s="399">
        <v>1.3318000000000001</v>
      </c>
    </row>
    <row r="1188" spans="1:2" x14ac:dyDescent="0.25">
      <c r="A1188" s="398">
        <v>41294</v>
      </c>
      <c r="B1188" s="399">
        <v>1.3318000000000001</v>
      </c>
    </row>
    <row r="1189" spans="1:2" x14ac:dyDescent="0.25">
      <c r="A1189" s="398">
        <v>41293</v>
      </c>
      <c r="B1189" s="399">
        <v>1.3351999999999999</v>
      </c>
    </row>
    <row r="1190" spans="1:2" x14ac:dyDescent="0.25">
      <c r="A1190" s="398">
        <v>41292</v>
      </c>
      <c r="B1190" s="399">
        <v>1.3326</v>
      </c>
    </row>
    <row r="1191" spans="1:2" x14ac:dyDescent="0.25">
      <c r="A1191" s="398">
        <v>41291</v>
      </c>
      <c r="B1191" s="399">
        <v>1.3290999999999999</v>
      </c>
    </row>
    <row r="1192" spans="1:2" x14ac:dyDescent="0.25">
      <c r="A1192" s="398">
        <v>41290</v>
      </c>
      <c r="B1192" s="399">
        <v>1.3351999999999999</v>
      </c>
    </row>
    <row r="1193" spans="1:2" x14ac:dyDescent="0.25">
      <c r="A1193" s="398">
        <v>41289</v>
      </c>
      <c r="B1193" s="399">
        <v>1.3369</v>
      </c>
    </row>
    <row r="1194" spans="1:2" x14ac:dyDescent="0.25">
      <c r="A1194" s="398">
        <v>41288</v>
      </c>
      <c r="B1194" s="399">
        <v>1.3342000000000001</v>
      </c>
    </row>
    <row r="1195" spans="1:2" x14ac:dyDescent="0.25">
      <c r="A1195" s="398">
        <v>41287</v>
      </c>
      <c r="B1195" s="399">
        <v>1.3341000000000001</v>
      </c>
    </row>
    <row r="1196" spans="1:2" x14ac:dyDescent="0.25">
      <c r="A1196" s="398">
        <v>41286</v>
      </c>
      <c r="B1196" s="399">
        <v>1.3289</v>
      </c>
    </row>
    <row r="1197" spans="1:2" x14ac:dyDescent="0.25">
      <c r="A1197" s="398">
        <v>41285</v>
      </c>
      <c r="B1197" s="399">
        <v>1.3115000000000001</v>
      </c>
    </row>
    <row r="1198" spans="1:2" x14ac:dyDescent="0.25">
      <c r="A1198" s="398">
        <v>41284</v>
      </c>
      <c r="B1198" s="399">
        <v>1.3069</v>
      </c>
    </row>
    <row r="1199" spans="1:2" x14ac:dyDescent="0.25">
      <c r="A1199" s="398">
        <v>41283</v>
      </c>
      <c r="B1199" s="399">
        <v>1.3105</v>
      </c>
    </row>
    <row r="1200" spans="1:2" x14ac:dyDescent="0.25">
      <c r="A1200" s="398">
        <v>41282</v>
      </c>
      <c r="B1200" s="399">
        <v>1.3062</v>
      </c>
    </row>
    <row r="1201" spans="1:2" x14ac:dyDescent="0.25">
      <c r="A1201" s="398">
        <v>41281</v>
      </c>
      <c r="B1201" s="399">
        <v>1.3068</v>
      </c>
    </row>
    <row r="1202" spans="1:2" x14ac:dyDescent="0.25">
      <c r="A1202" s="398">
        <v>41280</v>
      </c>
      <c r="B1202" s="399">
        <v>1.3068</v>
      </c>
    </row>
    <row r="1203" spans="1:2" x14ac:dyDescent="0.25">
      <c r="A1203" s="398">
        <v>41279</v>
      </c>
      <c r="B1203" s="399">
        <v>1.3035000000000001</v>
      </c>
    </row>
    <row r="1204" spans="1:2" x14ac:dyDescent="0.25">
      <c r="A1204" s="398">
        <v>41278</v>
      </c>
      <c r="B1204" s="399">
        <v>1.3131999999999999</v>
      </c>
    </row>
    <row r="1205" spans="1:2" x14ac:dyDescent="0.25">
      <c r="A1205" s="398">
        <v>41277</v>
      </c>
      <c r="B1205" s="399">
        <v>1.3233999999999999</v>
      </c>
    </row>
    <row r="1206" spans="1:2" x14ac:dyDescent="0.25">
      <c r="A1206" s="398">
        <v>41276</v>
      </c>
      <c r="B1206" s="399">
        <v>1.3196000000000001</v>
      </c>
    </row>
    <row r="1207" spans="1:2" x14ac:dyDescent="0.25">
      <c r="A1207" s="398">
        <v>41275</v>
      </c>
      <c r="B1207" s="399">
        <v>1.3203</v>
      </c>
    </row>
    <row r="1208" spans="1:2" x14ac:dyDescent="0.25">
      <c r="A1208" s="398">
        <v>41274</v>
      </c>
      <c r="B1208" s="399">
        <v>1.3214999999999999</v>
      </c>
    </row>
    <row r="1209" spans="1:2" x14ac:dyDescent="0.25">
      <c r="A1209" s="398">
        <v>41273</v>
      </c>
      <c r="B1209" s="399">
        <v>1.3214999999999999</v>
      </c>
    </row>
    <row r="1210" spans="1:2" x14ac:dyDescent="0.25">
      <c r="A1210" s="398">
        <v>41272</v>
      </c>
      <c r="B1210" s="399">
        <v>1.3224</v>
      </c>
    </row>
    <row r="1211" spans="1:2" x14ac:dyDescent="0.25">
      <c r="A1211" s="398">
        <v>41271</v>
      </c>
      <c r="B1211" s="399">
        <v>1.3241000000000001</v>
      </c>
    </row>
    <row r="1212" spans="1:2" x14ac:dyDescent="0.25">
      <c r="A1212" s="398">
        <v>41270</v>
      </c>
      <c r="B1212" s="399">
        <v>1.3198000000000001</v>
      </c>
    </row>
    <row r="1213" spans="1:2" x14ac:dyDescent="0.25">
      <c r="A1213" s="398">
        <v>41269</v>
      </c>
      <c r="B1213" s="399">
        <v>1.3187</v>
      </c>
    </row>
    <row r="1214" spans="1:2" x14ac:dyDescent="0.25">
      <c r="A1214" s="398">
        <v>41268</v>
      </c>
      <c r="B1214" s="399">
        <v>1.3191999999999999</v>
      </c>
    </row>
    <row r="1215" spans="1:2" x14ac:dyDescent="0.25">
      <c r="A1215" s="398">
        <v>41267</v>
      </c>
      <c r="B1215" s="399">
        <v>1.3186</v>
      </c>
    </row>
    <row r="1216" spans="1:2" x14ac:dyDescent="0.25">
      <c r="A1216" s="398">
        <v>41266</v>
      </c>
      <c r="B1216" s="399">
        <v>1.3186</v>
      </c>
    </row>
    <row r="1217" spans="1:2" x14ac:dyDescent="0.25">
      <c r="A1217" s="398">
        <v>41265</v>
      </c>
      <c r="B1217" s="399">
        <v>1.3201000000000001</v>
      </c>
    </row>
    <row r="1218" spans="1:2" x14ac:dyDescent="0.25">
      <c r="A1218" s="398">
        <v>41264</v>
      </c>
      <c r="B1218" s="399">
        <v>1.3232999999999999</v>
      </c>
    </row>
    <row r="1219" spans="1:2" x14ac:dyDescent="0.25">
      <c r="A1219" s="398">
        <v>41263</v>
      </c>
      <c r="B1219" s="399">
        <v>1.3250999999999999</v>
      </c>
    </row>
    <row r="1220" spans="1:2" x14ac:dyDescent="0.25">
      <c r="A1220" s="398">
        <v>41262</v>
      </c>
      <c r="B1220" s="399">
        <v>1.3183</v>
      </c>
    </row>
    <row r="1221" spans="1:2" x14ac:dyDescent="0.25">
      <c r="A1221" s="398">
        <v>41261</v>
      </c>
      <c r="B1221" s="399">
        <v>1.3161</v>
      </c>
    </row>
    <row r="1222" spans="1:2" x14ac:dyDescent="0.25">
      <c r="A1222" s="398">
        <v>41260</v>
      </c>
      <c r="B1222" s="399">
        <v>1.3161</v>
      </c>
    </row>
    <row r="1223" spans="1:2" x14ac:dyDescent="0.25">
      <c r="A1223" s="398">
        <v>41259</v>
      </c>
      <c r="B1223" s="399">
        <v>1.3161</v>
      </c>
    </row>
    <row r="1224" spans="1:2" x14ac:dyDescent="0.25">
      <c r="A1224" s="398">
        <v>41258</v>
      </c>
      <c r="B1224" s="399">
        <v>1.31</v>
      </c>
    </row>
    <row r="1225" spans="1:2" x14ac:dyDescent="0.25">
      <c r="A1225" s="398">
        <v>41257</v>
      </c>
      <c r="B1225" s="399">
        <v>1.3071999999999999</v>
      </c>
    </row>
    <row r="1226" spans="1:2" x14ac:dyDescent="0.25">
      <c r="A1226" s="398">
        <v>41256</v>
      </c>
      <c r="B1226" s="399">
        <v>1.3025</v>
      </c>
    </row>
    <row r="1227" spans="1:2" x14ac:dyDescent="0.25">
      <c r="A1227" s="398">
        <v>41255</v>
      </c>
      <c r="B1227" s="399">
        <v>1.2966</v>
      </c>
    </row>
    <row r="1228" spans="1:2" x14ac:dyDescent="0.25">
      <c r="A1228" s="398">
        <v>41254</v>
      </c>
      <c r="B1228" s="399">
        <v>1.2914000000000001</v>
      </c>
    </row>
    <row r="1229" spans="1:2" x14ac:dyDescent="0.25">
      <c r="A1229" s="398">
        <v>41253</v>
      </c>
      <c r="B1229" s="399">
        <v>1.2925</v>
      </c>
    </row>
    <row r="1230" spans="1:2" x14ac:dyDescent="0.25">
      <c r="A1230" s="398">
        <v>41252</v>
      </c>
      <c r="B1230" s="399">
        <v>1.2925</v>
      </c>
    </row>
    <row r="1231" spans="1:2" x14ac:dyDescent="0.25">
      <c r="A1231" s="398">
        <v>41251</v>
      </c>
      <c r="B1231" s="399">
        <v>1.2943</v>
      </c>
    </row>
    <row r="1232" spans="1:2" x14ac:dyDescent="0.25">
      <c r="A1232" s="398">
        <v>41250</v>
      </c>
      <c r="B1232" s="399">
        <v>1.3037000000000001</v>
      </c>
    </row>
    <row r="1233" spans="1:2" x14ac:dyDescent="0.25">
      <c r="A1233" s="398">
        <v>41249</v>
      </c>
      <c r="B1233" s="399">
        <v>1.3092999999999999</v>
      </c>
    </row>
    <row r="1234" spans="1:2" x14ac:dyDescent="0.25">
      <c r="A1234" s="398">
        <v>41248</v>
      </c>
      <c r="B1234" s="399">
        <v>1.3070999999999999</v>
      </c>
    </row>
    <row r="1235" spans="1:2" x14ac:dyDescent="0.25">
      <c r="A1235" s="398">
        <v>41247</v>
      </c>
      <c r="B1235" s="399">
        <v>1.3033999999999999</v>
      </c>
    </row>
    <row r="1236" spans="1:2" x14ac:dyDescent="0.25">
      <c r="A1236" s="398">
        <v>41246</v>
      </c>
      <c r="B1236" s="399">
        <v>1.2983</v>
      </c>
    </row>
    <row r="1237" spans="1:2" x14ac:dyDescent="0.25">
      <c r="A1237" s="398">
        <v>41245</v>
      </c>
      <c r="B1237" s="399">
        <v>1.2983</v>
      </c>
    </row>
    <row r="1238" spans="1:2" x14ac:dyDescent="0.25">
      <c r="A1238" s="398">
        <v>41244</v>
      </c>
      <c r="B1238" s="399">
        <v>1.2996000000000001</v>
      </c>
    </row>
    <row r="1239" spans="1:2" x14ac:dyDescent="0.25">
      <c r="A1239" s="398">
        <v>41243</v>
      </c>
      <c r="B1239" s="399">
        <v>1.2966</v>
      </c>
    </row>
    <row r="1240" spans="1:2" x14ac:dyDescent="0.25">
      <c r="A1240" s="398">
        <v>41242</v>
      </c>
      <c r="B1240" s="399">
        <v>1.2924</v>
      </c>
    </row>
    <row r="1241" spans="1:2" x14ac:dyDescent="0.25">
      <c r="A1241" s="398">
        <v>41241</v>
      </c>
      <c r="B1241" s="399">
        <v>1.2964</v>
      </c>
    </row>
    <row r="1242" spans="1:2" x14ac:dyDescent="0.25">
      <c r="A1242" s="398">
        <v>41240</v>
      </c>
      <c r="B1242" s="399">
        <v>1.2963</v>
      </c>
    </row>
    <row r="1243" spans="1:2" x14ac:dyDescent="0.25">
      <c r="A1243" s="398">
        <v>41239</v>
      </c>
      <c r="B1243" s="399">
        <v>1.2972999999999999</v>
      </c>
    </row>
    <row r="1244" spans="1:2" x14ac:dyDescent="0.25">
      <c r="A1244" s="398">
        <v>41238</v>
      </c>
      <c r="B1244" s="399">
        <v>1.2972999999999999</v>
      </c>
    </row>
    <row r="1245" spans="1:2" x14ac:dyDescent="0.25">
      <c r="A1245" s="398">
        <v>41237</v>
      </c>
      <c r="B1245" s="399">
        <v>1.2910999999999999</v>
      </c>
    </row>
    <row r="1246" spans="1:2" x14ac:dyDescent="0.25">
      <c r="A1246" s="398">
        <v>41236</v>
      </c>
      <c r="B1246" s="399">
        <v>1.2859</v>
      </c>
    </row>
    <row r="1247" spans="1:2" x14ac:dyDescent="0.25">
      <c r="A1247" s="398">
        <v>41235</v>
      </c>
      <c r="B1247" s="399">
        <v>1.2799</v>
      </c>
    </row>
    <row r="1248" spans="1:2" x14ac:dyDescent="0.25">
      <c r="A1248" s="398">
        <v>41234</v>
      </c>
      <c r="B1248" s="399">
        <v>1.2799</v>
      </c>
    </row>
    <row r="1249" spans="1:2" x14ac:dyDescent="0.25">
      <c r="A1249" s="398">
        <v>41233</v>
      </c>
      <c r="B1249" s="399">
        <v>1.2771999999999999</v>
      </c>
    </row>
    <row r="1250" spans="1:2" x14ac:dyDescent="0.25">
      <c r="A1250" s="398">
        <v>41232</v>
      </c>
      <c r="B1250" s="399">
        <v>1.274</v>
      </c>
    </row>
    <row r="1251" spans="1:2" x14ac:dyDescent="0.25">
      <c r="A1251" s="398">
        <v>41231</v>
      </c>
      <c r="B1251" s="399">
        <v>1.274</v>
      </c>
    </row>
    <row r="1252" spans="1:2" x14ac:dyDescent="0.25">
      <c r="A1252" s="398">
        <v>41230</v>
      </c>
      <c r="B1252" s="399">
        <v>1.2748999999999999</v>
      </c>
    </row>
    <row r="1253" spans="1:2" x14ac:dyDescent="0.25">
      <c r="A1253" s="398">
        <v>41229</v>
      </c>
      <c r="B1253" s="399">
        <v>1.2754000000000001</v>
      </c>
    </row>
    <row r="1254" spans="1:2" x14ac:dyDescent="0.25">
      <c r="A1254" s="398">
        <v>41228</v>
      </c>
      <c r="B1254" s="399">
        <v>1.2727999999999999</v>
      </c>
    </row>
    <row r="1255" spans="1:2" x14ac:dyDescent="0.25">
      <c r="A1255" s="398">
        <v>41227</v>
      </c>
      <c r="B1255" s="399">
        <v>1.2695000000000001</v>
      </c>
    </row>
    <row r="1256" spans="1:2" x14ac:dyDescent="0.25">
      <c r="A1256" s="398">
        <v>41226</v>
      </c>
      <c r="B1256" s="399">
        <v>1.2717000000000001</v>
      </c>
    </row>
    <row r="1257" spans="1:2" x14ac:dyDescent="0.25">
      <c r="A1257" s="398">
        <v>41225</v>
      </c>
      <c r="B1257" s="399">
        <v>1.2709999999999999</v>
      </c>
    </row>
    <row r="1258" spans="1:2" x14ac:dyDescent="0.25">
      <c r="A1258" s="398">
        <v>41224</v>
      </c>
      <c r="B1258" s="399">
        <v>1.2709999999999999</v>
      </c>
    </row>
    <row r="1259" spans="1:2" x14ac:dyDescent="0.25">
      <c r="A1259" s="398">
        <v>41223</v>
      </c>
      <c r="B1259" s="399">
        <v>1.2736000000000001</v>
      </c>
    </row>
    <row r="1260" spans="1:2" x14ac:dyDescent="0.25">
      <c r="A1260" s="398">
        <v>41222</v>
      </c>
      <c r="B1260" s="399">
        <v>1.2749999999999999</v>
      </c>
    </row>
    <row r="1261" spans="1:2" x14ac:dyDescent="0.25">
      <c r="A1261" s="398">
        <v>41221</v>
      </c>
      <c r="B1261" s="399">
        <v>1.2805</v>
      </c>
    </row>
    <row r="1262" spans="1:2" x14ac:dyDescent="0.25">
      <c r="A1262" s="398">
        <v>41220</v>
      </c>
      <c r="B1262" s="399">
        <v>1.2797000000000001</v>
      </c>
    </row>
    <row r="1263" spans="1:2" x14ac:dyDescent="0.25">
      <c r="A1263" s="398">
        <v>41219</v>
      </c>
      <c r="B1263" s="399">
        <v>1.2805</v>
      </c>
    </row>
    <row r="1264" spans="1:2" x14ac:dyDescent="0.25">
      <c r="A1264" s="398">
        <v>41218</v>
      </c>
      <c r="B1264" s="399">
        <v>1.2835000000000001</v>
      </c>
    </row>
    <row r="1265" spans="1:2" x14ac:dyDescent="0.25">
      <c r="A1265" s="398">
        <v>41217</v>
      </c>
      <c r="B1265" s="399">
        <v>1.2835000000000001</v>
      </c>
    </row>
    <row r="1266" spans="1:2" x14ac:dyDescent="0.25">
      <c r="A1266" s="398">
        <v>41216</v>
      </c>
      <c r="B1266" s="399">
        <v>1.2889999999999999</v>
      </c>
    </row>
    <row r="1267" spans="1:2" x14ac:dyDescent="0.25">
      <c r="A1267" s="398">
        <v>41215</v>
      </c>
      <c r="B1267" s="399">
        <v>1.2952999999999999</v>
      </c>
    </row>
    <row r="1268" spans="1:2" x14ac:dyDescent="0.25">
      <c r="A1268" s="398">
        <v>41214</v>
      </c>
      <c r="B1268" s="399">
        <v>1.2971999999999999</v>
      </c>
    </row>
    <row r="1269" spans="1:2" x14ac:dyDescent="0.25">
      <c r="A1269" s="398">
        <v>41213</v>
      </c>
      <c r="B1269" s="399">
        <v>1.2936000000000001</v>
      </c>
    </row>
    <row r="1270" spans="1:2" x14ac:dyDescent="0.25">
      <c r="A1270" s="398">
        <v>41212</v>
      </c>
      <c r="B1270" s="399">
        <v>1.2912999999999999</v>
      </c>
    </row>
    <row r="1271" spans="1:2" x14ac:dyDescent="0.25">
      <c r="A1271" s="398">
        <v>41211</v>
      </c>
      <c r="B1271" s="399">
        <v>1.2936000000000001</v>
      </c>
    </row>
    <row r="1272" spans="1:2" x14ac:dyDescent="0.25">
      <c r="A1272" s="398">
        <v>41210</v>
      </c>
      <c r="B1272" s="399">
        <v>1.2935000000000001</v>
      </c>
    </row>
    <row r="1273" spans="1:2" x14ac:dyDescent="0.25">
      <c r="A1273" s="398">
        <v>41209</v>
      </c>
      <c r="B1273" s="399">
        <v>1.2930999999999999</v>
      </c>
    </row>
    <row r="1274" spans="1:2" x14ac:dyDescent="0.25">
      <c r="A1274" s="398">
        <v>41208</v>
      </c>
      <c r="B1274" s="399">
        <v>1.2976000000000001</v>
      </c>
    </row>
    <row r="1275" spans="1:2" x14ac:dyDescent="0.25">
      <c r="A1275" s="398">
        <v>41207</v>
      </c>
      <c r="B1275" s="399">
        <v>1.2966</v>
      </c>
    </row>
    <row r="1276" spans="1:2" x14ac:dyDescent="0.25">
      <c r="A1276" s="398">
        <v>41206</v>
      </c>
      <c r="B1276" s="399">
        <v>1.3019000000000001</v>
      </c>
    </row>
    <row r="1277" spans="1:2" x14ac:dyDescent="0.25">
      <c r="A1277" s="398">
        <v>41205</v>
      </c>
      <c r="B1277" s="399">
        <v>1.3048</v>
      </c>
    </row>
    <row r="1278" spans="1:2" x14ac:dyDescent="0.25">
      <c r="A1278" s="398">
        <v>41204</v>
      </c>
      <c r="B1278" s="399">
        <v>1.3022</v>
      </c>
    </row>
    <row r="1279" spans="1:2" x14ac:dyDescent="0.25">
      <c r="A1279" s="398">
        <v>41203</v>
      </c>
      <c r="B1279" s="399">
        <v>1.3022</v>
      </c>
    </row>
    <row r="1280" spans="1:2" x14ac:dyDescent="0.25">
      <c r="A1280" s="398">
        <v>41202</v>
      </c>
      <c r="B1280" s="399">
        <v>1.3050999999999999</v>
      </c>
    </row>
    <row r="1281" spans="1:2" x14ac:dyDescent="0.25">
      <c r="A1281" s="398">
        <v>41201</v>
      </c>
      <c r="B1281" s="399">
        <v>1.31</v>
      </c>
    </row>
    <row r="1282" spans="1:2" x14ac:dyDescent="0.25">
      <c r="A1282" s="398">
        <v>41200</v>
      </c>
      <c r="B1282" s="399">
        <v>1.3109</v>
      </c>
    </row>
    <row r="1283" spans="1:2" x14ac:dyDescent="0.25">
      <c r="A1283" s="398">
        <v>41199</v>
      </c>
      <c r="B1283" s="399">
        <v>1.3002</v>
      </c>
    </row>
    <row r="1284" spans="1:2" x14ac:dyDescent="0.25">
      <c r="A1284" s="398">
        <v>41198</v>
      </c>
      <c r="B1284" s="399">
        <v>1.2938000000000001</v>
      </c>
    </row>
    <row r="1285" spans="1:2" x14ac:dyDescent="0.25">
      <c r="A1285" s="398">
        <v>41197</v>
      </c>
      <c r="B1285" s="399">
        <v>1.2949999999999999</v>
      </c>
    </row>
    <row r="1286" spans="1:2" x14ac:dyDescent="0.25">
      <c r="A1286" s="398">
        <v>41196</v>
      </c>
      <c r="B1286" s="399">
        <v>1.2949999999999999</v>
      </c>
    </row>
    <row r="1287" spans="1:2" x14ac:dyDescent="0.25">
      <c r="A1287" s="398">
        <v>41195</v>
      </c>
      <c r="B1287" s="399">
        <v>1.2949999999999999</v>
      </c>
    </row>
    <row r="1288" spans="1:2" x14ac:dyDescent="0.25">
      <c r="A1288" s="398">
        <v>41194</v>
      </c>
      <c r="B1288" s="399">
        <v>1.2890999999999999</v>
      </c>
    </row>
    <row r="1289" spans="1:2" x14ac:dyDescent="0.25">
      <c r="A1289" s="398">
        <v>41193</v>
      </c>
      <c r="B1289" s="399">
        <v>1.2875000000000001</v>
      </c>
    </row>
    <row r="1290" spans="1:2" x14ac:dyDescent="0.25">
      <c r="A1290" s="398">
        <v>41192</v>
      </c>
      <c r="B1290" s="399">
        <v>1.2937000000000001</v>
      </c>
    </row>
    <row r="1291" spans="1:2" x14ac:dyDescent="0.25">
      <c r="A1291" s="398">
        <v>41191</v>
      </c>
      <c r="B1291" s="399">
        <v>1.2982</v>
      </c>
    </row>
    <row r="1292" spans="1:2" x14ac:dyDescent="0.25">
      <c r="A1292" s="398">
        <v>41190</v>
      </c>
      <c r="B1292" s="399">
        <v>1.3035000000000001</v>
      </c>
    </row>
    <row r="1293" spans="1:2" x14ac:dyDescent="0.25">
      <c r="A1293" s="398">
        <v>41189</v>
      </c>
      <c r="B1293" s="399">
        <v>1.3036000000000001</v>
      </c>
    </row>
    <row r="1294" spans="1:2" x14ac:dyDescent="0.25">
      <c r="A1294" s="398">
        <v>41188</v>
      </c>
      <c r="B1294" s="399">
        <v>1.3022</v>
      </c>
    </row>
    <row r="1295" spans="1:2" x14ac:dyDescent="0.25">
      <c r="A1295" s="398">
        <v>41187</v>
      </c>
      <c r="B1295" s="399">
        <v>1.2956000000000001</v>
      </c>
    </row>
    <row r="1296" spans="1:2" x14ac:dyDescent="0.25">
      <c r="A1296" s="398">
        <v>41186</v>
      </c>
      <c r="B1296" s="399">
        <v>1.2907</v>
      </c>
    </row>
    <row r="1297" spans="1:2" x14ac:dyDescent="0.25">
      <c r="A1297" s="398">
        <v>41185</v>
      </c>
      <c r="B1297" s="399">
        <v>1.2911999999999999</v>
      </c>
    </row>
    <row r="1298" spans="1:2" x14ac:dyDescent="0.25">
      <c r="A1298" s="398">
        <v>41184</v>
      </c>
      <c r="B1298" s="399">
        <v>1.2865</v>
      </c>
    </row>
    <row r="1299" spans="1:2" x14ac:dyDescent="0.25">
      <c r="A1299" s="398">
        <v>41183</v>
      </c>
      <c r="B1299" s="399">
        <v>1.2854000000000001</v>
      </c>
    </row>
    <row r="1300" spans="1:2" x14ac:dyDescent="0.25">
      <c r="A1300" s="398">
        <v>41182</v>
      </c>
      <c r="B1300" s="399">
        <v>1.2855000000000001</v>
      </c>
    </row>
    <row r="1301" spans="1:2" x14ac:dyDescent="0.25">
      <c r="A1301" s="398">
        <v>41181</v>
      </c>
      <c r="B1301" s="399">
        <v>1.2907</v>
      </c>
    </row>
    <row r="1302" spans="1:2" x14ac:dyDescent="0.25">
      <c r="A1302" s="398">
        <v>41180</v>
      </c>
      <c r="B1302" s="399">
        <v>1.288</v>
      </c>
    </row>
    <row r="1303" spans="1:2" x14ac:dyDescent="0.25">
      <c r="A1303" s="398">
        <v>41179</v>
      </c>
      <c r="B1303" s="399">
        <v>1.2874000000000001</v>
      </c>
    </row>
    <row r="1304" spans="1:2" x14ac:dyDescent="0.25">
      <c r="A1304" s="398">
        <v>41178</v>
      </c>
      <c r="B1304" s="399">
        <v>1.2929999999999999</v>
      </c>
    </row>
    <row r="1305" spans="1:2" x14ac:dyDescent="0.25">
      <c r="A1305" s="398">
        <v>41177</v>
      </c>
      <c r="B1305" s="399">
        <v>1.2934000000000001</v>
      </c>
    </row>
    <row r="1306" spans="1:2" x14ac:dyDescent="0.25">
      <c r="A1306" s="398">
        <v>41176</v>
      </c>
      <c r="B1306" s="399">
        <v>1.2977000000000001</v>
      </c>
    </row>
    <row r="1307" spans="1:2" x14ac:dyDescent="0.25">
      <c r="A1307" s="398">
        <v>41175</v>
      </c>
      <c r="B1307" s="399">
        <v>1.2978000000000001</v>
      </c>
    </row>
    <row r="1308" spans="1:2" x14ac:dyDescent="0.25">
      <c r="A1308" s="398">
        <v>41174</v>
      </c>
      <c r="B1308" s="399">
        <v>1.2988999999999999</v>
      </c>
    </row>
    <row r="1309" spans="1:2" x14ac:dyDescent="0.25">
      <c r="A1309" s="398">
        <v>41173</v>
      </c>
      <c r="B1309" s="399">
        <v>1.2984</v>
      </c>
    </row>
    <row r="1310" spans="1:2" x14ac:dyDescent="0.25">
      <c r="A1310" s="398">
        <v>41172</v>
      </c>
      <c r="B1310" s="399">
        <v>1.3046</v>
      </c>
    </row>
    <row r="1311" spans="1:2" x14ac:dyDescent="0.25">
      <c r="A1311" s="398">
        <v>41171</v>
      </c>
      <c r="B1311" s="399">
        <v>1.3076000000000001</v>
      </c>
    </row>
    <row r="1312" spans="1:2" x14ac:dyDescent="0.25">
      <c r="A1312" s="398">
        <v>41170</v>
      </c>
      <c r="B1312" s="399">
        <v>1.3118000000000001</v>
      </c>
    </row>
    <row r="1313" spans="1:2" x14ac:dyDescent="0.25">
      <c r="A1313" s="398">
        <v>41169</v>
      </c>
      <c r="B1313" s="399">
        <v>1.3125</v>
      </c>
    </row>
    <row r="1314" spans="1:2" x14ac:dyDescent="0.25">
      <c r="A1314" s="398">
        <v>41168</v>
      </c>
      <c r="B1314" s="399">
        <v>1.3126</v>
      </c>
    </row>
    <row r="1315" spans="1:2" x14ac:dyDescent="0.25">
      <c r="A1315" s="398">
        <v>41167</v>
      </c>
      <c r="B1315" s="399">
        <v>1.306</v>
      </c>
    </row>
    <row r="1316" spans="1:2" x14ac:dyDescent="0.25">
      <c r="A1316" s="398">
        <v>41166</v>
      </c>
      <c r="B1316" s="399">
        <v>1.2921</v>
      </c>
    </row>
    <row r="1317" spans="1:2" x14ac:dyDescent="0.25">
      <c r="A1317" s="398">
        <v>41165</v>
      </c>
      <c r="B1317" s="399">
        <v>1.288</v>
      </c>
    </row>
    <row r="1318" spans="1:2" x14ac:dyDescent="0.25">
      <c r="A1318" s="398">
        <v>41164</v>
      </c>
      <c r="B1318" s="399">
        <v>1.2802</v>
      </c>
    </row>
    <row r="1319" spans="1:2" x14ac:dyDescent="0.25">
      <c r="A1319" s="398">
        <v>41163</v>
      </c>
      <c r="B1319" s="399">
        <v>1.2785</v>
      </c>
    </row>
    <row r="1320" spans="1:2" x14ac:dyDescent="0.25">
      <c r="A1320" s="398">
        <v>41162</v>
      </c>
      <c r="B1320" s="399">
        <v>1.2813000000000001</v>
      </c>
    </row>
    <row r="1321" spans="1:2" x14ac:dyDescent="0.25">
      <c r="A1321" s="398">
        <v>41161</v>
      </c>
      <c r="B1321" s="399">
        <v>1.2814000000000001</v>
      </c>
    </row>
    <row r="1322" spans="1:2" x14ac:dyDescent="0.25">
      <c r="A1322" s="398">
        <v>41160</v>
      </c>
      <c r="B1322" s="399">
        <v>1.2699</v>
      </c>
    </row>
    <row r="1323" spans="1:2" x14ac:dyDescent="0.25">
      <c r="A1323" s="398">
        <v>41159</v>
      </c>
      <c r="B1323" s="399">
        <v>1.2614000000000001</v>
      </c>
    </row>
    <row r="1324" spans="1:2" x14ac:dyDescent="0.25">
      <c r="A1324" s="398">
        <v>41158</v>
      </c>
      <c r="B1324" s="399">
        <v>1.2561</v>
      </c>
    </row>
    <row r="1325" spans="1:2" x14ac:dyDescent="0.25">
      <c r="A1325" s="398">
        <v>41157</v>
      </c>
      <c r="B1325" s="399">
        <v>1.2589999999999999</v>
      </c>
    </row>
    <row r="1326" spans="1:2" x14ac:dyDescent="0.25">
      <c r="A1326" s="398">
        <v>41156</v>
      </c>
      <c r="B1326" s="399">
        <v>1.2578</v>
      </c>
    </row>
    <row r="1327" spans="1:2" x14ac:dyDescent="0.25">
      <c r="A1327" s="398">
        <v>41155</v>
      </c>
      <c r="B1327" s="399">
        <v>1.2573000000000001</v>
      </c>
    </row>
    <row r="1328" spans="1:2" x14ac:dyDescent="0.25">
      <c r="A1328" s="398">
        <v>41154</v>
      </c>
      <c r="B1328" s="399">
        <v>1.2573000000000001</v>
      </c>
    </row>
    <row r="1329" spans="1:2" x14ac:dyDescent="0.25">
      <c r="A1329" s="398">
        <v>41153</v>
      </c>
      <c r="B1329" s="399">
        <v>1.2546999999999999</v>
      </c>
    </row>
    <row r="1330" spans="1:2" x14ac:dyDescent="0.25">
      <c r="A1330" s="398">
        <v>41152</v>
      </c>
      <c r="B1330" s="399">
        <v>1.2531000000000001</v>
      </c>
    </row>
    <row r="1331" spans="1:2" x14ac:dyDescent="0.25">
      <c r="A1331" s="398">
        <v>41151</v>
      </c>
      <c r="B1331" s="399">
        <v>1.2548999999999999</v>
      </c>
    </row>
    <row r="1332" spans="1:2" x14ac:dyDescent="0.25">
      <c r="A1332" s="398">
        <v>41150</v>
      </c>
      <c r="B1332" s="399">
        <v>1.2524</v>
      </c>
    </row>
    <row r="1333" spans="1:2" x14ac:dyDescent="0.25">
      <c r="A1333" s="398">
        <v>41149</v>
      </c>
      <c r="B1333" s="399">
        <v>1.2513000000000001</v>
      </c>
    </row>
    <row r="1334" spans="1:2" x14ac:dyDescent="0.25">
      <c r="A1334" s="398">
        <v>41148</v>
      </c>
      <c r="B1334" s="399">
        <v>1.2509999999999999</v>
      </c>
    </row>
    <row r="1335" spans="1:2" x14ac:dyDescent="0.25">
      <c r="A1335" s="398">
        <v>41147</v>
      </c>
      <c r="B1335" s="399">
        <v>1.2509999999999999</v>
      </c>
    </row>
    <row r="1336" spans="1:2" x14ac:dyDescent="0.25">
      <c r="A1336" s="398">
        <v>41146</v>
      </c>
      <c r="B1336" s="399">
        <v>1.2538</v>
      </c>
    </row>
    <row r="1337" spans="1:2" x14ac:dyDescent="0.25">
      <c r="A1337" s="398">
        <v>41145</v>
      </c>
      <c r="B1337" s="399">
        <v>1.2549999999999999</v>
      </c>
    </row>
    <row r="1338" spans="1:2" x14ac:dyDescent="0.25">
      <c r="A1338" s="398">
        <v>41144</v>
      </c>
      <c r="B1338" s="399">
        <v>1.2471000000000001</v>
      </c>
    </row>
    <row r="1339" spans="1:2" x14ac:dyDescent="0.25">
      <c r="A1339" s="398">
        <v>41143</v>
      </c>
      <c r="B1339" s="399">
        <v>1.2406999999999999</v>
      </c>
    </row>
    <row r="1340" spans="1:2" x14ac:dyDescent="0.25">
      <c r="A1340" s="398">
        <v>41142</v>
      </c>
      <c r="B1340" s="399">
        <v>1.2335</v>
      </c>
    </row>
    <row r="1341" spans="1:2" x14ac:dyDescent="0.25">
      <c r="A1341" s="398">
        <v>41141</v>
      </c>
      <c r="B1341" s="399">
        <v>1.2332000000000001</v>
      </c>
    </row>
    <row r="1342" spans="1:2" x14ac:dyDescent="0.25">
      <c r="A1342" s="398">
        <v>41140</v>
      </c>
      <c r="B1342" s="399">
        <v>1.2331000000000001</v>
      </c>
    </row>
    <row r="1343" spans="1:2" x14ac:dyDescent="0.25">
      <c r="A1343" s="398">
        <v>41139</v>
      </c>
      <c r="B1343" s="399">
        <v>1.2343999999999999</v>
      </c>
    </row>
    <row r="1344" spans="1:2" x14ac:dyDescent="0.25">
      <c r="A1344" s="398">
        <v>41138</v>
      </c>
      <c r="B1344" s="399">
        <v>1.2306999999999999</v>
      </c>
    </row>
    <row r="1345" spans="1:2" x14ac:dyDescent="0.25">
      <c r="A1345" s="398">
        <v>41137</v>
      </c>
      <c r="B1345" s="399">
        <v>1.2305999999999999</v>
      </c>
    </row>
    <row r="1346" spans="1:2" x14ac:dyDescent="0.25">
      <c r="A1346" s="398">
        <v>41136</v>
      </c>
      <c r="B1346" s="399">
        <v>1.2343</v>
      </c>
    </row>
    <row r="1347" spans="1:2" x14ac:dyDescent="0.25">
      <c r="A1347" s="398">
        <v>41135</v>
      </c>
      <c r="B1347" s="399">
        <v>1.2312000000000001</v>
      </c>
    </row>
    <row r="1348" spans="1:2" x14ac:dyDescent="0.25">
      <c r="A1348" s="398">
        <v>41134</v>
      </c>
      <c r="B1348" s="399">
        <v>1.2286999999999999</v>
      </c>
    </row>
    <row r="1349" spans="1:2" x14ac:dyDescent="0.25">
      <c r="A1349" s="398">
        <v>41133</v>
      </c>
      <c r="B1349" s="399">
        <v>1.2285999999999999</v>
      </c>
    </row>
    <row r="1350" spans="1:2" x14ac:dyDescent="0.25">
      <c r="A1350" s="398">
        <v>41132</v>
      </c>
      <c r="B1350" s="399">
        <v>1.2286999999999999</v>
      </c>
    </row>
    <row r="1351" spans="1:2" x14ac:dyDescent="0.25">
      <c r="A1351" s="398">
        <v>41131</v>
      </c>
      <c r="B1351" s="399">
        <v>1.2335</v>
      </c>
    </row>
    <row r="1352" spans="1:2" x14ac:dyDescent="0.25">
      <c r="A1352" s="398">
        <v>41130</v>
      </c>
      <c r="B1352" s="399">
        <v>1.2372000000000001</v>
      </c>
    </row>
    <row r="1353" spans="1:2" x14ac:dyDescent="0.25">
      <c r="A1353" s="398">
        <v>41129</v>
      </c>
      <c r="B1353" s="399">
        <v>1.2406999999999999</v>
      </c>
    </row>
    <row r="1354" spans="1:2" x14ac:dyDescent="0.25">
      <c r="A1354" s="398">
        <v>41128</v>
      </c>
      <c r="B1354" s="399">
        <v>1.2390000000000001</v>
      </c>
    </row>
    <row r="1355" spans="1:2" x14ac:dyDescent="0.25">
      <c r="A1355" s="398">
        <v>41127</v>
      </c>
      <c r="B1355" s="399">
        <v>1.2383999999999999</v>
      </c>
    </row>
    <row r="1356" spans="1:2" x14ac:dyDescent="0.25">
      <c r="A1356" s="398">
        <v>41126</v>
      </c>
      <c r="B1356" s="399">
        <v>1.2383999999999999</v>
      </c>
    </row>
    <row r="1357" spans="1:2" x14ac:dyDescent="0.25">
      <c r="A1357" s="398">
        <v>41125</v>
      </c>
      <c r="B1357" s="399">
        <v>1.2253000000000001</v>
      </c>
    </row>
    <row r="1358" spans="1:2" x14ac:dyDescent="0.25">
      <c r="A1358" s="398">
        <v>41124</v>
      </c>
      <c r="B1358" s="399">
        <v>1.2225999999999999</v>
      </c>
    </row>
    <row r="1359" spans="1:2" x14ac:dyDescent="0.25">
      <c r="A1359" s="398">
        <v>41123</v>
      </c>
      <c r="B1359" s="399">
        <v>1.2294</v>
      </c>
    </row>
    <row r="1360" spans="1:2" x14ac:dyDescent="0.25">
      <c r="A1360" s="398">
        <v>41122</v>
      </c>
      <c r="B1360" s="399">
        <v>1.2282</v>
      </c>
    </row>
    <row r="1361" spans="1:2" x14ac:dyDescent="0.25">
      <c r="A1361" s="398">
        <v>41121</v>
      </c>
      <c r="B1361" s="399">
        <v>1.2274</v>
      </c>
    </row>
    <row r="1362" spans="1:2" x14ac:dyDescent="0.25">
      <c r="A1362" s="398">
        <v>41120</v>
      </c>
      <c r="B1362" s="399">
        <v>1.2317</v>
      </c>
    </row>
    <row r="1363" spans="1:2" x14ac:dyDescent="0.25">
      <c r="A1363" s="398">
        <v>41119</v>
      </c>
      <c r="B1363" s="399">
        <v>1.2318</v>
      </c>
    </row>
    <row r="1364" spans="1:2" x14ac:dyDescent="0.25">
      <c r="A1364" s="398">
        <v>41118</v>
      </c>
      <c r="B1364" s="399">
        <v>1.23</v>
      </c>
    </row>
    <row r="1365" spans="1:2" x14ac:dyDescent="0.25">
      <c r="A1365" s="398">
        <v>41117</v>
      </c>
      <c r="B1365" s="399">
        <v>1.2201</v>
      </c>
    </row>
    <row r="1366" spans="1:2" x14ac:dyDescent="0.25">
      <c r="A1366" s="398">
        <v>41116</v>
      </c>
      <c r="B1366" s="399">
        <v>1.2107000000000001</v>
      </c>
    </row>
    <row r="1367" spans="1:2" x14ac:dyDescent="0.25">
      <c r="A1367" s="398">
        <v>41115</v>
      </c>
      <c r="B1367" s="399">
        <v>1.2099</v>
      </c>
    </row>
    <row r="1368" spans="1:2" x14ac:dyDescent="0.25">
      <c r="A1368" s="398">
        <v>41114</v>
      </c>
      <c r="B1368" s="399">
        <v>1.2115</v>
      </c>
    </row>
    <row r="1369" spans="1:2" x14ac:dyDescent="0.25">
      <c r="A1369" s="398">
        <v>41113</v>
      </c>
      <c r="B1369" s="399">
        <v>1.2151000000000001</v>
      </c>
    </row>
    <row r="1370" spans="1:2" x14ac:dyDescent="0.25">
      <c r="A1370" s="398">
        <v>41112</v>
      </c>
      <c r="B1370" s="399">
        <v>1.2154</v>
      </c>
    </row>
    <row r="1371" spans="1:2" x14ac:dyDescent="0.25">
      <c r="A1371" s="398">
        <v>41111</v>
      </c>
      <c r="B1371" s="399">
        <v>1.2224999999999999</v>
      </c>
    </row>
    <row r="1372" spans="1:2" x14ac:dyDescent="0.25">
      <c r="A1372" s="398">
        <v>41110</v>
      </c>
      <c r="B1372" s="399">
        <v>1.228</v>
      </c>
    </row>
    <row r="1373" spans="1:2" x14ac:dyDescent="0.25">
      <c r="A1373" s="398">
        <v>41109</v>
      </c>
      <c r="B1373" s="399">
        <v>1.2271000000000001</v>
      </c>
    </row>
    <row r="1374" spans="1:2" x14ac:dyDescent="0.25">
      <c r="A1374" s="398">
        <v>41108</v>
      </c>
      <c r="B1374" s="399">
        <v>1.2277</v>
      </c>
    </row>
    <row r="1375" spans="1:2" x14ac:dyDescent="0.25">
      <c r="A1375" s="398">
        <v>41107</v>
      </c>
      <c r="B1375" s="399">
        <v>1.2238</v>
      </c>
    </row>
    <row r="1376" spans="1:2" x14ac:dyDescent="0.25">
      <c r="A1376" s="398">
        <v>41106</v>
      </c>
      <c r="B1376" s="399">
        <v>1.2248000000000001</v>
      </c>
    </row>
    <row r="1377" spans="1:2" x14ac:dyDescent="0.25">
      <c r="A1377" s="398">
        <v>41105</v>
      </c>
      <c r="B1377" s="399">
        <v>1.2246999999999999</v>
      </c>
    </row>
    <row r="1378" spans="1:2" x14ac:dyDescent="0.25">
      <c r="A1378" s="398">
        <v>41104</v>
      </c>
      <c r="B1378" s="399">
        <v>1.2210000000000001</v>
      </c>
    </row>
    <row r="1379" spans="1:2" x14ac:dyDescent="0.25">
      <c r="A1379" s="398">
        <v>41103</v>
      </c>
      <c r="B1379" s="399">
        <v>1.2214</v>
      </c>
    </row>
    <row r="1380" spans="1:2" x14ac:dyDescent="0.25">
      <c r="A1380" s="398">
        <v>41102</v>
      </c>
      <c r="B1380" s="399">
        <v>1.2257</v>
      </c>
    </row>
    <row r="1381" spans="1:2" x14ac:dyDescent="0.25">
      <c r="A1381" s="398">
        <v>41101</v>
      </c>
      <c r="B1381" s="399">
        <v>1.2286999999999999</v>
      </c>
    </row>
    <row r="1382" spans="1:2" x14ac:dyDescent="0.25">
      <c r="A1382" s="398">
        <v>41100</v>
      </c>
      <c r="B1382" s="399">
        <v>1.2292000000000001</v>
      </c>
    </row>
    <row r="1383" spans="1:2" x14ac:dyDescent="0.25">
      <c r="A1383" s="398">
        <v>41099</v>
      </c>
      <c r="B1383" s="399">
        <v>1.2281</v>
      </c>
    </row>
    <row r="1384" spans="1:2" x14ac:dyDescent="0.25">
      <c r="A1384" s="398">
        <v>41098</v>
      </c>
      <c r="B1384" s="399">
        <v>1.2283999999999999</v>
      </c>
    </row>
    <row r="1385" spans="1:2" x14ac:dyDescent="0.25">
      <c r="A1385" s="398">
        <v>41097</v>
      </c>
      <c r="B1385" s="399">
        <v>1.2352000000000001</v>
      </c>
    </row>
    <row r="1386" spans="1:2" x14ac:dyDescent="0.25">
      <c r="A1386" s="398">
        <v>41096</v>
      </c>
      <c r="B1386" s="399">
        <v>1.2471000000000001</v>
      </c>
    </row>
    <row r="1387" spans="1:2" x14ac:dyDescent="0.25">
      <c r="A1387" s="398">
        <v>41095</v>
      </c>
      <c r="B1387" s="399">
        <v>1.2569999999999999</v>
      </c>
    </row>
    <row r="1388" spans="1:2" x14ac:dyDescent="0.25">
      <c r="A1388" s="398">
        <v>41094</v>
      </c>
      <c r="B1388" s="399">
        <v>1.2592000000000001</v>
      </c>
    </row>
    <row r="1389" spans="1:2" x14ac:dyDescent="0.25">
      <c r="A1389" s="398">
        <v>41093</v>
      </c>
      <c r="B1389" s="399">
        <v>1.2617</v>
      </c>
    </row>
    <row r="1390" spans="1:2" x14ac:dyDescent="0.25">
      <c r="A1390" s="398">
        <v>41092</v>
      </c>
      <c r="B1390" s="399">
        <v>1.266</v>
      </c>
    </row>
    <row r="1391" spans="1:2" x14ac:dyDescent="0.25">
      <c r="A1391" s="398">
        <v>41091</v>
      </c>
      <c r="B1391" s="399">
        <v>1.266</v>
      </c>
    </row>
    <row r="1392" spans="1:2" x14ac:dyDescent="0.25">
      <c r="A1392" s="398">
        <v>41090</v>
      </c>
      <c r="B1392" s="399">
        <v>1.2577</v>
      </c>
    </row>
    <row r="1393" spans="1:2" x14ac:dyDescent="0.25">
      <c r="A1393" s="398">
        <v>41089</v>
      </c>
      <c r="B1393" s="399">
        <v>1.2459</v>
      </c>
    </row>
    <row r="1394" spans="1:2" x14ac:dyDescent="0.25">
      <c r="A1394" s="398">
        <v>41088</v>
      </c>
      <c r="B1394" s="399">
        <v>1.2483</v>
      </c>
    </row>
    <row r="1395" spans="1:2" x14ac:dyDescent="0.25">
      <c r="A1395" s="398">
        <v>41087</v>
      </c>
      <c r="B1395" s="399">
        <v>1.2498</v>
      </c>
    </row>
    <row r="1396" spans="1:2" x14ac:dyDescent="0.25">
      <c r="A1396" s="398">
        <v>41086</v>
      </c>
      <c r="B1396" s="399">
        <v>1.2511000000000001</v>
      </c>
    </row>
    <row r="1397" spans="1:2" x14ac:dyDescent="0.25">
      <c r="A1397" s="398">
        <v>41085</v>
      </c>
      <c r="B1397" s="399">
        <v>1.2563</v>
      </c>
    </row>
    <row r="1398" spans="1:2" x14ac:dyDescent="0.25">
      <c r="A1398" s="398">
        <v>41084</v>
      </c>
      <c r="B1398" s="399">
        <v>1.2565</v>
      </c>
    </row>
    <row r="1399" spans="1:2" x14ac:dyDescent="0.25">
      <c r="A1399" s="398">
        <v>41083</v>
      </c>
      <c r="B1399" s="399">
        <v>1.2552000000000001</v>
      </c>
    </row>
    <row r="1400" spans="1:2" x14ac:dyDescent="0.25">
      <c r="A1400" s="398">
        <v>41082</v>
      </c>
      <c r="B1400" s="399">
        <v>1.2643</v>
      </c>
    </row>
    <row r="1401" spans="1:2" x14ac:dyDescent="0.25">
      <c r="A1401" s="398">
        <v>41081</v>
      </c>
      <c r="B1401" s="399">
        <v>1.2687999999999999</v>
      </c>
    </row>
    <row r="1402" spans="1:2" x14ac:dyDescent="0.25">
      <c r="A1402" s="398">
        <v>41080</v>
      </c>
      <c r="B1402" s="399">
        <v>1.2628999999999999</v>
      </c>
    </row>
    <row r="1403" spans="1:2" x14ac:dyDescent="0.25">
      <c r="A1403" s="398">
        <v>41079</v>
      </c>
      <c r="B1403" s="399">
        <v>1.2647999999999999</v>
      </c>
    </row>
    <row r="1404" spans="1:2" x14ac:dyDescent="0.25">
      <c r="A1404" s="398">
        <v>41078</v>
      </c>
      <c r="B1404" s="399">
        <v>1.2639</v>
      </c>
    </row>
    <row r="1405" spans="1:2" x14ac:dyDescent="0.25">
      <c r="A1405" s="398">
        <v>41077</v>
      </c>
      <c r="B1405" s="399">
        <v>1.2633000000000001</v>
      </c>
    </row>
    <row r="1406" spans="1:2" x14ac:dyDescent="0.25">
      <c r="A1406" s="398">
        <v>41076</v>
      </c>
      <c r="B1406" s="399">
        <v>1.2627999999999999</v>
      </c>
    </row>
    <row r="1407" spans="1:2" x14ac:dyDescent="0.25">
      <c r="A1407" s="398">
        <v>41075</v>
      </c>
      <c r="B1407" s="399">
        <v>1.2579</v>
      </c>
    </row>
    <row r="1408" spans="1:2" x14ac:dyDescent="0.25">
      <c r="A1408" s="398">
        <v>41074</v>
      </c>
      <c r="B1408" s="399">
        <v>1.2531000000000001</v>
      </c>
    </row>
    <row r="1409" spans="1:2" x14ac:dyDescent="0.25">
      <c r="A1409" s="398">
        <v>41073</v>
      </c>
      <c r="B1409" s="399">
        <v>1.2490000000000001</v>
      </c>
    </row>
    <row r="1410" spans="1:2" x14ac:dyDescent="0.25">
      <c r="A1410" s="398">
        <v>41072</v>
      </c>
      <c r="B1410" s="399">
        <v>1.2579</v>
      </c>
    </row>
    <row r="1411" spans="1:2" x14ac:dyDescent="0.25">
      <c r="A1411" s="398">
        <v>41071</v>
      </c>
      <c r="B1411" s="399">
        <v>1.2534000000000001</v>
      </c>
    </row>
    <row r="1412" spans="1:2" x14ac:dyDescent="0.25">
      <c r="A1412" s="398">
        <v>41070</v>
      </c>
      <c r="B1412" s="399">
        <v>1.2505999999999999</v>
      </c>
    </row>
    <row r="1413" spans="1:2" x14ac:dyDescent="0.25">
      <c r="A1413" s="398">
        <v>41069</v>
      </c>
      <c r="B1413" s="399">
        <v>1.2502</v>
      </c>
    </row>
    <row r="1414" spans="1:2" x14ac:dyDescent="0.25">
      <c r="A1414" s="398">
        <v>41068</v>
      </c>
      <c r="B1414" s="399">
        <v>1.2574000000000001</v>
      </c>
    </row>
    <row r="1415" spans="1:2" x14ac:dyDescent="0.25">
      <c r="A1415" s="398">
        <v>41067</v>
      </c>
      <c r="B1415" s="399">
        <v>1.2501</v>
      </c>
    </row>
    <row r="1416" spans="1:2" x14ac:dyDescent="0.25">
      <c r="A1416" s="398">
        <v>41066</v>
      </c>
      <c r="B1416" s="399">
        <v>1.2473000000000001</v>
      </c>
    </row>
    <row r="1417" spans="1:2" x14ac:dyDescent="0.25">
      <c r="A1417" s="398">
        <v>41065</v>
      </c>
      <c r="B1417" s="399">
        <v>1.2439</v>
      </c>
    </row>
    <row r="1418" spans="1:2" x14ac:dyDescent="0.25">
      <c r="A1418" s="398">
        <v>41064</v>
      </c>
      <c r="B1418" s="399">
        <v>1.2414000000000001</v>
      </c>
    </row>
    <row r="1419" spans="1:2" x14ac:dyDescent="0.25">
      <c r="A1419" s="398">
        <v>41063</v>
      </c>
      <c r="B1419" s="399">
        <v>1.2428999999999999</v>
      </c>
    </row>
    <row r="1420" spans="1:2" x14ac:dyDescent="0.25">
      <c r="A1420" s="398">
        <v>41062</v>
      </c>
      <c r="B1420" s="399">
        <v>1.2363</v>
      </c>
    </row>
    <row r="1421" spans="1:2" x14ac:dyDescent="0.25">
      <c r="A1421" s="398">
        <v>41061</v>
      </c>
      <c r="B1421" s="399">
        <v>1.2381</v>
      </c>
    </row>
    <row r="1422" spans="1:2" x14ac:dyDescent="0.25">
      <c r="A1422" s="398">
        <v>41060</v>
      </c>
      <c r="B1422" s="399">
        <v>1.244</v>
      </c>
    </row>
    <row r="1423" spans="1:2" x14ac:dyDescent="0.25">
      <c r="A1423" s="398">
        <v>41059</v>
      </c>
      <c r="B1423" s="399">
        <v>1.2524999999999999</v>
      </c>
    </row>
    <row r="1424" spans="1:2" x14ac:dyDescent="0.25">
      <c r="A1424" s="398">
        <v>41058</v>
      </c>
      <c r="B1424" s="399">
        <v>1.2567999999999999</v>
      </c>
    </row>
    <row r="1425" spans="1:2" x14ac:dyDescent="0.25">
      <c r="A1425" s="398">
        <v>41057</v>
      </c>
      <c r="B1425" s="399">
        <v>1.2526999999999999</v>
      </c>
    </row>
    <row r="1426" spans="1:2" x14ac:dyDescent="0.25">
      <c r="A1426" s="398">
        <v>41056</v>
      </c>
      <c r="B1426" s="399">
        <v>1.2514000000000001</v>
      </c>
    </row>
    <row r="1427" spans="1:2" x14ac:dyDescent="0.25">
      <c r="A1427" s="398">
        <v>41055</v>
      </c>
      <c r="B1427" s="399">
        <v>1.2539</v>
      </c>
    </row>
    <row r="1428" spans="1:2" x14ac:dyDescent="0.25">
      <c r="A1428" s="398">
        <v>41054</v>
      </c>
      <c r="B1428" s="399">
        <v>1.2567999999999999</v>
      </c>
    </row>
    <row r="1429" spans="1:2" x14ac:dyDescent="0.25">
      <c r="A1429" s="398">
        <v>41053</v>
      </c>
      <c r="B1429" s="399">
        <v>1.2638</v>
      </c>
    </row>
    <row r="1430" spans="1:2" x14ac:dyDescent="0.25">
      <c r="A1430" s="398">
        <v>41052</v>
      </c>
      <c r="B1430" s="399">
        <v>1.2767999999999999</v>
      </c>
    </row>
    <row r="1431" spans="1:2" x14ac:dyDescent="0.25">
      <c r="A1431" s="398">
        <v>41051</v>
      </c>
      <c r="B1431" s="399">
        <v>1.2777000000000001</v>
      </c>
    </row>
    <row r="1432" spans="1:2" x14ac:dyDescent="0.25">
      <c r="A1432" s="398">
        <v>41050</v>
      </c>
      <c r="B1432" s="399">
        <v>1.2764</v>
      </c>
    </row>
    <row r="1433" spans="1:2" x14ac:dyDescent="0.25">
      <c r="A1433" s="398">
        <v>41049</v>
      </c>
      <c r="B1433" s="399">
        <v>1.2766</v>
      </c>
    </row>
    <row r="1434" spans="1:2" x14ac:dyDescent="0.25">
      <c r="A1434" s="398">
        <v>41048</v>
      </c>
      <c r="B1434" s="399">
        <v>1.2702</v>
      </c>
    </row>
    <row r="1435" spans="1:2" x14ac:dyDescent="0.25">
      <c r="A1435" s="398">
        <v>41047</v>
      </c>
      <c r="B1435" s="399">
        <v>1.2718</v>
      </c>
    </row>
    <row r="1436" spans="1:2" x14ac:dyDescent="0.25">
      <c r="A1436" s="398">
        <v>41046</v>
      </c>
      <c r="B1436" s="399">
        <v>1.2724</v>
      </c>
    </row>
    <row r="1437" spans="1:2" x14ac:dyDescent="0.25">
      <c r="A1437" s="398">
        <v>41045</v>
      </c>
      <c r="B1437" s="399">
        <v>1.2810999999999999</v>
      </c>
    </row>
    <row r="1438" spans="1:2" x14ac:dyDescent="0.25">
      <c r="A1438" s="398">
        <v>41044</v>
      </c>
      <c r="B1438" s="399">
        <v>1.2868999999999999</v>
      </c>
    </row>
    <row r="1439" spans="1:2" x14ac:dyDescent="0.25">
      <c r="A1439" s="398">
        <v>41043</v>
      </c>
      <c r="B1439" s="399">
        <v>1.2912999999999999</v>
      </c>
    </row>
    <row r="1440" spans="1:2" x14ac:dyDescent="0.25">
      <c r="A1440" s="398">
        <v>41042</v>
      </c>
      <c r="B1440" s="399">
        <v>1.2912999999999999</v>
      </c>
    </row>
    <row r="1441" spans="1:2" x14ac:dyDescent="0.25">
      <c r="A1441" s="398">
        <v>41041</v>
      </c>
      <c r="B1441" s="399">
        <v>1.2929999999999999</v>
      </c>
    </row>
    <row r="1442" spans="1:2" x14ac:dyDescent="0.25">
      <c r="A1442" s="398">
        <v>41040</v>
      </c>
      <c r="B1442" s="399">
        <v>1.2948</v>
      </c>
    </row>
    <row r="1443" spans="1:2" x14ac:dyDescent="0.25">
      <c r="A1443" s="398">
        <v>41039</v>
      </c>
      <c r="B1443" s="399">
        <v>1.2968</v>
      </c>
    </row>
    <row r="1444" spans="1:2" x14ac:dyDescent="0.25">
      <c r="A1444" s="398">
        <v>41038</v>
      </c>
      <c r="B1444" s="399">
        <v>1.3025</v>
      </c>
    </row>
    <row r="1445" spans="1:2" x14ac:dyDescent="0.25">
      <c r="A1445" s="398">
        <v>41037</v>
      </c>
      <c r="B1445" s="399">
        <v>1.3017000000000001</v>
      </c>
    </row>
    <row r="1446" spans="1:2" x14ac:dyDescent="0.25">
      <c r="A1446" s="398">
        <v>41036</v>
      </c>
      <c r="B1446" s="399">
        <v>1.3071999999999999</v>
      </c>
    </row>
    <row r="1447" spans="1:2" x14ac:dyDescent="0.25">
      <c r="A1447" s="398">
        <v>41035</v>
      </c>
      <c r="B1447" s="399">
        <v>1.3079000000000001</v>
      </c>
    </row>
    <row r="1448" spans="1:2" x14ac:dyDescent="0.25">
      <c r="A1448" s="398">
        <v>41034</v>
      </c>
      <c r="B1448" s="399">
        <v>1.3130999999999999</v>
      </c>
    </row>
    <row r="1449" spans="1:2" x14ac:dyDescent="0.25">
      <c r="A1449" s="398">
        <v>41033</v>
      </c>
      <c r="B1449" s="399">
        <v>1.3146</v>
      </c>
    </row>
    <row r="1450" spans="1:2" x14ac:dyDescent="0.25">
      <c r="A1450" s="398">
        <v>41032</v>
      </c>
      <c r="B1450" s="399">
        <v>1.3186</v>
      </c>
    </row>
    <row r="1451" spans="1:2" x14ac:dyDescent="0.25">
      <c r="A1451" s="398">
        <v>41031</v>
      </c>
      <c r="B1451" s="399">
        <v>1.3244</v>
      </c>
    </row>
    <row r="1452" spans="1:2" x14ac:dyDescent="0.25">
      <c r="A1452" s="398">
        <v>41030</v>
      </c>
      <c r="B1452" s="399">
        <v>1.3234999999999999</v>
      </c>
    </row>
    <row r="1453" spans="1:2" x14ac:dyDescent="0.25">
      <c r="A1453" s="398">
        <v>41029</v>
      </c>
      <c r="B1453" s="399">
        <v>1.3246</v>
      </c>
    </row>
    <row r="1454" spans="1:2" x14ac:dyDescent="0.25">
      <c r="A1454" s="398">
        <v>41028</v>
      </c>
      <c r="B1454" s="399">
        <v>1.325</v>
      </c>
    </row>
    <row r="1455" spans="1:2" x14ac:dyDescent="0.25">
      <c r="A1455" s="398">
        <v>41027</v>
      </c>
      <c r="B1455" s="399">
        <v>1.3218000000000001</v>
      </c>
    </row>
    <row r="1456" spans="1:2" x14ac:dyDescent="0.25">
      <c r="A1456" s="398">
        <v>41026</v>
      </c>
      <c r="B1456" s="399">
        <v>1.3227</v>
      </c>
    </row>
    <row r="1457" spans="1:2" x14ac:dyDescent="0.25">
      <c r="A1457" s="398">
        <v>41025</v>
      </c>
      <c r="B1457" s="399">
        <v>1.3204</v>
      </c>
    </row>
    <row r="1458" spans="1:2" x14ac:dyDescent="0.25">
      <c r="A1458" s="398">
        <v>41024</v>
      </c>
      <c r="B1458" s="399">
        <v>1.3170999999999999</v>
      </c>
    </row>
    <row r="1459" spans="1:2" x14ac:dyDescent="0.25">
      <c r="A1459" s="398">
        <v>41023</v>
      </c>
      <c r="B1459" s="399">
        <v>1.3161</v>
      </c>
    </row>
    <row r="1460" spans="1:2" x14ac:dyDescent="0.25">
      <c r="A1460" s="398">
        <v>41022</v>
      </c>
      <c r="B1460" s="399">
        <v>1.3203</v>
      </c>
    </row>
    <row r="1461" spans="1:2" x14ac:dyDescent="0.25">
      <c r="A1461" s="398">
        <v>41021</v>
      </c>
      <c r="B1461" s="399">
        <v>1.3211999999999999</v>
      </c>
    </row>
    <row r="1462" spans="1:2" x14ac:dyDescent="0.25">
      <c r="A1462" s="398">
        <v>41020</v>
      </c>
      <c r="B1462" s="399">
        <v>1.3171999999999999</v>
      </c>
    </row>
    <row r="1463" spans="1:2" x14ac:dyDescent="0.25">
      <c r="A1463" s="398">
        <v>41019</v>
      </c>
      <c r="B1463" s="399">
        <v>1.3121</v>
      </c>
    </row>
    <row r="1464" spans="1:2" x14ac:dyDescent="0.25">
      <c r="A1464" s="398">
        <v>41018</v>
      </c>
      <c r="B1464" s="399">
        <v>1.3109999999999999</v>
      </c>
    </row>
    <row r="1465" spans="1:2" x14ac:dyDescent="0.25">
      <c r="A1465" s="398">
        <v>41017</v>
      </c>
      <c r="B1465" s="399">
        <v>1.3128</v>
      </c>
    </row>
    <row r="1466" spans="1:2" x14ac:dyDescent="0.25">
      <c r="A1466" s="398">
        <v>41016</v>
      </c>
      <c r="B1466" s="399">
        <v>1.3051999999999999</v>
      </c>
    </row>
    <row r="1467" spans="1:2" x14ac:dyDescent="0.25">
      <c r="A1467" s="398">
        <v>41015</v>
      </c>
      <c r="B1467" s="399">
        <v>1.3071999999999999</v>
      </c>
    </row>
    <row r="1468" spans="1:2" x14ac:dyDescent="0.25">
      <c r="A1468" s="398">
        <v>41014</v>
      </c>
      <c r="B1468" s="399">
        <v>1.3072999999999999</v>
      </c>
    </row>
    <row r="1469" spans="1:2" x14ac:dyDescent="0.25">
      <c r="A1469" s="398">
        <v>41013</v>
      </c>
      <c r="B1469" s="399">
        <v>1.3142</v>
      </c>
    </row>
    <row r="1470" spans="1:2" x14ac:dyDescent="0.25">
      <c r="A1470" s="398">
        <v>41012</v>
      </c>
      <c r="B1470" s="399">
        <v>1.3145</v>
      </c>
    </row>
    <row r="1471" spans="1:2" x14ac:dyDescent="0.25">
      <c r="A1471" s="398">
        <v>41011</v>
      </c>
      <c r="B1471" s="399">
        <v>1.3105</v>
      </c>
    </row>
    <row r="1472" spans="1:2" x14ac:dyDescent="0.25">
      <c r="A1472" s="398">
        <v>41010</v>
      </c>
      <c r="B1472" s="399">
        <v>1.3099000000000001</v>
      </c>
    </row>
    <row r="1473" spans="1:2" x14ac:dyDescent="0.25">
      <c r="A1473" s="398">
        <v>41009</v>
      </c>
      <c r="B1473" s="399">
        <v>1.3079000000000001</v>
      </c>
    </row>
    <row r="1474" spans="1:2" x14ac:dyDescent="0.25">
      <c r="A1474" s="398">
        <v>41008</v>
      </c>
      <c r="B1474" s="399">
        <v>1.3090999999999999</v>
      </c>
    </row>
    <row r="1475" spans="1:2" x14ac:dyDescent="0.25">
      <c r="A1475" s="398">
        <v>41007</v>
      </c>
      <c r="B1475" s="399">
        <v>1.3089999999999999</v>
      </c>
    </row>
    <row r="1476" spans="1:2" x14ac:dyDescent="0.25">
      <c r="A1476" s="398">
        <v>41006</v>
      </c>
      <c r="B1476" s="399">
        <v>1.3075000000000001</v>
      </c>
    </row>
    <row r="1477" spans="1:2" x14ac:dyDescent="0.25">
      <c r="A1477" s="398">
        <v>41005</v>
      </c>
      <c r="B1477" s="399">
        <v>1.3105</v>
      </c>
    </row>
    <row r="1478" spans="1:2" x14ac:dyDescent="0.25">
      <c r="A1478" s="398">
        <v>41004</v>
      </c>
      <c r="B1478" s="399">
        <v>1.3173999999999999</v>
      </c>
    </row>
    <row r="1479" spans="1:2" x14ac:dyDescent="0.25">
      <c r="A1479" s="398">
        <v>41003</v>
      </c>
      <c r="B1479" s="399">
        <v>1.3321000000000001</v>
      </c>
    </row>
    <row r="1480" spans="1:2" x14ac:dyDescent="0.25">
      <c r="A1480" s="398">
        <v>41002</v>
      </c>
      <c r="B1480" s="399">
        <v>1.3337000000000001</v>
      </c>
    </row>
    <row r="1481" spans="1:2" x14ac:dyDescent="0.25">
      <c r="A1481" s="398">
        <v>41001</v>
      </c>
      <c r="B1481" s="399">
        <v>1.3339000000000001</v>
      </c>
    </row>
    <row r="1482" spans="1:2" x14ac:dyDescent="0.25">
      <c r="A1482" s="398">
        <v>41000</v>
      </c>
      <c r="B1482" s="399">
        <v>1.3337000000000001</v>
      </c>
    </row>
    <row r="1483" spans="1:2" x14ac:dyDescent="0.25">
      <c r="A1483" s="398">
        <v>40999</v>
      </c>
      <c r="B1483" s="399">
        <v>1.3338000000000001</v>
      </c>
    </row>
    <row r="1484" spans="1:2" x14ac:dyDescent="0.25">
      <c r="A1484" s="398">
        <v>40998</v>
      </c>
      <c r="B1484" s="399">
        <v>1.3301000000000001</v>
      </c>
    </row>
    <row r="1485" spans="1:2" x14ac:dyDescent="0.25">
      <c r="A1485" s="398">
        <v>40997</v>
      </c>
      <c r="B1485" s="399">
        <v>1.3325</v>
      </c>
    </row>
    <row r="1486" spans="1:2" x14ac:dyDescent="0.25">
      <c r="A1486" s="398">
        <v>40996</v>
      </c>
      <c r="B1486" s="399">
        <v>1.3345</v>
      </c>
    </row>
    <row r="1487" spans="1:2" x14ac:dyDescent="0.25">
      <c r="A1487" s="398">
        <v>40995</v>
      </c>
      <c r="B1487" s="399">
        <v>1.3283</v>
      </c>
    </row>
    <row r="1488" spans="1:2" x14ac:dyDescent="0.25">
      <c r="A1488" s="398">
        <v>40994</v>
      </c>
      <c r="B1488" s="399">
        <v>1.3265</v>
      </c>
    </row>
    <row r="1489" spans="1:2" x14ac:dyDescent="0.25">
      <c r="A1489" s="398">
        <v>40993</v>
      </c>
      <c r="B1489" s="399">
        <v>1.3265</v>
      </c>
    </row>
    <row r="1490" spans="1:2" x14ac:dyDescent="0.25">
      <c r="A1490" s="398">
        <v>40992</v>
      </c>
      <c r="B1490" s="399">
        <v>1.3231999999999999</v>
      </c>
    </row>
    <row r="1491" spans="1:2" x14ac:dyDescent="0.25">
      <c r="A1491" s="398">
        <v>40991</v>
      </c>
      <c r="B1491" s="399">
        <v>1.3198000000000001</v>
      </c>
    </row>
    <row r="1492" spans="1:2" x14ac:dyDescent="0.25">
      <c r="A1492" s="398">
        <v>40990</v>
      </c>
      <c r="B1492" s="399">
        <v>1.3240000000000001</v>
      </c>
    </row>
    <row r="1493" spans="1:2" x14ac:dyDescent="0.25">
      <c r="A1493" s="398">
        <v>40989</v>
      </c>
      <c r="B1493" s="399">
        <v>1.3224</v>
      </c>
    </row>
    <row r="1494" spans="1:2" x14ac:dyDescent="0.25">
      <c r="A1494" s="398">
        <v>40988</v>
      </c>
      <c r="B1494" s="399">
        <v>1.3184</v>
      </c>
    </row>
    <row r="1495" spans="1:2" x14ac:dyDescent="0.25">
      <c r="A1495" s="398">
        <v>40987</v>
      </c>
      <c r="B1495" s="399">
        <v>1.3170999999999999</v>
      </c>
    </row>
    <row r="1496" spans="1:2" x14ac:dyDescent="0.25">
      <c r="A1496" s="398">
        <v>40986</v>
      </c>
      <c r="B1496" s="399">
        <v>1.3170999999999999</v>
      </c>
    </row>
    <row r="1497" spans="1:2" x14ac:dyDescent="0.25">
      <c r="A1497" s="398">
        <v>40985</v>
      </c>
      <c r="B1497" s="399">
        <v>1.3108</v>
      </c>
    </row>
    <row r="1498" spans="1:2" x14ac:dyDescent="0.25">
      <c r="A1498" s="398">
        <v>40984</v>
      </c>
      <c r="B1498" s="399">
        <v>1.3050999999999999</v>
      </c>
    </row>
    <row r="1499" spans="1:2" x14ac:dyDescent="0.25">
      <c r="A1499" s="398">
        <v>40983</v>
      </c>
      <c r="B1499" s="399">
        <v>1.3053999999999999</v>
      </c>
    </row>
    <row r="1500" spans="1:2" x14ac:dyDescent="0.25">
      <c r="A1500" s="398">
        <v>40982</v>
      </c>
      <c r="B1500" s="399">
        <v>1.3129999999999999</v>
      </c>
    </row>
    <row r="1501" spans="1:2" x14ac:dyDescent="0.25">
      <c r="A1501" s="398">
        <v>40981</v>
      </c>
      <c r="B1501" s="399">
        <v>1.3117000000000001</v>
      </c>
    </row>
    <row r="1502" spans="1:2" x14ac:dyDescent="0.25">
      <c r="A1502" s="398">
        <v>40980</v>
      </c>
      <c r="B1502" s="399">
        <v>1.3117000000000001</v>
      </c>
    </row>
    <row r="1503" spans="1:2" x14ac:dyDescent="0.25">
      <c r="A1503" s="398">
        <v>40979</v>
      </c>
      <c r="B1503" s="399">
        <v>1.3119000000000001</v>
      </c>
    </row>
    <row r="1504" spans="1:2" x14ac:dyDescent="0.25">
      <c r="A1504" s="398">
        <v>40978</v>
      </c>
      <c r="B1504" s="399">
        <v>1.3207</v>
      </c>
    </row>
    <row r="1505" spans="1:2" x14ac:dyDescent="0.25">
      <c r="A1505" s="398">
        <v>40977</v>
      </c>
      <c r="B1505" s="399">
        <v>1.3201000000000001</v>
      </c>
    </row>
    <row r="1506" spans="1:2" x14ac:dyDescent="0.25">
      <c r="A1506" s="398">
        <v>40976</v>
      </c>
      <c r="B1506" s="399">
        <v>1.3133999999999999</v>
      </c>
    </row>
    <row r="1507" spans="1:2" x14ac:dyDescent="0.25">
      <c r="A1507" s="398">
        <v>40975</v>
      </c>
      <c r="B1507" s="399">
        <v>1.3169999999999999</v>
      </c>
    </row>
    <row r="1508" spans="1:2" x14ac:dyDescent="0.25">
      <c r="A1508" s="398">
        <v>40974</v>
      </c>
      <c r="B1508" s="399">
        <v>1.3203</v>
      </c>
    </row>
    <row r="1509" spans="1:2" x14ac:dyDescent="0.25">
      <c r="A1509" s="398">
        <v>40973</v>
      </c>
      <c r="B1509" s="399">
        <v>1.3191999999999999</v>
      </c>
    </row>
    <row r="1510" spans="1:2" x14ac:dyDescent="0.25">
      <c r="A1510" s="398">
        <v>40972</v>
      </c>
      <c r="B1510" s="399">
        <v>1.3192999999999999</v>
      </c>
    </row>
    <row r="1511" spans="1:2" x14ac:dyDescent="0.25">
      <c r="A1511" s="398">
        <v>40971</v>
      </c>
      <c r="B1511" s="399">
        <v>1.3261000000000001</v>
      </c>
    </row>
    <row r="1512" spans="1:2" x14ac:dyDescent="0.25">
      <c r="A1512" s="398">
        <v>40970</v>
      </c>
      <c r="B1512" s="399">
        <v>1.3326</v>
      </c>
    </row>
    <row r="1513" spans="1:2" x14ac:dyDescent="0.25">
      <c r="A1513" s="398">
        <v>40969</v>
      </c>
      <c r="B1513" s="399">
        <v>1.3435999999999999</v>
      </c>
    </row>
    <row r="1514" spans="1:2" x14ac:dyDescent="0.25">
      <c r="A1514" s="398">
        <v>40968</v>
      </c>
      <c r="B1514" s="399">
        <v>1.3431</v>
      </c>
    </row>
    <row r="1515" spans="1:2" x14ac:dyDescent="0.25">
      <c r="A1515" s="398">
        <v>40967</v>
      </c>
      <c r="B1515" s="399">
        <v>1.3427</v>
      </c>
    </row>
    <row r="1516" spans="1:2" x14ac:dyDescent="0.25">
      <c r="A1516" s="398">
        <v>40966</v>
      </c>
      <c r="B1516" s="399">
        <v>1.3449</v>
      </c>
    </row>
    <row r="1517" spans="1:2" x14ac:dyDescent="0.25">
      <c r="A1517" s="398">
        <v>40965</v>
      </c>
      <c r="B1517" s="399">
        <v>1.3447</v>
      </c>
    </row>
    <row r="1518" spans="1:2" x14ac:dyDescent="0.25">
      <c r="A1518" s="398">
        <v>40964</v>
      </c>
      <c r="B1518" s="399">
        <v>1.3403</v>
      </c>
    </row>
    <row r="1519" spans="1:2" x14ac:dyDescent="0.25">
      <c r="A1519" s="398">
        <v>40963</v>
      </c>
      <c r="B1519" s="399">
        <v>1.3285</v>
      </c>
    </row>
    <row r="1520" spans="1:2" x14ac:dyDescent="0.25">
      <c r="A1520" s="398">
        <v>40962</v>
      </c>
      <c r="B1520" s="399">
        <v>1.3236000000000001</v>
      </c>
    </row>
    <row r="1521" spans="1:2" x14ac:dyDescent="0.25">
      <c r="A1521" s="398">
        <v>40961</v>
      </c>
      <c r="B1521" s="399">
        <v>1.3243</v>
      </c>
    </row>
    <row r="1522" spans="1:2" x14ac:dyDescent="0.25">
      <c r="A1522" s="398">
        <v>40960</v>
      </c>
      <c r="B1522" s="399">
        <v>1.3227</v>
      </c>
    </row>
    <row r="1523" spans="1:2" x14ac:dyDescent="0.25">
      <c r="A1523" s="398">
        <v>40959</v>
      </c>
      <c r="B1523" s="399">
        <v>1.3144</v>
      </c>
    </row>
    <row r="1524" spans="1:2" x14ac:dyDescent="0.25">
      <c r="A1524" s="398">
        <v>40958</v>
      </c>
      <c r="B1524" s="399">
        <v>1.3138000000000001</v>
      </c>
    </row>
    <row r="1525" spans="1:2" x14ac:dyDescent="0.25">
      <c r="A1525" s="398">
        <v>40957</v>
      </c>
      <c r="B1525" s="399">
        <v>1.3143</v>
      </c>
    </row>
    <row r="1526" spans="1:2" x14ac:dyDescent="0.25">
      <c r="A1526" s="398">
        <v>40956</v>
      </c>
      <c r="B1526" s="399">
        <v>1.304</v>
      </c>
    </row>
    <row r="1527" spans="1:2" x14ac:dyDescent="0.25">
      <c r="A1527" s="398">
        <v>40955</v>
      </c>
      <c r="B1527" s="399">
        <v>1.3126</v>
      </c>
    </row>
    <row r="1528" spans="1:2" x14ac:dyDescent="0.25">
      <c r="A1528" s="398">
        <v>40954</v>
      </c>
      <c r="B1528" s="399">
        <v>1.3157000000000001</v>
      </c>
    </row>
    <row r="1529" spans="1:2" x14ac:dyDescent="0.25">
      <c r="A1529" s="398">
        <v>40953</v>
      </c>
      <c r="B1529" s="399">
        <v>1.3234999999999999</v>
      </c>
    </row>
    <row r="1530" spans="1:2" x14ac:dyDescent="0.25">
      <c r="A1530" s="398">
        <v>40952</v>
      </c>
      <c r="B1530" s="399">
        <v>1.3192999999999999</v>
      </c>
    </row>
    <row r="1531" spans="1:2" x14ac:dyDescent="0.25">
      <c r="A1531" s="398">
        <v>40951</v>
      </c>
      <c r="B1531" s="399">
        <v>1.3191999999999999</v>
      </c>
    </row>
    <row r="1532" spans="1:2" x14ac:dyDescent="0.25">
      <c r="A1532" s="398">
        <v>40950</v>
      </c>
      <c r="B1532" s="399">
        <v>1.3236000000000001</v>
      </c>
    </row>
    <row r="1533" spans="1:2" x14ac:dyDescent="0.25">
      <c r="A1533" s="398">
        <v>40949</v>
      </c>
      <c r="B1533" s="399">
        <v>1.3273999999999999</v>
      </c>
    </row>
    <row r="1534" spans="1:2" x14ac:dyDescent="0.25">
      <c r="A1534" s="398">
        <v>40948</v>
      </c>
      <c r="B1534" s="399">
        <v>1.3260000000000001</v>
      </c>
    </row>
    <row r="1535" spans="1:2" x14ac:dyDescent="0.25">
      <c r="A1535" s="398">
        <v>40947</v>
      </c>
      <c r="B1535" s="399">
        <v>1.3154999999999999</v>
      </c>
    </row>
    <row r="1536" spans="1:2" x14ac:dyDescent="0.25">
      <c r="A1536" s="398">
        <v>40946</v>
      </c>
      <c r="B1536" s="399">
        <v>1.3089999999999999</v>
      </c>
    </row>
    <row r="1537" spans="1:2" x14ac:dyDescent="0.25">
      <c r="A1537" s="398">
        <v>40945</v>
      </c>
      <c r="B1537" s="399">
        <v>1.3145</v>
      </c>
    </row>
    <row r="1538" spans="1:2" x14ac:dyDescent="0.25">
      <c r="A1538" s="398">
        <v>40944</v>
      </c>
      <c r="B1538" s="399">
        <v>1.3151999999999999</v>
      </c>
    </row>
    <row r="1539" spans="1:2" x14ac:dyDescent="0.25">
      <c r="A1539" s="398">
        <v>40943</v>
      </c>
      <c r="B1539" s="399">
        <v>1.3139000000000001</v>
      </c>
    </row>
    <row r="1540" spans="1:2" x14ac:dyDescent="0.25">
      <c r="A1540" s="398">
        <v>40942</v>
      </c>
      <c r="B1540" s="399">
        <v>1.3154999999999999</v>
      </c>
    </row>
    <row r="1541" spans="1:2" x14ac:dyDescent="0.25">
      <c r="A1541" s="398">
        <v>40941</v>
      </c>
      <c r="B1541" s="399">
        <v>1.3116000000000001</v>
      </c>
    </row>
    <row r="1542" spans="1:2" x14ac:dyDescent="0.25">
      <c r="A1542" s="398">
        <v>40940</v>
      </c>
      <c r="B1542" s="399">
        <v>1.3149</v>
      </c>
    </row>
    <row r="1543" spans="1:2" x14ac:dyDescent="0.25">
      <c r="A1543" s="398">
        <v>40939</v>
      </c>
      <c r="B1543" s="399">
        <v>1.3151999999999999</v>
      </c>
    </row>
    <row r="1544" spans="1:2" x14ac:dyDescent="0.25">
      <c r="A1544" s="398">
        <v>40938</v>
      </c>
      <c r="B1544" s="399">
        <v>1.3213999999999999</v>
      </c>
    </row>
    <row r="1545" spans="1:2" x14ac:dyDescent="0.25">
      <c r="A1545" s="398">
        <v>40937</v>
      </c>
      <c r="B1545" s="399">
        <v>1.3214999999999999</v>
      </c>
    </row>
    <row r="1546" spans="1:2" x14ac:dyDescent="0.25">
      <c r="A1546" s="398">
        <v>40936</v>
      </c>
      <c r="B1546" s="399">
        <v>1.3129</v>
      </c>
    </row>
    <row r="1547" spans="1:2" x14ac:dyDescent="0.25">
      <c r="A1547" s="398">
        <v>40935</v>
      </c>
      <c r="B1547" s="399">
        <v>1.3125</v>
      </c>
    </row>
    <row r="1548" spans="1:2" x14ac:dyDescent="0.25">
      <c r="A1548" s="398">
        <v>40934</v>
      </c>
      <c r="B1548" s="399">
        <v>1.3015000000000001</v>
      </c>
    </row>
    <row r="1549" spans="1:2" x14ac:dyDescent="0.25">
      <c r="A1549" s="398">
        <v>40933</v>
      </c>
      <c r="B1549" s="399">
        <v>1.3008</v>
      </c>
    </row>
    <row r="1550" spans="1:2" x14ac:dyDescent="0.25">
      <c r="A1550" s="398">
        <v>40932</v>
      </c>
      <c r="B1550" s="399">
        <v>1.2948</v>
      </c>
    </row>
    <row r="1551" spans="1:2" x14ac:dyDescent="0.25">
      <c r="A1551" s="398">
        <v>40931</v>
      </c>
      <c r="B1551" s="399">
        <v>1.2921</v>
      </c>
    </row>
    <row r="1552" spans="1:2" x14ac:dyDescent="0.25">
      <c r="A1552" s="398">
        <v>40930</v>
      </c>
      <c r="B1552" s="399">
        <v>1.2927999999999999</v>
      </c>
    </row>
    <row r="1553" spans="1:2" x14ac:dyDescent="0.25">
      <c r="A1553" s="398">
        <v>40929</v>
      </c>
      <c r="B1553" s="399">
        <v>1.2942</v>
      </c>
    </row>
    <row r="1554" spans="1:2" x14ac:dyDescent="0.25">
      <c r="A1554" s="398">
        <v>40928</v>
      </c>
      <c r="B1554" s="399">
        <v>1.2885</v>
      </c>
    </row>
    <row r="1555" spans="1:2" x14ac:dyDescent="0.25">
      <c r="A1555" s="398">
        <v>40927</v>
      </c>
      <c r="B1555" s="399">
        <v>1.2793000000000001</v>
      </c>
    </row>
    <row r="1556" spans="1:2" x14ac:dyDescent="0.25">
      <c r="A1556" s="398">
        <v>40926</v>
      </c>
      <c r="B1556" s="399">
        <v>1.2728999999999999</v>
      </c>
    </row>
    <row r="1557" spans="1:2" x14ac:dyDescent="0.25">
      <c r="A1557" s="398">
        <v>40925</v>
      </c>
      <c r="B1557" s="399">
        <v>1.2657</v>
      </c>
    </row>
    <row r="1558" spans="1:2" x14ac:dyDescent="0.25">
      <c r="A1558" s="398">
        <v>40924</v>
      </c>
      <c r="B1558" s="399">
        <v>1.2670999999999999</v>
      </c>
    </row>
    <row r="1559" spans="1:2" x14ac:dyDescent="0.25">
      <c r="A1559" s="398">
        <v>40923</v>
      </c>
      <c r="B1559" s="399">
        <v>1.2676000000000001</v>
      </c>
    </row>
    <row r="1560" spans="1:2" x14ac:dyDescent="0.25">
      <c r="A1560" s="398">
        <v>40922</v>
      </c>
      <c r="B1560" s="399">
        <v>1.2777000000000001</v>
      </c>
    </row>
    <row r="1561" spans="1:2" x14ac:dyDescent="0.25">
      <c r="A1561" s="398">
        <v>40921</v>
      </c>
      <c r="B1561" s="399">
        <v>1.2750999999999999</v>
      </c>
    </row>
    <row r="1562" spans="1:2" x14ac:dyDescent="0.25">
      <c r="A1562" s="398">
        <v>40920</v>
      </c>
      <c r="B1562" s="399">
        <v>1.2733000000000001</v>
      </c>
    </row>
    <row r="1563" spans="1:2" x14ac:dyDescent="0.25">
      <c r="A1563" s="398">
        <v>40919</v>
      </c>
      <c r="B1563" s="399">
        <v>1.2779</v>
      </c>
    </row>
    <row r="1564" spans="1:2" x14ac:dyDescent="0.25">
      <c r="A1564" s="398">
        <v>40918</v>
      </c>
      <c r="B1564" s="399">
        <v>1.2726</v>
      </c>
    </row>
    <row r="1565" spans="1:2" x14ac:dyDescent="0.25">
      <c r="A1565" s="398">
        <v>40917</v>
      </c>
      <c r="B1565" s="399">
        <v>1.2709999999999999</v>
      </c>
    </row>
    <row r="1566" spans="1:2" x14ac:dyDescent="0.25">
      <c r="A1566" s="398">
        <v>40916</v>
      </c>
      <c r="B1566" s="399">
        <v>1.2715000000000001</v>
      </c>
    </row>
    <row r="1567" spans="1:2" x14ac:dyDescent="0.25">
      <c r="A1567" s="398">
        <v>40915</v>
      </c>
      <c r="B1567" s="399">
        <v>1.2768999999999999</v>
      </c>
    </row>
    <row r="1568" spans="1:2" x14ac:dyDescent="0.25">
      <c r="A1568" s="398">
        <v>40914</v>
      </c>
      <c r="B1568" s="399">
        <v>1.2870999999999999</v>
      </c>
    </row>
    <row r="1569" spans="1:2" x14ac:dyDescent="0.25">
      <c r="A1569" s="398">
        <v>40913</v>
      </c>
      <c r="B1569" s="399">
        <v>1.3003</v>
      </c>
    </row>
    <row r="1570" spans="1:2" x14ac:dyDescent="0.25">
      <c r="A1570" s="398">
        <v>40912</v>
      </c>
      <c r="B1570" s="399">
        <v>1.3003</v>
      </c>
    </row>
    <row r="1571" spans="1:2" x14ac:dyDescent="0.25">
      <c r="A1571" s="398">
        <v>40911</v>
      </c>
      <c r="B1571" s="399">
        <v>1.2935000000000001</v>
      </c>
    </row>
    <row r="1572" spans="1:2" x14ac:dyDescent="0.25">
      <c r="A1572" s="398">
        <v>40910</v>
      </c>
      <c r="B1572" s="399">
        <v>1.2954000000000001</v>
      </c>
    </row>
    <row r="1573" spans="1:2" x14ac:dyDescent="0.25">
      <c r="A1573" s="398">
        <v>40909</v>
      </c>
      <c r="B1573" s="399">
        <v>1.2957000000000001</v>
      </c>
    </row>
    <row r="1574" spans="1:2" x14ac:dyDescent="0.25">
      <c r="A1574" s="398">
        <v>40908</v>
      </c>
      <c r="B1574" s="399">
        <v>1.2948999999999999</v>
      </c>
    </row>
    <row r="1575" spans="1:2" x14ac:dyDescent="0.25">
      <c r="A1575" s="398">
        <v>40907</v>
      </c>
      <c r="B1575" s="399">
        <v>1.2921</v>
      </c>
    </row>
    <row r="1576" spans="1:2" x14ac:dyDescent="0.25">
      <c r="A1576" s="398">
        <v>40906</v>
      </c>
      <c r="B1576" s="399">
        <v>1.3035000000000001</v>
      </c>
    </row>
    <row r="1577" spans="1:2" x14ac:dyDescent="0.25">
      <c r="A1577" s="398">
        <v>40905</v>
      </c>
      <c r="B1577" s="399">
        <v>1.3067</v>
      </c>
    </row>
    <row r="1578" spans="1:2" x14ac:dyDescent="0.25">
      <c r="A1578" s="398">
        <v>40904</v>
      </c>
      <c r="B1578" s="399">
        <v>1.3059000000000001</v>
      </c>
    </row>
    <row r="1579" spans="1:2" x14ac:dyDescent="0.25">
      <c r="A1579" s="398">
        <v>40903</v>
      </c>
      <c r="B1579" s="399">
        <v>1.3038000000000001</v>
      </c>
    </row>
    <row r="1580" spans="1:2" x14ac:dyDescent="0.25">
      <c r="A1580" s="398">
        <v>40902</v>
      </c>
      <c r="B1580" s="399">
        <v>1.3038000000000001</v>
      </c>
    </row>
    <row r="1581" spans="1:2" x14ac:dyDescent="0.25">
      <c r="A1581" s="398">
        <v>40901</v>
      </c>
      <c r="B1581" s="399">
        <v>1.3059000000000001</v>
      </c>
    </row>
    <row r="1582" spans="1:2" x14ac:dyDescent="0.25">
      <c r="A1582" s="398">
        <v>40900</v>
      </c>
      <c r="B1582" s="399">
        <v>1.3052999999999999</v>
      </c>
    </row>
    <row r="1583" spans="1:2" x14ac:dyDescent="0.25">
      <c r="A1583" s="398">
        <v>40899</v>
      </c>
      <c r="B1583" s="399">
        <v>1.3090999999999999</v>
      </c>
    </row>
    <row r="1584" spans="1:2" x14ac:dyDescent="0.25">
      <c r="A1584" s="398">
        <v>40898</v>
      </c>
      <c r="B1584" s="399">
        <v>1.3044</v>
      </c>
    </row>
    <row r="1585" spans="1:2" x14ac:dyDescent="0.25">
      <c r="A1585" s="398">
        <v>40897</v>
      </c>
      <c r="B1585" s="399">
        <v>1.3018000000000001</v>
      </c>
    </row>
    <row r="1586" spans="1:2" x14ac:dyDescent="0.25">
      <c r="A1586" s="398">
        <v>40896</v>
      </c>
      <c r="B1586" s="399">
        <v>1.3037000000000001</v>
      </c>
    </row>
    <row r="1587" spans="1:2" x14ac:dyDescent="0.25">
      <c r="A1587" s="398">
        <v>40895</v>
      </c>
      <c r="B1587" s="399">
        <v>1.3038000000000001</v>
      </c>
    </row>
    <row r="1588" spans="1:2" x14ac:dyDescent="0.25">
      <c r="A1588" s="398">
        <v>40894</v>
      </c>
      <c r="B1588" s="399">
        <v>1.3030999999999999</v>
      </c>
    </row>
    <row r="1589" spans="1:2" x14ac:dyDescent="0.25">
      <c r="A1589" s="398">
        <v>40893</v>
      </c>
      <c r="B1589" s="399">
        <v>1.2999000000000001</v>
      </c>
    </row>
    <row r="1590" spans="1:2" x14ac:dyDescent="0.25">
      <c r="A1590" s="398">
        <v>40892</v>
      </c>
      <c r="B1590" s="399">
        <v>1.3012999999999999</v>
      </c>
    </row>
    <row r="1591" spans="1:2" x14ac:dyDescent="0.25">
      <c r="A1591" s="398">
        <v>40891</v>
      </c>
      <c r="B1591" s="399">
        <v>1.3162</v>
      </c>
    </row>
    <row r="1592" spans="1:2" x14ac:dyDescent="0.25">
      <c r="A1592" s="398">
        <v>40890</v>
      </c>
      <c r="B1592" s="399">
        <v>1.3289</v>
      </c>
    </row>
    <row r="1593" spans="1:2" x14ac:dyDescent="0.25">
      <c r="A1593" s="398">
        <v>40889</v>
      </c>
      <c r="B1593" s="399">
        <v>1.3381000000000001</v>
      </c>
    </row>
    <row r="1594" spans="1:2" x14ac:dyDescent="0.25">
      <c r="A1594" s="398">
        <v>40888</v>
      </c>
      <c r="B1594" s="399">
        <v>1.3382000000000001</v>
      </c>
    </row>
    <row r="1595" spans="1:2" x14ac:dyDescent="0.25">
      <c r="A1595" s="398">
        <v>40887</v>
      </c>
      <c r="B1595" s="399">
        <v>1.3351</v>
      </c>
    </row>
    <row r="1596" spans="1:2" x14ac:dyDescent="0.25">
      <c r="A1596" s="398">
        <v>40886</v>
      </c>
      <c r="B1596" s="399">
        <v>1.3382000000000001</v>
      </c>
    </row>
    <row r="1597" spans="1:2" x14ac:dyDescent="0.25">
      <c r="A1597" s="398">
        <v>40885</v>
      </c>
      <c r="B1597" s="399">
        <v>1.3405</v>
      </c>
    </row>
    <row r="1598" spans="1:2" x14ac:dyDescent="0.25">
      <c r="A1598" s="398">
        <v>40884</v>
      </c>
      <c r="B1598" s="399">
        <v>1.3385</v>
      </c>
    </row>
    <row r="1599" spans="1:2" x14ac:dyDescent="0.25">
      <c r="A1599" s="398">
        <v>40883</v>
      </c>
      <c r="B1599" s="399">
        <v>1.3429</v>
      </c>
    </row>
    <row r="1600" spans="1:2" x14ac:dyDescent="0.25">
      <c r="A1600" s="398">
        <v>40882</v>
      </c>
      <c r="B1600" s="399">
        <v>1.339</v>
      </c>
    </row>
    <row r="1601" spans="1:2" x14ac:dyDescent="0.25">
      <c r="A1601" s="398">
        <v>40881</v>
      </c>
      <c r="B1601" s="399">
        <v>1.3389</v>
      </c>
    </row>
    <row r="1602" spans="1:2" x14ac:dyDescent="0.25">
      <c r="A1602" s="398">
        <v>40880</v>
      </c>
      <c r="B1602" s="399">
        <v>1.3456999999999999</v>
      </c>
    </row>
    <row r="1603" spans="1:2" x14ac:dyDescent="0.25">
      <c r="A1603" s="398">
        <v>40879</v>
      </c>
      <c r="B1603" s="399">
        <v>1.3461000000000001</v>
      </c>
    </row>
    <row r="1604" spans="1:2" x14ac:dyDescent="0.25">
      <c r="A1604" s="398">
        <v>40878</v>
      </c>
      <c r="B1604" s="399">
        <v>1.3360000000000001</v>
      </c>
    </row>
    <row r="1605" spans="1:2" x14ac:dyDescent="0.25">
      <c r="A1605" s="398">
        <v>40877</v>
      </c>
      <c r="B1605" s="399">
        <v>1.3335999999999999</v>
      </c>
    </row>
    <row r="1606" spans="1:2" x14ac:dyDescent="0.25">
      <c r="A1606" s="398">
        <v>40876</v>
      </c>
      <c r="B1606" s="399">
        <v>1.3327</v>
      </c>
    </row>
    <row r="1607" spans="1:2" x14ac:dyDescent="0.25">
      <c r="A1607" s="398">
        <v>40875</v>
      </c>
      <c r="B1607" s="399">
        <v>1.3241000000000001</v>
      </c>
    </row>
    <row r="1608" spans="1:2" x14ac:dyDescent="0.25">
      <c r="A1608" s="398">
        <v>40874</v>
      </c>
      <c r="B1608" s="399">
        <v>1.3234999999999999</v>
      </c>
    </row>
    <row r="1609" spans="1:2" x14ac:dyDescent="0.25">
      <c r="A1609" s="398">
        <v>40873</v>
      </c>
      <c r="B1609" s="399">
        <v>1.3283</v>
      </c>
    </row>
    <row r="1610" spans="1:2" x14ac:dyDescent="0.25">
      <c r="A1610" s="398">
        <v>40872</v>
      </c>
      <c r="B1610" s="399">
        <v>1.3359000000000001</v>
      </c>
    </row>
    <row r="1611" spans="1:2" x14ac:dyDescent="0.25">
      <c r="A1611" s="398">
        <v>40871</v>
      </c>
      <c r="B1611" s="399">
        <v>1.3429</v>
      </c>
    </row>
    <row r="1612" spans="1:2" x14ac:dyDescent="0.25">
      <c r="A1612" s="398">
        <v>40870</v>
      </c>
      <c r="B1612" s="399">
        <v>1.3508</v>
      </c>
    </row>
    <row r="1613" spans="1:2" x14ac:dyDescent="0.25">
      <c r="A1613" s="398">
        <v>40869</v>
      </c>
      <c r="B1613" s="399">
        <v>1.3495999999999999</v>
      </c>
    </row>
    <row r="1614" spans="1:2" x14ac:dyDescent="0.25">
      <c r="A1614" s="398">
        <v>40868</v>
      </c>
      <c r="B1614" s="399">
        <v>1.3519000000000001</v>
      </c>
    </row>
    <row r="1615" spans="1:2" x14ac:dyDescent="0.25">
      <c r="A1615" s="398">
        <v>40867</v>
      </c>
      <c r="B1615" s="399">
        <v>1.3521000000000001</v>
      </c>
    </row>
    <row r="1616" spans="1:2" x14ac:dyDescent="0.25">
      <c r="A1616" s="398">
        <v>40866</v>
      </c>
      <c r="B1616" s="399">
        <v>1.3506</v>
      </c>
    </row>
    <row r="1617" spans="1:2" x14ac:dyDescent="0.25">
      <c r="A1617" s="398">
        <v>40865</v>
      </c>
      <c r="B1617" s="399">
        <v>1.3475999999999999</v>
      </c>
    </row>
    <row r="1618" spans="1:2" x14ac:dyDescent="0.25">
      <c r="A1618" s="398">
        <v>40864</v>
      </c>
      <c r="B1618" s="399">
        <v>1.3494999999999999</v>
      </c>
    </row>
    <row r="1619" spans="1:2" x14ac:dyDescent="0.25">
      <c r="A1619" s="398">
        <v>40863</v>
      </c>
      <c r="B1619" s="399">
        <v>1.3577999999999999</v>
      </c>
    </row>
    <row r="1620" spans="1:2" x14ac:dyDescent="0.25">
      <c r="A1620" s="398">
        <v>40862</v>
      </c>
      <c r="B1620" s="399">
        <v>1.3707</v>
      </c>
    </row>
    <row r="1621" spans="1:2" x14ac:dyDescent="0.25">
      <c r="A1621" s="398">
        <v>40861</v>
      </c>
      <c r="B1621" s="399">
        <v>1.3751</v>
      </c>
    </row>
    <row r="1622" spans="1:2" x14ac:dyDescent="0.25">
      <c r="A1622" s="398">
        <v>40860</v>
      </c>
      <c r="B1622" s="399">
        <v>1.3746</v>
      </c>
    </row>
    <row r="1623" spans="1:2" x14ac:dyDescent="0.25">
      <c r="A1623" s="398">
        <v>40859</v>
      </c>
      <c r="B1623" s="399">
        <v>1.3656999999999999</v>
      </c>
    </row>
    <row r="1624" spans="1:2" x14ac:dyDescent="0.25">
      <c r="A1624" s="398">
        <v>40858</v>
      </c>
      <c r="B1624" s="399">
        <v>1.3567</v>
      </c>
    </row>
    <row r="1625" spans="1:2" x14ac:dyDescent="0.25">
      <c r="A1625" s="398">
        <v>40857</v>
      </c>
      <c r="B1625" s="399">
        <v>1.3718999999999999</v>
      </c>
    </row>
    <row r="1626" spans="1:2" x14ac:dyDescent="0.25">
      <c r="A1626" s="398">
        <v>40856</v>
      </c>
      <c r="B1626" s="399">
        <v>1.3775999999999999</v>
      </c>
    </row>
    <row r="1627" spans="1:2" x14ac:dyDescent="0.25">
      <c r="A1627" s="398">
        <v>40855</v>
      </c>
      <c r="B1627" s="399">
        <v>1.3762000000000001</v>
      </c>
    </row>
    <row r="1628" spans="1:2" x14ac:dyDescent="0.25">
      <c r="A1628" s="398">
        <v>40854</v>
      </c>
      <c r="B1628" s="399">
        <v>1.3782000000000001</v>
      </c>
    </row>
    <row r="1629" spans="1:2" x14ac:dyDescent="0.25">
      <c r="A1629" s="398">
        <v>40853</v>
      </c>
      <c r="B1629" s="399">
        <v>1.3784000000000001</v>
      </c>
    </row>
    <row r="1630" spans="1:2" x14ac:dyDescent="0.25">
      <c r="A1630" s="398">
        <v>40852</v>
      </c>
      <c r="B1630" s="399">
        <v>1.3798999999999999</v>
      </c>
    </row>
    <row r="1631" spans="1:2" x14ac:dyDescent="0.25">
      <c r="A1631" s="398">
        <v>40851</v>
      </c>
      <c r="B1631" s="399">
        <v>1.3741000000000001</v>
      </c>
    </row>
    <row r="1632" spans="1:2" x14ac:dyDescent="0.25">
      <c r="A1632" s="398">
        <v>40850</v>
      </c>
      <c r="B1632" s="399">
        <v>1.3741000000000001</v>
      </c>
    </row>
    <row r="1633" spans="1:2" x14ac:dyDescent="0.25">
      <c r="A1633" s="398">
        <v>40849</v>
      </c>
      <c r="B1633" s="399">
        <v>1.3755999999999999</v>
      </c>
    </row>
    <row r="1634" spans="1:2" x14ac:dyDescent="0.25">
      <c r="A1634" s="398">
        <v>40848</v>
      </c>
      <c r="B1634" s="399">
        <v>1.4013</v>
      </c>
    </row>
    <row r="1635" spans="1:2" x14ac:dyDescent="0.25">
      <c r="A1635" s="398">
        <v>40847</v>
      </c>
      <c r="B1635" s="399">
        <v>1.4141999999999999</v>
      </c>
    </row>
    <row r="1636" spans="1:2" x14ac:dyDescent="0.25">
      <c r="A1636" s="398">
        <v>40846</v>
      </c>
      <c r="B1636" s="399">
        <v>1.4144000000000001</v>
      </c>
    </row>
    <row r="1637" spans="1:2" x14ac:dyDescent="0.25">
      <c r="A1637" s="398">
        <v>40845</v>
      </c>
      <c r="B1637" s="399">
        <v>1.4168000000000001</v>
      </c>
    </row>
    <row r="1638" spans="1:2" x14ac:dyDescent="0.25">
      <c r="A1638" s="398">
        <v>40844</v>
      </c>
      <c r="B1638" s="399">
        <v>1.4038999999999999</v>
      </c>
    </row>
    <row r="1639" spans="1:2" x14ac:dyDescent="0.25">
      <c r="A1639" s="398">
        <v>40843</v>
      </c>
      <c r="B1639" s="399">
        <v>1.3906000000000001</v>
      </c>
    </row>
    <row r="1640" spans="1:2" x14ac:dyDescent="0.25">
      <c r="A1640" s="398">
        <v>40842</v>
      </c>
      <c r="B1640" s="399">
        <v>1.3915</v>
      </c>
    </row>
    <row r="1641" spans="1:2" x14ac:dyDescent="0.25">
      <c r="A1641" s="398">
        <v>40841</v>
      </c>
      <c r="B1641" s="399">
        <v>1.3883000000000001</v>
      </c>
    </row>
    <row r="1642" spans="1:2" x14ac:dyDescent="0.25">
      <c r="A1642" s="398">
        <v>40840</v>
      </c>
      <c r="B1642" s="399">
        <v>1.3884000000000001</v>
      </c>
    </row>
    <row r="1643" spans="1:2" x14ac:dyDescent="0.25">
      <c r="A1643" s="398">
        <v>40839</v>
      </c>
      <c r="B1643" s="399">
        <v>1.389</v>
      </c>
    </row>
    <row r="1644" spans="1:2" x14ac:dyDescent="0.25">
      <c r="A1644" s="398">
        <v>40838</v>
      </c>
      <c r="B1644" s="399">
        <v>1.3807</v>
      </c>
    </row>
    <row r="1645" spans="1:2" x14ac:dyDescent="0.25">
      <c r="A1645" s="398">
        <v>40837</v>
      </c>
      <c r="B1645" s="399">
        <v>1.3745000000000001</v>
      </c>
    </row>
    <row r="1646" spans="1:2" x14ac:dyDescent="0.25">
      <c r="A1646" s="398">
        <v>40836</v>
      </c>
      <c r="B1646" s="399">
        <v>1.3787</v>
      </c>
    </row>
    <row r="1647" spans="1:2" x14ac:dyDescent="0.25">
      <c r="A1647" s="398">
        <v>40835</v>
      </c>
      <c r="B1647" s="399">
        <v>1.3732</v>
      </c>
    </row>
    <row r="1648" spans="1:2" x14ac:dyDescent="0.25">
      <c r="A1648" s="398">
        <v>40834</v>
      </c>
      <c r="B1648" s="399">
        <v>1.3821000000000001</v>
      </c>
    </row>
    <row r="1649" spans="1:2" x14ac:dyDescent="0.25">
      <c r="A1649" s="398">
        <v>40833</v>
      </c>
      <c r="B1649" s="399">
        <v>1.3875</v>
      </c>
    </row>
    <row r="1650" spans="1:2" x14ac:dyDescent="0.25">
      <c r="A1650" s="398">
        <v>40832</v>
      </c>
      <c r="B1650" s="399">
        <v>1.3875999999999999</v>
      </c>
    </row>
    <row r="1651" spans="1:2" x14ac:dyDescent="0.25">
      <c r="A1651" s="398">
        <v>40831</v>
      </c>
      <c r="B1651" s="399">
        <v>1.3804000000000001</v>
      </c>
    </row>
    <row r="1652" spans="1:2" x14ac:dyDescent="0.25">
      <c r="A1652" s="398">
        <v>40830</v>
      </c>
      <c r="B1652" s="399">
        <v>1.3764000000000001</v>
      </c>
    </row>
    <row r="1653" spans="1:2" x14ac:dyDescent="0.25">
      <c r="A1653" s="398">
        <v>40829</v>
      </c>
      <c r="B1653" s="399">
        <v>1.3714999999999999</v>
      </c>
    </row>
    <row r="1654" spans="1:2" x14ac:dyDescent="0.25">
      <c r="A1654" s="398">
        <v>40828</v>
      </c>
      <c r="B1654" s="399">
        <v>1.363</v>
      </c>
    </row>
    <row r="1655" spans="1:2" x14ac:dyDescent="0.25">
      <c r="A1655" s="398">
        <v>40827</v>
      </c>
      <c r="B1655" s="399">
        <v>1.3539000000000001</v>
      </c>
    </row>
    <row r="1656" spans="1:2" x14ac:dyDescent="0.25">
      <c r="A1656" s="398">
        <v>40826</v>
      </c>
      <c r="B1656" s="399">
        <v>1.337</v>
      </c>
    </row>
    <row r="1657" spans="1:2" x14ac:dyDescent="0.25">
      <c r="A1657" s="398">
        <v>40825</v>
      </c>
      <c r="B1657" s="399">
        <v>1.3371999999999999</v>
      </c>
    </row>
    <row r="1658" spans="1:2" x14ac:dyDescent="0.25">
      <c r="A1658" s="398">
        <v>40824</v>
      </c>
      <c r="B1658" s="399">
        <v>1.3431999999999999</v>
      </c>
    </row>
    <row r="1659" spans="1:2" x14ac:dyDescent="0.25">
      <c r="A1659" s="398">
        <v>40823</v>
      </c>
      <c r="B1659" s="399">
        <v>1.3359000000000001</v>
      </c>
    </row>
    <row r="1660" spans="1:2" x14ac:dyDescent="0.25">
      <c r="A1660" s="398">
        <v>40822</v>
      </c>
      <c r="B1660" s="399">
        <v>1.3318000000000001</v>
      </c>
    </row>
    <row r="1661" spans="1:2" x14ac:dyDescent="0.25">
      <c r="A1661" s="398">
        <v>40821</v>
      </c>
      <c r="B1661" s="399">
        <v>1.3217000000000001</v>
      </c>
    </row>
    <row r="1662" spans="1:2" x14ac:dyDescent="0.25">
      <c r="A1662" s="398">
        <v>40820</v>
      </c>
      <c r="B1662" s="399">
        <v>1.3314999999999999</v>
      </c>
    </row>
    <row r="1663" spans="1:2" x14ac:dyDescent="0.25">
      <c r="A1663" s="398">
        <v>40819</v>
      </c>
      <c r="B1663" s="399">
        <v>1.3375999999999999</v>
      </c>
    </row>
    <row r="1664" spans="1:2" x14ac:dyDescent="0.25">
      <c r="A1664" s="398">
        <v>40818</v>
      </c>
      <c r="B1664" s="399">
        <v>1.3382000000000001</v>
      </c>
    </row>
    <row r="1665" spans="1:2" x14ac:dyDescent="0.25">
      <c r="A1665" s="398">
        <v>40817</v>
      </c>
      <c r="B1665" s="399">
        <v>1.3506</v>
      </c>
    </row>
    <row r="1666" spans="1:2" x14ac:dyDescent="0.25">
      <c r="A1666" s="398">
        <v>40816</v>
      </c>
      <c r="B1666" s="399">
        <v>1.3596999999999999</v>
      </c>
    </row>
    <row r="1667" spans="1:2" x14ac:dyDescent="0.25">
      <c r="A1667" s="398">
        <v>40815</v>
      </c>
      <c r="B1667" s="399">
        <v>1.3594999999999999</v>
      </c>
    </row>
    <row r="1668" spans="1:2" x14ac:dyDescent="0.25">
      <c r="A1668" s="398">
        <v>40814</v>
      </c>
      <c r="B1668" s="399">
        <v>1.3556999999999999</v>
      </c>
    </row>
    <row r="1669" spans="1:2" x14ac:dyDescent="0.25">
      <c r="A1669" s="398">
        <v>40813</v>
      </c>
      <c r="B1669" s="399">
        <v>1.3463000000000001</v>
      </c>
    </row>
    <row r="1670" spans="1:2" x14ac:dyDescent="0.25">
      <c r="A1670" s="398">
        <v>40812</v>
      </c>
      <c r="B1670" s="399">
        <v>1.3496999999999999</v>
      </c>
    </row>
    <row r="1671" spans="1:2" x14ac:dyDescent="0.25">
      <c r="A1671" s="398">
        <v>40811</v>
      </c>
      <c r="B1671" s="399">
        <v>1.3493999999999999</v>
      </c>
    </row>
    <row r="1672" spans="1:2" x14ac:dyDescent="0.25">
      <c r="A1672" s="398">
        <v>40810</v>
      </c>
      <c r="B1672" s="399">
        <v>1.3501000000000001</v>
      </c>
    </row>
    <row r="1673" spans="1:2" x14ac:dyDescent="0.25">
      <c r="A1673" s="398">
        <v>40809</v>
      </c>
      <c r="B1673" s="399">
        <v>1.3509</v>
      </c>
    </row>
    <row r="1674" spans="1:2" x14ac:dyDescent="0.25">
      <c r="A1674" s="398">
        <v>40808</v>
      </c>
      <c r="B1674" s="399">
        <v>1.369</v>
      </c>
    </row>
    <row r="1675" spans="1:2" x14ac:dyDescent="0.25">
      <c r="A1675" s="398">
        <v>40807</v>
      </c>
      <c r="B1675" s="399">
        <v>1.3660000000000001</v>
      </c>
    </row>
    <row r="1676" spans="1:2" x14ac:dyDescent="0.25">
      <c r="A1676" s="398">
        <v>40806</v>
      </c>
      <c r="B1676" s="399">
        <v>1.3663000000000001</v>
      </c>
    </row>
    <row r="1677" spans="1:2" x14ac:dyDescent="0.25">
      <c r="A1677" s="398">
        <v>40805</v>
      </c>
      <c r="B1677" s="399">
        <v>1.3785000000000001</v>
      </c>
    </row>
    <row r="1678" spans="1:2" x14ac:dyDescent="0.25">
      <c r="A1678" s="398">
        <v>40804</v>
      </c>
      <c r="B1678" s="399">
        <v>1.3795999999999999</v>
      </c>
    </row>
    <row r="1679" spans="1:2" x14ac:dyDescent="0.25">
      <c r="A1679" s="398">
        <v>40803</v>
      </c>
      <c r="B1679" s="399">
        <v>1.3823000000000001</v>
      </c>
    </row>
    <row r="1680" spans="1:2" x14ac:dyDescent="0.25">
      <c r="A1680" s="398">
        <v>40802</v>
      </c>
      <c r="B1680" s="399">
        <v>1.3792</v>
      </c>
    </row>
    <row r="1681" spans="1:2" x14ac:dyDescent="0.25">
      <c r="A1681" s="398">
        <v>40801</v>
      </c>
      <c r="B1681" s="399">
        <v>1.3688</v>
      </c>
    </row>
    <row r="1682" spans="1:2" x14ac:dyDescent="0.25">
      <c r="A1682" s="398">
        <v>40800</v>
      </c>
      <c r="B1682" s="399">
        <v>1.3666</v>
      </c>
    </row>
    <row r="1683" spans="1:2" x14ac:dyDescent="0.25">
      <c r="A1683" s="398">
        <v>40799</v>
      </c>
      <c r="B1683" s="399">
        <v>1.3602000000000001</v>
      </c>
    </row>
    <row r="1684" spans="1:2" x14ac:dyDescent="0.25">
      <c r="A1684" s="398">
        <v>40798</v>
      </c>
      <c r="B1684" s="399">
        <v>1.3637999999999999</v>
      </c>
    </row>
    <row r="1685" spans="1:2" x14ac:dyDescent="0.25">
      <c r="A1685" s="398">
        <v>40797</v>
      </c>
      <c r="B1685" s="399">
        <v>1.3647</v>
      </c>
    </row>
    <row r="1686" spans="1:2" x14ac:dyDescent="0.25">
      <c r="A1686" s="398">
        <v>40796</v>
      </c>
      <c r="B1686" s="399">
        <v>1.3815999999999999</v>
      </c>
    </row>
    <row r="1687" spans="1:2" x14ac:dyDescent="0.25">
      <c r="A1687" s="398">
        <v>40795</v>
      </c>
      <c r="B1687" s="399">
        <v>1.4021999999999999</v>
      </c>
    </row>
    <row r="1688" spans="1:2" x14ac:dyDescent="0.25">
      <c r="A1688" s="398">
        <v>40794</v>
      </c>
      <c r="B1688" s="399">
        <v>1.4051</v>
      </c>
    </row>
    <row r="1689" spans="1:2" x14ac:dyDescent="0.25">
      <c r="A1689" s="398">
        <v>40793</v>
      </c>
      <c r="B1689" s="399">
        <v>1.407</v>
      </c>
    </row>
    <row r="1690" spans="1:2" x14ac:dyDescent="0.25">
      <c r="A1690" s="398">
        <v>40792</v>
      </c>
      <c r="B1690" s="399">
        <v>1.413</v>
      </c>
    </row>
    <row r="1691" spans="1:2" x14ac:dyDescent="0.25">
      <c r="A1691" s="398">
        <v>40791</v>
      </c>
      <c r="B1691" s="399">
        <v>1.4197</v>
      </c>
    </row>
    <row r="1692" spans="1:2" x14ac:dyDescent="0.25">
      <c r="A1692" s="398">
        <v>40790</v>
      </c>
      <c r="B1692" s="399">
        <v>1.4200999999999999</v>
      </c>
    </row>
    <row r="1693" spans="1:2" x14ac:dyDescent="0.25">
      <c r="A1693" s="398">
        <v>40789</v>
      </c>
      <c r="B1693" s="399">
        <v>1.4238999999999999</v>
      </c>
    </row>
    <row r="1694" spans="1:2" x14ac:dyDescent="0.25">
      <c r="A1694" s="398">
        <v>40788</v>
      </c>
      <c r="B1694" s="399">
        <v>1.4317</v>
      </c>
    </row>
    <row r="1695" spans="1:2" x14ac:dyDescent="0.25">
      <c r="A1695" s="398">
        <v>40787</v>
      </c>
      <c r="B1695" s="399">
        <v>1.4423999999999999</v>
      </c>
    </row>
    <row r="1696" spans="1:2" x14ac:dyDescent="0.25">
      <c r="A1696" s="398">
        <v>40786</v>
      </c>
      <c r="B1696" s="399">
        <v>1.4468000000000001</v>
      </c>
    </row>
    <row r="1697" spans="1:2" x14ac:dyDescent="0.25">
      <c r="A1697" s="398">
        <v>40785</v>
      </c>
      <c r="B1697" s="399">
        <v>1.4505999999999999</v>
      </c>
    </row>
    <row r="1698" spans="1:2" x14ac:dyDescent="0.25">
      <c r="A1698" s="398">
        <v>40784</v>
      </c>
      <c r="B1698" s="399">
        <v>1.4494</v>
      </c>
    </row>
    <row r="1699" spans="1:2" x14ac:dyDescent="0.25">
      <c r="A1699" s="398">
        <v>40783</v>
      </c>
      <c r="B1699" s="399">
        <v>1.4494</v>
      </c>
    </row>
    <row r="1700" spans="1:2" x14ac:dyDescent="0.25">
      <c r="A1700" s="398">
        <v>40782</v>
      </c>
      <c r="B1700" s="399">
        <v>1.4424999999999999</v>
      </c>
    </row>
    <row r="1701" spans="1:2" x14ac:dyDescent="0.25">
      <c r="A1701" s="398">
        <v>40781</v>
      </c>
      <c r="B1701" s="399">
        <v>1.4407000000000001</v>
      </c>
    </row>
    <row r="1702" spans="1:2" x14ac:dyDescent="0.25">
      <c r="A1702" s="398">
        <v>40780</v>
      </c>
      <c r="B1702" s="399">
        <v>1.4424999999999999</v>
      </c>
    </row>
    <row r="1703" spans="1:2" x14ac:dyDescent="0.25">
      <c r="A1703" s="398">
        <v>40779</v>
      </c>
      <c r="B1703" s="399">
        <v>1.4411</v>
      </c>
    </row>
    <row r="1704" spans="1:2" x14ac:dyDescent="0.25">
      <c r="A1704" s="398">
        <v>40778</v>
      </c>
      <c r="B1704" s="399">
        <v>1.4382999999999999</v>
      </c>
    </row>
    <row r="1705" spans="1:2" x14ac:dyDescent="0.25">
      <c r="A1705" s="398">
        <v>40777</v>
      </c>
      <c r="B1705" s="399">
        <v>1.4390000000000001</v>
      </c>
    </row>
    <row r="1706" spans="1:2" x14ac:dyDescent="0.25">
      <c r="A1706" s="398">
        <v>40776</v>
      </c>
      <c r="B1706" s="399">
        <v>1.4391</v>
      </c>
    </row>
    <row r="1707" spans="1:2" x14ac:dyDescent="0.25">
      <c r="A1707" s="398">
        <v>40775</v>
      </c>
      <c r="B1707" s="399">
        <v>1.4346000000000001</v>
      </c>
    </row>
    <row r="1708" spans="1:2" x14ac:dyDescent="0.25">
      <c r="A1708" s="398">
        <v>40774</v>
      </c>
      <c r="B1708" s="399">
        <v>1.4376</v>
      </c>
    </row>
    <row r="1709" spans="1:2" x14ac:dyDescent="0.25">
      <c r="A1709" s="398">
        <v>40773</v>
      </c>
      <c r="B1709" s="399">
        <v>1.4419999999999999</v>
      </c>
    </row>
    <row r="1710" spans="1:2" x14ac:dyDescent="0.25">
      <c r="A1710" s="398">
        <v>40772</v>
      </c>
      <c r="B1710" s="399">
        <v>1.4408000000000001</v>
      </c>
    </row>
    <row r="1711" spans="1:2" x14ac:dyDescent="0.25">
      <c r="A1711" s="398">
        <v>40771</v>
      </c>
      <c r="B1711" s="399">
        <v>1.4345000000000001</v>
      </c>
    </row>
    <row r="1712" spans="1:2" x14ac:dyDescent="0.25">
      <c r="A1712" s="398">
        <v>40770</v>
      </c>
      <c r="B1712" s="399">
        <v>1.4244000000000001</v>
      </c>
    </row>
    <row r="1713" spans="1:2" x14ac:dyDescent="0.25">
      <c r="A1713" s="398">
        <v>40769</v>
      </c>
      <c r="B1713" s="399">
        <v>1.4244000000000001</v>
      </c>
    </row>
    <row r="1714" spans="1:2" x14ac:dyDescent="0.25">
      <c r="A1714" s="398">
        <v>40768</v>
      </c>
      <c r="B1714" s="399">
        <v>1.4224000000000001</v>
      </c>
    </row>
    <row r="1715" spans="1:2" x14ac:dyDescent="0.25">
      <c r="A1715" s="398">
        <v>40767</v>
      </c>
      <c r="B1715" s="399">
        <v>1.4205000000000001</v>
      </c>
    </row>
    <row r="1716" spans="1:2" x14ac:dyDescent="0.25">
      <c r="A1716" s="398">
        <v>40766</v>
      </c>
      <c r="B1716" s="399">
        <v>1.4305000000000001</v>
      </c>
    </row>
    <row r="1717" spans="1:2" x14ac:dyDescent="0.25">
      <c r="A1717" s="398">
        <v>40765</v>
      </c>
      <c r="B1717" s="399">
        <v>1.4231</v>
      </c>
    </row>
    <row r="1718" spans="1:2" x14ac:dyDescent="0.25">
      <c r="A1718" s="398">
        <v>40764</v>
      </c>
      <c r="B1718" s="399">
        <v>1.4277</v>
      </c>
    </row>
    <row r="1719" spans="1:2" x14ac:dyDescent="0.25">
      <c r="A1719" s="398">
        <v>40763</v>
      </c>
      <c r="B1719" s="399">
        <v>1.4295</v>
      </c>
    </row>
    <row r="1720" spans="1:2" x14ac:dyDescent="0.25">
      <c r="A1720" s="398">
        <v>40762</v>
      </c>
      <c r="B1720" s="399">
        <v>1.4278</v>
      </c>
    </row>
    <row r="1721" spans="1:2" x14ac:dyDescent="0.25">
      <c r="A1721" s="398">
        <v>40761</v>
      </c>
      <c r="B1721" s="399">
        <v>1.4156</v>
      </c>
    </row>
    <row r="1722" spans="1:2" x14ac:dyDescent="0.25">
      <c r="A1722" s="398">
        <v>40760</v>
      </c>
      <c r="B1722" s="399">
        <v>1.4242999999999999</v>
      </c>
    </row>
    <row r="1723" spans="1:2" x14ac:dyDescent="0.25">
      <c r="A1723" s="398">
        <v>40759</v>
      </c>
      <c r="B1723" s="399">
        <v>1.4255</v>
      </c>
    </row>
    <row r="1724" spans="1:2" x14ac:dyDescent="0.25">
      <c r="A1724" s="398">
        <v>40758</v>
      </c>
      <c r="B1724" s="399">
        <v>1.4225000000000001</v>
      </c>
    </row>
    <row r="1725" spans="1:2" x14ac:dyDescent="0.25">
      <c r="A1725" s="398">
        <v>40757</v>
      </c>
      <c r="B1725" s="399">
        <v>1.4349000000000001</v>
      </c>
    </row>
    <row r="1726" spans="1:2" x14ac:dyDescent="0.25">
      <c r="A1726" s="398">
        <v>40756</v>
      </c>
      <c r="B1726" s="399">
        <v>1.4391</v>
      </c>
    </row>
    <row r="1727" spans="1:2" x14ac:dyDescent="0.25">
      <c r="A1727" s="398">
        <v>40755</v>
      </c>
      <c r="B1727" s="399">
        <v>1.4391</v>
      </c>
    </row>
    <row r="1728" spans="1:2" x14ac:dyDescent="0.25">
      <c r="A1728" s="398">
        <v>40754</v>
      </c>
      <c r="B1728" s="399">
        <v>1.4327000000000001</v>
      </c>
    </row>
    <row r="1729" spans="1:2" x14ac:dyDescent="0.25">
      <c r="A1729" s="398">
        <v>40753</v>
      </c>
      <c r="B1729" s="399">
        <v>1.4332</v>
      </c>
    </row>
    <row r="1730" spans="1:2" x14ac:dyDescent="0.25">
      <c r="A1730" s="398">
        <v>40752</v>
      </c>
      <c r="B1730" s="399">
        <v>1.4458</v>
      </c>
    </row>
    <row r="1731" spans="1:2" x14ac:dyDescent="0.25">
      <c r="A1731" s="398">
        <v>40751</v>
      </c>
      <c r="B1731" s="399">
        <v>1.4463999999999999</v>
      </c>
    </row>
    <row r="1732" spans="1:2" x14ac:dyDescent="0.25">
      <c r="A1732" s="398">
        <v>40750</v>
      </c>
      <c r="B1732" s="399">
        <v>1.4373</v>
      </c>
    </row>
    <row r="1733" spans="1:2" x14ac:dyDescent="0.25">
      <c r="A1733" s="398">
        <v>40749</v>
      </c>
      <c r="B1733" s="399">
        <v>1.4357</v>
      </c>
    </row>
    <row r="1734" spans="1:2" x14ac:dyDescent="0.25">
      <c r="A1734" s="398">
        <v>40748</v>
      </c>
      <c r="B1734" s="399">
        <v>1.4355</v>
      </c>
    </row>
    <row r="1735" spans="1:2" x14ac:dyDescent="0.25">
      <c r="A1735" s="398">
        <v>40747</v>
      </c>
      <c r="B1735" s="399">
        <v>1.4386000000000001</v>
      </c>
    </row>
    <row r="1736" spans="1:2" x14ac:dyDescent="0.25">
      <c r="A1736" s="398">
        <v>40746</v>
      </c>
      <c r="B1736" s="399">
        <v>1.4281999999999999</v>
      </c>
    </row>
    <row r="1737" spans="1:2" x14ac:dyDescent="0.25">
      <c r="A1737" s="398">
        <v>40745</v>
      </c>
      <c r="B1737" s="399">
        <v>1.4185000000000001</v>
      </c>
    </row>
    <row r="1738" spans="1:2" x14ac:dyDescent="0.25">
      <c r="A1738" s="398">
        <v>40744</v>
      </c>
      <c r="B1738" s="399">
        <v>1.4141999999999999</v>
      </c>
    </row>
    <row r="1739" spans="1:2" x14ac:dyDescent="0.25">
      <c r="A1739" s="398">
        <v>40743</v>
      </c>
      <c r="B1739" s="399">
        <v>1.4071</v>
      </c>
    </row>
    <row r="1740" spans="1:2" x14ac:dyDescent="0.25">
      <c r="A1740" s="398">
        <v>40742</v>
      </c>
      <c r="B1740" s="399">
        <v>1.4152</v>
      </c>
    </row>
    <row r="1741" spans="1:2" x14ac:dyDescent="0.25">
      <c r="A1741" s="398">
        <v>40741</v>
      </c>
      <c r="B1741" s="399">
        <v>1.4155</v>
      </c>
    </row>
    <row r="1742" spans="1:2" x14ac:dyDescent="0.25">
      <c r="A1742" s="398">
        <v>40740</v>
      </c>
      <c r="B1742" s="399">
        <v>1.4149</v>
      </c>
    </row>
    <row r="1743" spans="1:2" x14ac:dyDescent="0.25">
      <c r="A1743" s="398">
        <v>40739</v>
      </c>
      <c r="B1743" s="399">
        <v>1.4198</v>
      </c>
    </row>
    <row r="1744" spans="1:2" x14ac:dyDescent="0.25">
      <c r="A1744" s="398">
        <v>40738</v>
      </c>
      <c r="B1744" s="399">
        <v>1.4057999999999999</v>
      </c>
    </row>
    <row r="1745" spans="1:2" x14ac:dyDescent="0.25">
      <c r="A1745" s="398">
        <v>40737</v>
      </c>
      <c r="B1745" s="399">
        <v>1.3977999999999999</v>
      </c>
    </row>
    <row r="1746" spans="1:2" x14ac:dyDescent="0.25">
      <c r="A1746" s="398">
        <v>40736</v>
      </c>
      <c r="B1746" s="399">
        <v>1.4123000000000001</v>
      </c>
    </row>
    <row r="1747" spans="1:2" x14ac:dyDescent="0.25">
      <c r="A1747" s="398">
        <v>40735</v>
      </c>
      <c r="B1747" s="399">
        <v>1.425</v>
      </c>
    </row>
    <row r="1748" spans="1:2" x14ac:dyDescent="0.25">
      <c r="A1748" s="398">
        <v>40734</v>
      </c>
      <c r="B1748" s="399">
        <v>1.4253</v>
      </c>
    </row>
    <row r="1749" spans="1:2" x14ac:dyDescent="0.25">
      <c r="A1749" s="398">
        <v>40733</v>
      </c>
      <c r="B1749" s="399">
        <v>1.4306000000000001</v>
      </c>
    </row>
    <row r="1750" spans="1:2" x14ac:dyDescent="0.25">
      <c r="A1750" s="398">
        <v>40732</v>
      </c>
      <c r="B1750" s="399">
        <v>1.4321999999999999</v>
      </c>
    </row>
    <row r="1751" spans="1:2" x14ac:dyDescent="0.25">
      <c r="A1751" s="398">
        <v>40731</v>
      </c>
      <c r="B1751" s="399">
        <v>1.4377</v>
      </c>
    </row>
    <row r="1752" spans="1:2" x14ac:dyDescent="0.25">
      <c r="A1752" s="398">
        <v>40730</v>
      </c>
      <c r="B1752" s="399">
        <v>1.4480999999999999</v>
      </c>
    </row>
    <row r="1753" spans="1:2" x14ac:dyDescent="0.25">
      <c r="A1753" s="398">
        <v>40729</v>
      </c>
      <c r="B1753" s="399">
        <v>1.4534</v>
      </c>
    </row>
    <row r="1754" spans="1:2" x14ac:dyDescent="0.25">
      <c r="A1754" s="398">
        <v>40728</v>
      </c>
      <c r="B1754" s="399">
        <v>1.4520999999999999</v>
      </c>
    </row>
    <row r="1755" spans="1:2" x14ac:dyDescent="0.25">
      <c r="A1755" s="398">
        <v>40727</v>
      </c>
      <c r="B1755" s="399">
        <v>1.452</v>
      </c>
    </row>
    <row r="1756" spans="1:2" x14ac:dyDescent="0.25">
      <c r="A1756" s="398">
        <v>40726</v>
      </c>
      <c r="B1756" s="399">
        <v>1.4501999999999999</v>
      </c>
    </row>
    <row r="1757" spans="1:2" x14ac:dyDescent="0.25">
      <c r="A1757" s="398">
        <v>40725</v>
      </c>
      <c r="B1757" s="399">
        <v>1.4487000000000001</v>
      </c>
    </row>
    <row r="1758" spans="1:2" x14ac:dyDescent="0.25">
      <c r="A1758" s="398">
        <v>40724</v>
      </c>
      <c r="B1758" s="399">
        <v>1.4390000000000001</v>
      </c>
    </row>
    <row r="1759" spans="1:2" x14ac:dyDescent="0.25">
      <c r="A1759" s="398">
        <v>40723</v>
      </c>
      <c r="B1759" s="399">
        <v>1.4311</v>
      </c>
    </row>
    <row r="1760" spans="1:2" x14ac:dyDescent="0.25">
      <c r="A1760" s="398">
        <v>40722</v>
      </c>
      <c r="B1760" s="399">
        <v>1.4193</v>
      </c>
    </row>
    <row r="1761" spans="1:2" x14ac:dyDescent="0.25">
      <c r="A1761" s="398">
        <v>40721</v>
      </c>
      <c r="B1761" s="399">
        <v>1.4184000000000001</v>
      </c>
    </row>
    <row r="1762" spans="1:2" x14ac:dyDescent="0.25">
      <c r="A1762" s="398">
        <v>40720</v>
      </c>
      <c r="B1762" s="399">
        <v>1.4182999999999999</v>
      </c>
    </row>
    <row r="1763" spans="1:2" x14ac:dyDescent="0.25">
      <c r="A1763" s="398">
        <v>40719</v>
      </c>
      <c r="B1763" s="399">
        <v>1.4228000000000001</v>
      </c>
    </row>
    <row r="1764" spans="1:2" x14ac:dyDescent="0.25">
      <c r="A1764" s="398">
        <v>40718</v>
      </c>
      <c r="B1764" s="399">
        <v>1.4253</v>
      </c>
    </row>
    <row r="1765" spans="1:2" x14ac:dyDescent="0.25">
      <c r="A1765" s="398">
        <v>40717</v>
      </c>
      <c r="B1765" s="399">
        <v>1.4386000000000001</v>
      </c>
    </row>
    <row r="1766" spans="1:2" x14ac:dyDescent="0.25">
      <c r="A1766" s="398">
        <v>40716</v>
      </c>
      <c r="B1766" s="399">
        <v>1.4359</v>
      </c>
    </row>
    <row r="1767" spans="1:2" x14ac:dyDescent="0.25">
      <c r="A1767" s="398">
        <v>40715</v>
      </c>
      <c r="B1767" s="399">
        <v>1.4267000000000001</v>
      </c>
    </row>
    <row r="1768" spans="1:2" x14ac:dyDescent="0.25">
      <c r="A1768" s="398">
        <v>40714</v>
      </c>
      <c r="B1768" s="399">
        <v>1.43</v>
      </c>
    </row>
    <row r="1769" spans="1:2" x14ac:dyDescent="0.25">
      <c r="A1769" s="398">
        <v>40713</v>
      </c>
      <c r="B1769" s="399">
        <v>1.4302999999999999</v>
      </c>
    </row>
    <row r="1770" spans="1:2" x14ac:dyDescent="0.25">
      <c r="A1770" s="398">
        <v>40712</v>
      </c>
      <c r="B1770" s="399">
        <v>1.4232</v>
      </c>
    </row>
    <row r="1771" spans="1:2" x14ac:dyDescent="0.25">
      <c r="A1771" s="398">
        <v>40711</v>
      </c>
      <c r="B1771" s="399">
        <v>1.4152</v>
      </c>
    </row>
    <row r="1772" spans="1:2" x14ac:dyDescent="0.25">
      <c r="A1772" s="398">
        <v>40710</v>
      </c>
      <c r="B1772" s="399">
        <v>1.4329000000000001</v>
      </c>
    </row>
    <row r="1773" spans="1:2" x14ac:dyDescent="0.25">
      <c r="A1773" s="398">
        <v>40709</v>
      </c>
      <c r="B1773" s="399">
        <v>1.444</v>
      </c>
    </row>
    <row r="1774" spans="1:2" x14ac:dyDescent="0.25">
      <c r="A1774" s="398">
        <v>40708</v>
      </c>
      <c r="B1774" s="399">
        <v>1.4360999999999999</v>
      </c>
    </row>
    <row r="1775" spans="1:2" x14ac:dyDescent="0.25">
      <c r="A1775" s="398">
        <v>40707</v>
      </c>
      <c r="B1775" s="399">
        <v>1.4339999999999999</v>
      </c>
    </row>
    <row r="1776" spans="1:2" x14ac:dyDescent="0.25">
      <c r="A1776" s="398">
        <v>40706</v>
      </c>
      <c r="B1776" s="399">
        <v>1.4341999999999999</v>
      </c>
    </row>
    <row r="1777" spans="1:2" x14ac:dyDescent="0.25">
      <c r="A1777" s="398">
        <v>40705</v>
      </c>
      <c r="B1777" s="399">
        <v>1.4454</v>
      </c>
    </row>
    <row r="1778" spans="1:2" x14ac:dyDescent="0.25">
      <c r="A1778" s="398">
        <v>40704</v>
      </c>
      <c r="B1778" s="399">
        <v>1.4578</v>
      </c>
    </row>
    <row r="1779" spans="1:2" x14ac:dyDescent="0.25">
      <c r="A1779" s="398">
        <v>40703</v>
      </c>
      <c r="B1779" s="399">
        <v>1.4638</v>
      </c>
    </row>
    <row r="1780" spans="1:2" x14ac:dyDescent="0.25">
      <c r="A1780" s="398">
        <v>40702</v>
      </c>
      <c r="B1780" s="399">
        <v>1.4638</v>
      </c>
    </row>
    <row r="1781" spans="1:2" x14ac:dyDescent="0.25">
      <c r="A1781" s="398">
        <v>40701</v>
      </c>
      <c r="B1781" s="399">
        <v>1.462</v>
      </c>
    </row>
    <row r="1782" spans="1:2" x14ac:dyDescent="0.25">
      <c r="A1782" s="398">
        <v>40700</v>
      </c>
      <c r="B1782" s="399">
        <v>1.4629000000000001</v>
      </c>
    </row>
    <row r="1783" spans="1:2" x14ac:dyDescent="0.25">
      <c r="A1783" s="398">
        <v>40699</v>
      </c>
      <c r="B1783" s="399">
        <v>1.4630000000000001</v>
      </c>
    </row>
    <row r="1784" spans="1:2" x14ac:dyDescent="0.25">
      <c r="A1784" s="398">
        <v>40698</v>
      </c>
      <c r="B1784" s="399">
        <v>1.4523999999999999</v>
      </c>
    </row>
    <row r="1785" spans="1:2" x14ac:dyDescent="0.25">
      <c r="A1785" s="398">
        <v>40697</v>
      </c>
      <c r="B1785" s="399">
        <v>1.4408000000000001</v>
      </c>
    </row>
    <row r="1786" spans="1:2" x14ac:dyDescent="0.25">
      <c r="A1786" s="398">
        <v>40696</v>
      </c>
      <c r="B1786" s="399">
        <v>1.4409000000000001</v>
      </c>
    </row>
    <row r="1787" spans="1:2" x14ac:dyDescent="0.25">
      <c r="A1787" s="398">
        <v>40695</v>
      </c>
      <c r="B1787" s="399">
        <v>1.4377</v>
      </c>
    </row>
    <row r="1788" spans="1:2" x14ac:dyDescent="0.25">
      <c r="A1788" s="398">
        <v>40694</v>
      </c>
      <c r="B1788" s="399">
        <v>1.4281999999999999</v>
      </c>
    </row>
    <row r="1789" spans="1:2" x14ac:dyDescent="0.25">
      <c r="A1789" s="398">
        <v>40693</v>
      </c>
      <c r="B1789" s="399">
        <v>1.4313</v>
      </c>
    </row>
    <row r="1790" spans="1:2" x14ac:dyDescent="0.25">
      <c r="A1790" s="398">
        <v>40692</v>
      </c>
      <c r="B1790" s="399">
        <v>1.4313</v>
      </c>
    </row>
    <row r="1791" spans="1:2" x14ac:dyDescent="0.25">
      <c r="A1791" s="398">
        <v>40691</v>
      </c>
      <c r="B1791" s="399">
        <v>1.4229000000000001</v>
      </c>
    </row>
    <row r="1792" spans="1:2" x14ac:dyDescent="0.25">
      <c r="A1792" s="398">
        <v>40690</v>
      </c>
      <c r="B1792" s="399">
        <v>1.4139999999999999</v>
      </c>
    </row>
    <row r="1793" spans="1:2" x14ac:dyDescent="0.25">
      <c r="A1793" s="398">
        <v>40689</v>
      </c>
      <c r="B1793" s="399">
        <v>1.4069</v>
      </c>
    </row>
    <row r="1794" spans="1:2" x14ac:dyDescent="0.25">
      <c r="A1794" s="398">
        <v>40688</v>
      </c>
      <c r="B1794" s="399">
        <v>1.4076</v>
      </c>
    </row>
    <row r="1795" spans="1:2" x14ac:dyDescent="0.25">
      <c r="A1795" s="398">
        <v>40687</v>
      </c>
      <c r="B1795" s="399">
        <v>1.4054</v>
      </c>
    </row>
    <row r="1796" spans="1:2" x14ac:dyDescent="0.25">
      <c r="A1796" s="398">
        <v>40686</v>
      </c>
      <c r="B1796" s="399">
        <v>1.4149</v>
      </c>
    </row>
    <row r="1797" spans="1:2" x14ac:dyDescent="0.25">
      <c r="A1797" s="398">
        <v>40685</v>
      </c>
      <c r="B1797" s="399">
        <v>1.4151</v>
      </c>
    </row>
    <row r="1798" spans="1:2" x14ac:dyDescent="0.25">
      <c r="A1798" s="398">
        <v>40684</v>
      </c>
      <c r="B1798" s="399">
        <v>1.4263999999999999</v>
      </c>
    </row>
    <row r="1799" spans="1:2" x14ac:dyDescent="0.25">
      <c r="A1799" s="398">
        <v>40683</v>
      </c>
      <c r="B1799" s="399">
        <v>1.4272</v>
      </c>
    </row>
    <row r="1800" spans="1:2" x14ac:dyDescent="0.25">
      <c r="A1800" s="398">
        <v>40682</v>
      </c>
      <c r="B1800" s="399">
        <v>1.4251</v>
      </c>
    </row>
    <row r="1801" spans="1:2" x14ac:dyDescent="0.25">
      <c r="A1801" s="398">
        <v>40681</v>
      </c>
      <c r="B1801" s="399">
        <v>1.4173</v>
      </c>
    </row>
    <row r="1802" spans="1:2" x14ac:dyDescent="0.25">
      <c r="A1802" s="398">
        <v>40680</v>
      </c>
      <c r="B1802" s="399">
        <v>1.4133</v>
      </c>
    </row>
    <row r="1803" spans="1:2" x14ac:dyDescent="0.25">
      <c r="A1803" s="398">
        <v>40679</v>
      </c>
      <c r="B1803" s="399">
        <v>1.411</v>
      </c>
    </row>
    <row r="1804" spans="1:2" x14ac:dyDescent="0.25">
      <c r="A1804" s="398">
        <v>40678</v>
      </c>
      <c r="B1804" s="399">
        <v>1.4113</v>
      </c>
    </row>
    <row r="1805" spans="1:2" x14ac:dyDescent="0.25">
      <c r="A1805" s="398">
        <v>40677</v>
      </c>
      <c r="B1805" s="399">
        <v>1.4215</v>
      </c>
    </row>
    <row r="1806" spans="1:2" x14ac:dyDescent="0.25">
      <c r="A1806" s="398">
        <v>40676</v>
      </c>
      <c r="B1806" s="399">
        <v>1.4209000000000001</v>
      </c>
    </row>
    <row r="1807" spans="1:2" x14ac:dyDescent="0.25">
      <c r="A1807" s="398">
        <v>40675</v>
      </c>
      <c r="B1807" s="399">
        <v>1.4343999999999999</v>
      </c>
    </row>
    <row r="1808" spans="1:2" x14ac:dyDescent="0.25">
      <c r="A1808" s="398">
        <v>40674</v>
      </c>
      <c r="B1808" s="399">
        <v>1.4351</v>
      </c>
    </row>
    <row r="1809" spans="1:2" x14ac:dyDescent="0.25">
      <c r="A1809" s="398">
        <v>40673</v>
      </c>
      <c r="B1809" s="399">
        <v>1.4367000000000001</v>
      </c>
    </row>
    <row r="1810" spans="1:2" x14ac:dyDescent="0.25">
      <c r="A1810" s="398">
        <v>40672</v>
      </c>
      <c r="B1810" s="399">
        <v>1.4315</v>
      </c>
    </row>
    <row r="1811" spans="1:2" x14ac:dyDescent="0.25">
      <c r="A1811" s="398">
        <v>40671</v>
      </c>
      <c r="B1811" s="399">
        <v>1.4309000000000001</v>
      </c>
    </row>
    <row r="1812" spans="1:2" x14ac:dyDescent="0.25">
      <c r="A1812" s="398">
        <v>40670</v>
      </c>
      <c r="B1812" s="399">
        <v>1.4504999999999999</v>
      </c>
    </row>
    <row r="1813" spans="1:2" x14ac:dyDescent="0.25">
      <c r="A1813" s="398">
        <v>40669</v>
      </c>
      <c r="B1813" s="399">
        <v>1.4759</v>
      </c>
    </row>
    <row r="1814" spans="1:2" x14ac:dyDescent="0.25">
      <c r="A1814" s="398">
        <v>40668</v>
      </c>
      <c r="B1814" s="399">
        <v>1.4842</v>
      </c>
    </row>
    <row r="1815" spans="1:2" x14ac:dyDescent="0.25">
      <c r="A1815" s="398">
        <v>40667</v>
      </c>
      <c r="B1815" s="399">
        <v>1.4813000000000001</v>
      </c>
    </row>
    <row r="1816" spans="1:2" x14ac:dyDescent="0.25">
      <c r="A1816" s="398">
        <v>40666</v>
      </c>
      <c r="B1816" s="399">
        <v>1.4829000000000001</v>
      </c>
    </row>
    <row r="1817" spans="1:2" x14ac:dyDescent="0.25">
      <c r="A1817" s="398">
        <v>40665</v>
      </c>
      <c r="B1817" s="399">
        <v>1.4802999999999999</v>
      </c>
    </row>
    <row r="1818" spans="1:2" x14ac:dyDescent="0.25">
      <c r="A1818" s="398">
        <v>40664</v>
      </c>
      <c r="B1818" s="399">
        <v>1.4802</v>
      </c>
    </row>
    <row r="1819" spans="1:2" x14ac:dyDescent="0.25">
      <c r="A1819" s="398">
        <v>40663</v>
      </c>
      <c r="B1819" s="399">
        <v>1.4838</v>
      </c>
    </row>
    <row r="1820" spans="1:2" x14ac:dyDescent="0.25">
      <c r="A1820" s="398">
        <v>40662</v>
      </c>
      <c r="B1820" s="399">
        <v>1.4822</v>
      </c>
    </row>
    <row r="1821" spans="1:2" x14ac:dyDescent="0.25">
      <c r="A1821" s="398">
        <v>40661</v>
      </c>
      <c r="B1821" s="399">
        <v>1.4684999999999999</v>
      </c>
    </row>
    <row r="1822" spans="1:2" x14ac:dyDescent="0.25">
      <c r="A1822" s="398">
        <v>40660</v>
      </c>
      <c r="B1822" s="399">
        <v>1.4590000000000001</v>
      </c>
    </row>
    <row r="1823" spans="1:2" x14ac:dyDescent="0.25">
      <c r="A1823" s="398">
        <v>40659</v>
      </c>
      <c r="B1823" s="399">
        <v>1.4575</v>
      </c>
    </row>
    <row r="1824" spans="1:2" x14ac:dyDescent="0.25">
      <c r="A1824" s="398">
        <v>40658</v>
      </c>
      <c r="B1824" s="399">
        <v>1.4557</v>
      </c>
    </row>
    <row r="1825" spans="1:2" x14ac:dyDescent="0.25">
      <c r="A1825" s="398">
        <v>40657</v>
      </c>
      <c r="B1825" s="399">
        <v>1.4557</v>
      </c>
    </row>
    <row r="1826" spans="1:2" x14ac:dyDescent="0.25">
      <c r="A1826" s="398">
        <v>40656</v>
      </c>
      <c r="B1826" s="399">
        <v>1.4557</v>
      </c>
    </row>
    <row r="1827" spans="1:2" x14ac:dyDescent="0.25">
      <c r="A1827" s="398">
        <v>40655</v>
      </c>
      <c r="B1827" s="399">
        <v>1.4574</v>
      </c>
    </row>
    <row r="1828" spans="1:2" x14ac:dyDescent="0.25">
      <c r="A1828" s="398">
        <v>40654</v>
      </c>
      <c r="B1828" s="399">
        <v>1.4447000000000001</v>
      </c>
    </row>
    <row r="1829" spans="1:2" x14ac:dyDescent="0.25">
      <c r="A1829" s="398">
        <v>40653</v>
      </c>
      <c r="B1829" s="399">
        <v>1.427</v>
      </c>
    </row>
    <row r="1830" spans="1:2" x14ac:dyDescent="0.25">
      <c r="A1830" s="398">
        <v>40652</v>
      </c>
      <c r="B1830" s="399">
        <v>1.4319999999999999</v>
      </c>
    </row>
    <row r="1831" spans="1:2" x14ac:dyDescent="0.25">
      <c r="A1831" s="398">
        <v>40651</v>
      </c>
      <c r="B1831" s="399">
        <v>1.4423999999999999</v>
      </c>
    </row>
    <row r="1832" spans="1:2" x14ac:dyDescent="0.25">
      <c r="A1832" s="398">
        <v>40650</v>
      </c>
      <c r="B1832" s="399">
        <v>1.4424999999999999</v>
      </c>
    </row>
    <row r="1833" spans="1:2" x14ac:dyDescent="0.25">
      <c r="A1833" s="398">
        <v>40649</v>
      </c>
      <c r="B1833" s="399">
        <v>1.4458</v>
      </c>
    </row>
    <row r="1834" spans="1:2" x14ac:dyDescent="0.25">
      <c r="A1834" s="398">
        <v>40648</v>
      </c>
      <c r="B1834" s="399">
        <v>1.4456</v>
      </c>
    </row>
    <row r="1835" spans="1:2" x14ac:dyDescent="0.25">
      <c r="A1835" s="398">
        <v>40647</v>
      </c>
      <c r="B1835" s="399">
        <v>1.4478</v>
      </c>
    </row>
    <row r="1836" spans="1:2" x14ac:dyDescent="0.25">
      <c r="A1836" s="398">
        <v>40646</v>
      </c>
      <c r="B1836" s="399">
        <v>1.4444999999999999</v>
      </c>
    </row>
    <row r="1837" spans="1:2" x14ac:dyDescent="0.25">
      <c r="A1837" s="398">
        <v>40645</v>
      </c>
      <c r="B1837" s="399">
        <v>1.4451000000000001</v>
      </c>
    </row>
    <row r="1838" spans="1:2" x14ac:dyDescent="0.25">
      <c r="A1838" s="398">
        <v>40644</v>
      </c>
      <c r="B1838" s="399">
        <v>1.4462999999999999</v>
      </c>
    </row>
    <row r="1839" spans="1:2" x14ac:dyDescent="0.25">
      <c r="A1839" s="398">
        <v>40643</v>
      </c>
      <c r="B1839" s="399">
        <v>1.4471000000000001</v>
      </c>
    </row>
    <row r="1840" spans="1:2" x14ac:dyDescent="0.25">
      <c r="A1840" s="398">
        <v>40642</v>
      </c>
      <c r="B1840" s="399">
        <v>1.4392</v>
      </c>
    </row>
    <row r="1841" spans="1:2" x14ac:dyDescent="0.25">
      <c r="A1841" s="398">
        <v>40641</v>
      </c>
      <c r="B1841" s="399">
        <v>1.4298999999999999</v>
      </c>
    </row>
    <row r="1842" spans="1:2" x14ac:dyDescent="0.25">
      <c r="A1842" s="398">
        <v>40640</v>
      </c>
      <c r="B1842" s="399">
        <v>1.4283999999999999</v>
      </c>
    </row>
    <row r="1843" spans="1:2" x14ac:dyDescent="0.25">
      <c r="A1843" s="398">
        <v>40639</v>
      </c>
      <c r="B1843" s="399">
        <v>1.42</v>
      </c>
    </row>
    <row r="1844" spans="1:2" x14ac:dyDescent="0.25">
      <c r="A1844" s="398">
        <v>40638</v>
      </c>
      <c r="B1844" s="399">
        <v>1.4224000000000001</v>
      </c>
    </row>
    <row r="1845" spans="1:2" x14ac:dyDescent="0.25">
      <c r="A1845" s="398">
        <v>40637</v>
      </c>
      <c r="B1845" s="399">
        <v>1.4232</v>
      </c>
    </row>
    <row r="1846" spans="1:2" x14ac:dyDescent="0.25">
      <c r="A1846" s="398">
        <v>40636</v>
      </c>
      <c r="B1846" s="399">
        <v>1.4232</v>
      </c>
    </row>
    <row r="1847" spans="1:2" x14ac:dyDescent="0.25">
      <c r="A1847" s="398">
        <v>40635</v>
      </c>
      <c r="B1847" s="399">
        <v>1.4168000000000001</v>
      </c>
    </row>
    <row r="1848" spans="1:2" x14ac:dyDescent="0.25">
      <c r="A1848" s="398">
        <v>40634</v>
      </c>
      <c r="B1848" s="399">
        <v>1.4169</v>
      </c>
    </row>
    <row r="1849" spans="1:2" x14ac:dyDescent="0.25">
      <c r="A1849" s="398">
        <v>40633</v>
      </c>
      <c r="B1849" s="399">
        <v>1.4097999999999999</v>
      </c>
    </row>
    <row r="1850" spans="1:2" x14ac:dyDescent="0.25">
      <c r="A1850" s="398">
        <v>40632</v>
      </c>
      <c r="B1850" s="399">
        <v>1.409</v>
      </c>
    </row>
    <row r="1851" spans="1:2" x14ac:dyDescent="0.25">
      <c r="A1851" s="398">
        <v>40631</v>
      </c>
      <c r="B1851" s="399">
        <v>1.4064000000000001</v>
      </c>
    </row>
    <row r="1852" spans="1:2" x14ac:dyDescent="0.25">
      <c r="A1852" s="398">
        <v>40630</v>
      </c>
      <c r="B1852" s="399">
        <v>1.4076</v>
      </c>
    </row>
    <row r="1853" spans="1:2" x14ac:dyDescent="0.25">
      <c r="A1853" s="398">
        <v>40629</v>
      </c>
      <c r="B1853" s="399">
        <v>1.4083000000000001</v>
      </c>
    </row>
    <row r="1854" spans="1:2" x14ac:dyDescent="0.25">
      <c r="A1854" s="398">
        <v>40628</v>
      </c>
      <c r="B1854" s="399">
        <v>1.4145000000000001</v>
      </c>
    </row>
    <row r="1855" spans="1:2" x14ac:dyDescent="0.25">
      <c r="A1855" s="398">
        <v>40627</v>
      </c>
      <c r="B1855" s="399">
        <v>1.4121999999999999</v>
      </c>
    </row>
    <row r="1856" spans="1:2" x14ac:dyDescent="0.25">
      <c r="A1856" s="398">
        <v>40626</v>
      </c>
      <c r="B1856" s="399">
        <v>1.4157999999999999</v>
      </c>
    </row>
    <row r="1857" spans="1:2" x14ac:dyDescent="0.25">
      <c r="A1857" s="398">
        <v>40625</v>
      </c>
      <c r="B1857" s="399">
        <v>1.4218</v>
      </c>
    </row>
    <row r="1858" spans="1:2" x14ac:dyDescent="0.25">
      <c r="A1858" s="398">
        <v>40624</v>
      </c>
      <c r="B1858" s="399">
        <v>1.4180999999999999</v>
      </c>
    </row>
    <row r="1859" spans="1:2" x14ac:dyDescent="0.25">
      <c r="A1859" s="398">
        <v>40623</v>
      </c>
      <c r="B1859" s="399">
        <v>1.4177999999999999</v>
      </c>
    </row>
    <row r="1860" spans="1:2" x14ac:dyDescent="0.25">
      <c r="A1860" s="398">
        <v>40622</v>
      </c>
      <c r="B1860" s="399">
        <v>1.4177</v>
      </c>
    </row>
    <row r="1861" spans="1:2" x14ac:dyDescent="0.25">
      <c r="A1861" s="398">
        <v>40621</v>
      </c>
      <c r="B1861" s="399">
        <v>1.4091</v>
      </c>
    </row>
    <row r="1862" spans="1:2" x14ac:dyDescent="0.25">
      <c r="A1862" s="398">
        <v>40620</v>
      </c>
      <c r="B1862" s="399">
        <v>1.3968</v>
      </c>
    </row>
    <row r="1863" spans="1:2" x14ac:dyDescent="0.25">
      <c r="A1863" s="398">
        <v>40619</v>
      </c>
      <c r="B1863" s="399">
        <v>1.3951</v>
      </c>
    </row>
    <row r="1864" spans="1:2" x14ac:dyDescent="0.25">
      <c r="A1864" s="398">
        <v>40618</v>
      </c>
      <c r="B1864" s="399">
        <v>1.3947000000000001</v>
      </c>
    </row>
    <row r="1865" spans="1:2" x14ac:dyDescent="0.25">
      <c r="A1865" s="398">
        <v>40617</v>
      </c>
      <c r="B1865" s="399">
        <v>1.3953</v>
      </c>
    </row>
    <row r="1866" spans="1:2" x14ac:dyDescent="0.25">
      <c r="A1866" s="398">
        <v>40616</v>
      </c>
      <c r="B1866" s="399">
        <v>1.3906000000000001</v>
      </c>
    </row>
    <row r="1867" spans="1:2" x14ac:dyDescent="0.25">
      <c r="A1867" s="398">
        <v>40615</v>
      </c>
      <c r="B1867" s="399">
        <v>1.3897999999999999</v>
      </c>
    </row>
    <row r="1868" spans="1:2" x14ac:dyDescent="0.25">
      <c r="A1868" s="398">
        <v>40614</v>
      </c>
      <c r="B1868" s="399">
        <v>1.3819999999999999</v>
      </c>
    </row>
    <row r="1869" spans="1:2" x14ac:dyDescent="0.25">
      <c r="A1869" s="398">
        <v>40613</v>
      </c>
      <c r="B1869" s="399">
        <v>1.385</v>
      </c>
    </row>
    <row r="1870" spans="1:2" x14ac:dyDescent="0.25">
      <c r="A1870" s="398">
        <v>40612</v>
      </c>
      <c r="B1870" s="399">
        <v>1.3897999999999999</v>
      </c>
    </row>
    <row r="1871" spans="1:2" x14ac:dyDescent="0.25">
      <c r="A1871" s="398">
        <v>40611</v>
      </c>
      <c r="B1871" s="399">
        <v>1.3937999999999999</v>
      </c>
    </row>
    <row r="1872" spans="1:2" x14ac:dyDescent="0.25">
      <c r="A1872" s="398">
        <v>40610</v>
      </c>
      <c r="B1872" s="399">
        <v>1.3989</v>
      </c>
    </row>
    <row r="1873" spans="1:2" x14ac:dyDescent="0.25">
      <c r="A1873" s="398">
        <v>40609</v>
      </c>
      <c r="B1873" s="399">
        <v>1.3983000000000001</v>
      </c>
    </row>
    <row r="1874" spans="1:2" x14ac:dyDescent="0.25">
      <c r="A1874" s="398">
        <v>40608</v>
      </c>
      <c r="B1874" s="399">
        <v>1.3984000000000001</v>
      </c>
    </row>
    <row r="1875" spans="1:2" x14ac:dyDescent="0.25">
      <c r="A1875" s="398">
        <v>40607</v>
      </c>
      <c r="B1875" s="399">
        <v>1.3967000000000001</v>
      </c>
    </row>
    <row r="1876" spans="1:2" x14ac:dyDescent="0.25">
      <c r="A1876" s="398">
        <v>40606</v>
      </c>
      <c r="B1876" s="399">
        <v>1.3886000000000001</v>
      </c>
    </row>
    <row r="1877" spans="1:2" x14ac:dyDescent="0.25">
      <c r="A1877" s="398">
        <v>40605</v>
      </c>
      <c r="B1877" s="399">
        <v>1.3805000000000001</v>
      </c>
    </row>
    <row r="1878" spans="1:2" x14ac:dyDescent="0.25">
      <c r="A1878" s="398">
        <v>40604</v>
      </c>
      <c r="B1878" s="399">
        <v>1.3813</v>
      </c>
    </row>
    <row r="1879" spans="1:2" x14ac:dyDescent="0.25">
      <c r="A1879" s="398">
        <v>40603</v>
      </c>
      <c r="B1879" s="399">
        <v>1.3784000000000001</v>
      </c>
    </row>
    <row r="1880" spans="1:2" x14ac:dyDescent="0.25">
      <c r="A1880" s="398">
        <v>40602</v>
      </c>
      <c r="B1880" s="399">
        <v>1.3748</v>
      </c>
    </row>
    <row r="1881" spans="1:2" x14ac:dyDescent="0.25">
      <c r="A1881" s="398">
        <v>40601</v>
      </c>
      <c r="B1881" s="399">
        <v>1.3748</v>
      </c>
    </row>
    <row r="1882" spans="1:2" x14ac:dyDescent="0.25">
      <c r="A1882" s="398">
        <v>40600</v>
      </c>
      <c r="B1882" s="399">
        <v>1.3791</v>
      </c>
    </row>
    <row r="1883" spans="1:2" x14ac:dyDescent="0.25">
      <c r="A1883" s="398">
        <v>40599</v>
      </c>
      <c r="B1883" s="399">
        <v>1.3772</v>
      </c>
    </row>
    <row r="1884" spans="1:2" x14ac:dyDescent="0.25">
      <c r="A1884" s="398">
        <v>40598</v>
      </c>
      <c r="B1884" s="399">
        <v>1.3713</v>
      </c>
    </row>
    <row r="1885" spans="1:2" x14ac:dyDescent="0.25">
      <c r="A1885" s="398">
        <v>40597</v>
      </c>
      <c r="B1885" s="399">
        <v>1.3632</v>
      </c>
    </row>
    <row r="1886" spans="1:2" x14ac:dyDescent="0.25">
      <c r="A1886" s="398">
        <v>40596</v>
      </c>
      <c r="B1886" s="399">
        <v>1.3680000000000001</v>
      </c>
    </row>
    <row r="1887" spans="1:2" x14ac:dyDescent="0.25">
      <c r="A1887" s="398">
        <v>40595</v>
      </c>
      <c r="B1887" s="399">
        <v>1.3692</v>
      </c>
    </row>
    <row r="1888" spans="1:2" x14ac:dyDescent="0.25">
      <c r="A1888" s="398">
        <v>40594</v>
      </c>
      <c r="B1888" s="399">
        <v>1.3688</v>
      </c>
    </row>
    <row r="1889" spans="1:2" x14ac:dyDescent="0.25">
      <c r="A1889" s="398">
        <v>40593</v>
      </c>
      <c r="B1889" s="399">
        <v>1.3615999999999999</v>
      </c>
    </row>
    <row r="1890" spans="1:2" x14ac:dyDescent="0.25">
      <c r="A1890" s="398">
        <v>40592</v>
      </c>
      <c r="B1890" s="399">
        <v>1.3577999999999999</v>
      </c>
    </row>
    <row r="1891" spans="1:2" x14ac:dyDescent="0.25">
      <c r="A1891" s="398">
        <v>40591</v>
      </c>
      <c r="B1891" s="399">
        <v>1.3525</v>
      </c>
    </row>
    <row r="1892" spans="1:2" x14ac:dyDescent="0.25">
      <c r="A1892" s="398">
        <v>40590</v>
      </c>
      <c r="B1892" s="399">
        <v>1.3506</v>
      </c>
    </row>
    <row r="1893" spans="1:2" x14ac:dyDescent="0.25">
      <c r="A1893" s="398">
        <v>40589</v>
      </c>
      <c r="B1893" s="399">
        <v>1.3498000000000001</v>
      </c>
    </row>
    <row r="1894" spans="1:2" x14ac:dyDescent="0.25">
      <c r="A1894" s="398">
        <v>40588</v>
      </c>
      <c r="B1894" s="399">
        <v>1.3543000000000001</v>
      </c>
    </row>
    <row r="1895" spans="1:2" x14ac:dyDescent="0.25">
      <c r="A1895" s="398">
        <v>40587</v>
      </c>
      <c r="B1895" s="399">
        <v>1.3546</v>
      </c>
    </row>
    <row r="1896" spans="1:2" x14ac:dyDescent="0.25">
      <c r="A1896" s="398">
        <v>40586</v>
      </c>
      <c r="B1896" s="399">
        <v>1.3555999999999999</v>
      </c>
    </row>
    <row r="1897" spans="1:2" x14ac:dyDescent="0.25">
      <c r="A1897" s="398">
        <v>40585</v>
      </c>
      <c r="B1897" s="399">
        <v>1.3661000000000001</v>
      </c>
    </row>
    <row r="1898" spans="1:2" x14ac:dyDescent="0.25">
      <c r="A1898" s="398">
        <v>40584</v>
      </c>
      <c r="B1898" s="399">
        <v>1.3658999999999999</v>
      </c>
    </row>
    <row r="1899" spans="1:2" x14ac:dyDescent="0.25">
      <c r="A1899" s="398">
        <v>40583</v>
      </c>
      <c r="B1899" s="399">
        <v>1.3624000000000001</v>
      </c>
    </row>
    <row r="1900" spans="1:2" x14ac:dyDescent="0.25">
      <c r="A1900" s="398">
        <v>40582</v>
      </c>
      <c r="B1900" s="399">
        <v>1.3576999999999999</v>
      </c>
    </row>
    <row r="1901" spans="1:2" x14ac:dyDescent="0.25">
      <c r="A1901" s="398">
        <v>40581</v>
      </c>
      <c r="B1901" s="399">
        <v>1.3573</v>
      </c>
    </row>
    <row r="1902" spans="1:2" x14ac:dyDescent="0.25">
      <c r="A1902" s="398">
        <v>40580</v>
      </c>
      <c r="B1902" s="399">
        <v>1.3575999999999999</v>
      </c>
    </row>
    <row r="1903" spans="1:2" x14ac:dyDescent="0.25">
      <c r="A1903" s="398">
        <v>40579</v>
      </c>
      <c r="B1903" s="399">
        <v>1.3613999999999999</v>
      </c>
    </row>
    <row r="1904" spans="1:2" x14ac:dyDescent="0.25">
      <c r="A1904" s="398">
        <v>40578</v>
      </c>
      <c r="B1904" s="399">
        <v>1.3747</v>
      </c>
    </row>
    <row r="1905" spans="1:2" x14ac:dyDescent="0.25">
      <c r="A1905" s="398">
        <v>40577</v>
      </c>
      <c r="B1905" s="399">
        <v>1.3819999999999999</v>
      </c>
    </row>
    <row r="1906" spans="1:2" x14ac:dyDescent="0.25">
      <c r="A1906" s="398">
        <v>40576</v>
      </c>
      <c r="B1906" s="399">
        <v>1.3747</v>
      </c>
    </row>
    <row r="1907" spans="1:2" x14ac:dyDescent="0.25">
      <c r="A1907" s="398">
        <v>40575</v>
      </c>
      <c r="B1907" s="399">
        <v>1.3642000000000001</v>
      </c>
    </row>
    <row r="1908" spans="1:2" x14ac:dyDescent="0.25">
      <c r="A1908" s="398">
        <v>40574</v>
      </c>
      <c r="B1908" s="399">
        <v>1.3603000000000001</v>
      </c>
    </row>
    <row r="1909" spans="1:2" x14ac:dyDescent="0.25">
      <c r="A1909" s="398">
        <v>40573</v>
      </c>
      <c r="B1909" s="399">
        <v>1.3606</v>
      </c>
    </row>
    <row r="1910" spans="1:2" x14ac:dyDescent="0.25">
      <c r="A1910" s="398">
        <v>40572</v>
      </c>
      <c r="B1910" s="399">
        <v>1.369</v>
      </c>
    </row>
    <row r="1911" spans="1:2" x14ac:dyDescent="0.25">
      <c r="A1911" s="398">
        <v>40571</v>
      </c>
      <c r="B1911" s="399">
        <v>1.3708</v>
      </c>
    </row>
    <row r="1912" spans="1:2" x14ac:dyDescent="0.25">
      <c r="A1912" s="398">
        <v>40570</v>
      </c>
      <c r="B1912" s="399">
        <v>1.3685</v>
      </c>
    </row>
    <row r="1913" spans="1:2" x14ac:dyDescent="0.25">
      <c r="A1913" s="398">
        <v>40569</v>
      </c>
      <c r="B1913" s="399">
        <v>1.3642000000000001</v>
      </c>
    </row>
    <row r="1914" spans="1:2" x14ac:dyDescent="0.25">
      <c r="A1914" s="398">
        <v>40568</v>
      </c>
      <c r="B1914" s="399">
        <v>1.3607</v>
      </c>
    </row>
    <row r="1915" spans="1:2" x14ac:dyDescent="0.25">
      <c r="A1915" s="398">
        <v>40567</v>
      </c>
      <c r="B1915" s="399">
        <v>1.361</v>
      </c>
    </row>
    <row r="1916" spans="1:2" x14ac:dyDescent="0.25">
      <c r="A1916" s="398">
        <v>40566</v>
      </c>
      <c r="B1916" s="399">
        <v>1.3613</v>
      </c>
    </row>
    <row r="1917" spans="1:2" x14ac:dyDescent="0.25">
      <c r="A1917" s="398">
        <v>40565</v>
      </c>
      <c r="B1917" s="399">
        <v>1.3524</v>
      </c>
    </row>
    <row r="1918" spans="1:2" x14ac:dyDescent="0.25">
      <c r="A1918" s="398">
        <v>40564</v>
      </c>
      <c r="B1918" s="399">
        <v>1.3460000000000001</v>
      </c>
    </row>
    <row r="1919" spans="1:2" x14ac:dyDescent="0.25">
      <c r="A1919" s="398">
        <v>40563</v>
      </c>
      <c r="B1919" s="399">
        <v>1.3454999999999999</v>
      </c>
    </row>
    <row r="1920" spans="1:2" x14ac:dyDescent="0.25">
      <c r="A1920" s="398">
        <v>40562</v>
      </c>
      <c r="B1920" s="399">
        <v>1.3348</v>
      </c>
    </row>
    <row r="1921" spans="1:2" x14ac:dyDescent="0.25">
      <c r="A1921" s="398">
        <v>40561</v>
      </c>
      <c r="B1921" s="399">
        <v>1.3317000000000001</v>
      </c>
    </row>
    <row r="1922" spans="1:2" x14ac:dyDescent="0.25">
      <c r="A1922" s="398">
        <v>40560</v>
      </c>
      <c r="B1922" s="399">
        <v>1.3382000000000001</v>
      </c>
    </row>
    <row r="1923" spans="1:2" x14ac:dyDescent="0.25">
      <c r="A1923" s="398">
        <v>40559</v>
      </c>
      <c r="B1923" s="399">
        <v>1.3381000000000001</v>
      </c>
    </row>
    <row r="1924" spans="1:2" x14ac:dyDescent="0.25">
      <c r="A1924" s="398">
        <v>40558</v>
      </c>
      <c r="B1924" s="399">
        <v>1.3355999999999999</v>
      </c>
    </row>
    <row r="1925" spans="1:2" x14ac:dyDescent="0.25">
      <c r="A1925" s="398">
        <v>40557</v>
      </c>
      <c r="B1925" s="399">
        <v>1.3193999999999999</v>
      </c>
    </row>
    <row r="1926" spans="1:2" x14ac:dyDescent="0.25">
      <c r="A1926" s="398">
        <v>40556</v>
      </c>
      <c r="B1926" s="399">
        <v>1.302</v>
      </c>
    </row>
    <row r="1927" spans="1:2" x14ac:dyDescent="0.25">
      <c r="A1927" s="398">
        <v>40555</v>
      </c>
      <c r="B1927" s="399">
        <v>1.2948</v>
      </c>
    </row>
    <row r="1928" spans="1:2" x14ac:dyDescent="0.25">
      <c r="A1928" s="398">
        <v>40554</v>
      </c>
      <c r="B1928" s="399">
        <v>1.2912999999999999</v>
      </c>
    </row>
    <row r="1929" spans="1:2" x14ac:dyDescent="0.25">
      <c r="A1929" s="398">
        <v>40553</v>
      </c>
      <c r="B1929" s="399">
        <v>1.2901</v>
      </c>
    </row>
    <row r="1930" spans="1:2" x14ac:dyDescent="0.25">
      <c r="A1930" s="398">
        <v>40552</v>
      </c>
      <c r="B1930" s="399">
        <v>1.2903</v>
      </c>
    </row>
    <row r="1931" spans="1:2" x14ac:dyDescent="0.25">
      <c r="A1931" s="398">
        <v>40551</v>
      </c>
      <c r="B1931" s="399">
        <v>1.2978000000000001</v>
      </c>
    </row>
    <row r="1932" spans="1:2" x14ac:dyDescent="0.25">
      <c r="A1932" s="398">
        <v>40550</v>
      </c>
      <c r="B1932" s="399">
        <v>1.3106</v>
      </c>
    </row>
    <row r="1933" spans="1:2" x14ac:dyDescent="0.25">
      <c r="A1933" s="398">
        <v>40549</v>
      </c>
      <c r="B1933" s="399">
        <v>1.3237000000000001</v>
      </c>
    </row>
    <row r="1934" spans="1:2" x14ac:dyDescent="0.25">
      <c r="A1934" s="398">
        <v>40548</v>
      </c>
      <c r="B1934" s="399">
        <v>1.3351999999999999</v>
      </c>
    </row>
    <row r="1935" spans="1:2" x14ac:dyDescent="0.25">
      <c r="A1935" s="398">
        <v>40547</v>
      </c>
      <c r="B1935" s="399">
        <v>1.3325</v>
      </c>
    </row>
    <row r="1936" spans="1:2" x14ac:dyDescent="0.25">
      <c r="A1936" s="398">
        <v>40546</v>
      </c>
      <c r="B1936" s="399">
        <v>1.3371999999999999</v>
      </c>
    </row>
    <row r="1937" spans="1:2" x14ac:dyDescent="0.25">
      <c r="A1937" s="398">
        <v>40545</v>
      </c>
      <c r="B1937" s="399">
        <v>1.3375999999999999</v>
      </c>
    </row>
    <row r="1938" spans="1:2" x14ac:dyDescent="0.25">
      <c r="A1938" s="398">
        <v>40544</v>
      </c>
      <c r="B1938" s="399">
        <v>1.3339000000000001</v>
      </c>
    </row>
    <row r="1939" spans="1:2" x14ac:dyDescent="0.25">
      <c r="A1939" s="398">
        <v>40543</v>
      </c>
      <c r="B1939" s="399">
        <v>1.3251999999999999</v>
      </c>
    </row>
    <row r="1940" spans="1:2" x14ac:dyDescent="0.25">
      <c r="A1940" s="398">
        <v>40542</v>
      </c>
      <c r="B1940" s="399">
        <v>1.3141</v>
      </c>
    </row>
    <row r="1941" spans="1:2" x14ac:dyDescent="0.25">
      <c r="A1941" s="398">
        <v>40541</v>
      </c>
      <c r="B1941" s="399">
        <v>1.3194999999999999</v>
      </c>
    </row>
    <row r="1942" spans="1:2" x14ac:dyDescent="0.25">
      <c r="A1942" s="398">
        <v>40540</v>
      </c>
      <c r="B1942" s="399">
        <v>1.3134999999999999</v>
      </c>
    </row>
    <row r="1943" spans="1:2" x14ac:dyDescent="0.25">
      <c r="A1943" s="398">
        <v>40539</v>
      </c>
      <c r="B1943" s="399">
        <v>1.3116000000000001</v>
      </c>
    </row>
    <row r="1944" spans="1:2" x14ac:dyDescent="0.25">
      <c r="A1944" s="398">
        <v>40538</v>
      </c>
      <c r="B1944" s="399">
        <v>1.3117000000000001</v>
      </c>
    </row>
    <row r="1945" spans="1:2" x14ac:dyDescent="0.25">
      <c r="A1945" s="398">
        <v>40537</v>
      </c>
      <c r="B1945" s="399">
        <v>1.3120000000000001</v>
      </c>
    </row>
    <row r="1946" spans="1:2" x14ac:dyDescent="0.25">
      <c r="A1946" s="398">
        <v>40536</v>
      </c>
      <c r="B1946" s="399">
        <v>1.3104</v>
      </c>
    </row>
    <row r="1947" spans="1:2" x14ac:dyDescent="0.25">
      <c r="A1947" s="398">
        <v>40535</v>
      </c>
      <c r="B1947" s="399">
        <v>1.3116000000000001</v>
      </c>
    </row>
    <row r="1948" spans="1:2" x14ac:dyDescent="0.25">
      <c r="A1948" s="398">
        <v>40534</v>
      </c>
      <c r="B1948" s="399">
        <v>1.3144</v>
      </c>
    </row>
    <row r="1949" spans="1:2" x14ac:dyDescent="0.25">
      <c r="A1949" s="398">
        <v>40533</v>
      </c>
      <c r="B1949" s="399">
        <v>1.3148</v>
      </c>
    </row>
    <row r="1950" spans="1:2" x14ac:dyDescent="0.25">
      <c r="A1950" s="398">
        <v>40532</v>
      </c>
      <c r="B1950" s="399">
        <v>1.3182</v>
      </c>
    </row>
    <row r="1951" spans="1:2" x14ac:dyDescent="0.25">
      <c r="A1951" s="398">
        <v>40531</v>
      </c>
      <c r="B1951" s="399">
        <v>1.3184</v>
      </c>
    </row>
    <row r="1952" spans="1:2" x14ac:dyDescent="0.25">
      <c r="A1952" s="398">
        <v>40530</v>
      </c>
      <c r="B1952" s="399">
        <v>1.325</v>
      </c>
    </row>
    <row r="1953" spans="1:2" x14ac:dyDescent="0.25">
      <c r="A1953" s="398">
        <v>40529</v>
      </c>
      <c r="B1953" s="399">
        <v>1.3224</v>
      </c>
    </row>
    <row r="1954" spans="1:2" x14ac:dyDescent="0.25">
      <c r="A1954" s="398">
        <v>40528</v>
      </c>
      <c r="B1954" s="399">
        <v>1.3325</v>
      </c>
    </row>
    <row r="1955" spans="1:2" x14ac:dyDescent="0.25">
      <c r="A1955" s="398">
        <v>40527</v>
      </c>
      <c r="B1955" s="399">
        <v>1.3409</v>
      </c>
    </row>
    <row r="1956" spans="1:2" x14ac:dyDescent="0.25">
      <c r="A1956" s="398">
        <v>40526</v>
      </c>
      <c r="B1956" s="399">
        <v>1.3261000000000001</v>
      </c>
    </row>
    <row r="1957" spans="1:2" x14ac:dyDescent="0.25">
      <c r="A1957" s="398">
        <v>40525</v>
      </c>
      <c r="B1957" s="399">
        <v>1.3222</v>
      </c>
    </row>
    <row r="1958" spans="1:2" x14ac:dyDescent="0.25">
      <c r="A1958" s="398">
        <v>40524</v>
      </c>
      <c r="B1958" s="399">
        <v>1.3222</v>
      </c>
    </row>
    <row r="1959" spans="1:2" x14ac:dyDescent="0.25">
      <c r="A1959" s="398">
        <v>40523</v>
      </c>
      <c r="B1959" s="399">
        <v>1.3239000000000001</v>
      </c>
    </row>
    <row r="1960" spans="1:2" x14ac:dyDescent="0.25">
      <c r="A1960" s="398">
        <v>40522</v>
      </c>
      <c r="B1960" s="399">
        <v>1.3254999999999999</v>
      </c>
    </row>
    <row r="1961" spans="1:2" x14ac:dyDescent="0.25">
      <c r="A1961" s="398">
        <v>40521</v>
      </c>
      <c r="B1961" s="399">
        <v>1.3236000000000001</v>
      </c>
    </row>
    <row r="1962" spans="1:2" x14ac:dyDescent="0.25">
      <c r="A1962" s="398">
        <v>40520</v>
      </c>
      <c r="B1962" s="399">
        <v>1.3331</v>
      </c>
    </row>
    <row r="1963" spans="1:2" x14ac:dyDescent="0.25">
      <c r="A1963" s="398">
        <v>40519</v>
      </c>
      <c r="B1963" s="399">
        <v>1.3328</v>
      </c>
    </row>
    <row r="1964" spans="1:2" x14ac:dyDescent="0.25">
      <c r="A1964" s="398">
        <v>40518</v>
      </c>
      <c r="B1964" s="399">
        <v>1.3411999999999999</v>
      </c>
    </row>
    <row r="1965" spans="1:2" x14ac:dyDescent="0.25">
      <c r="A1965" s="398">
        <v>40517</v>
      </c>
      <c r="B1965" s="399">
        <v>1.3411999999999999</v>
      </c>
    </row>
    <row r="1966" spans="1:2" x14ac:dyDescent="0.25">
      <c r="A1966" s="398">
        <v>40516</v>
      </c>
      <c r="B1966" s="399">
        <v>1.3267</v>
      </c>
    </row>
    <row r="1967" spans="1:2" x14ac:dyDescent="0.25">
      <c r="A1967" s="398">
        <v>40515</v>
      </c>
      <c r="B1967" s="399">
        <v>1.3152999999999999</v>
      </c>
    </row>
    <row r="1968" spans="1:2" x14ac:dyDescent="0.25">
      <c r="A1968" s="398">
        <v>40514</v>
      </c>
      <c r="B1968" s="399">
        <v>1.3055000000000001</v>
      </c>
    </row>
    <row r="1969" spans="1:2" x14ac:dyDescent="0.25">
      <c r="A1969" s="398">
        <v>40513</v>
      </c>
      <c r="B1969" s="399">
        <v>1.3063</v>
      </c>
    </row>
    <row r="1970" spans="1:2" x14ac:dyDescent="0.25">
      <c r="A1970" s="398">
        <v>40512</v>
      </c>
      <c r="B1970" s="399">
        <v>1.3191999999999999</v>
      </c>
    </row>
    <row r="1971" spans="1:2" x14ac:dyDescent="0.25">
      <c r="A1971" s="398">
        <v>40511</v>
      </c>
      <c r="B1971" s="399">
        <v>1.3243</v>
      </c>
    </row>
    <row r="1972" spans="1:2" x14ac:dyDescent="0.25">
      <c r="A1972" s="398">
        <v>40510</v>
      </c>
      <c r="B1972" s="399">
        <v>1.3237000000000001</v>
      </c>
    </row>
    <row r="1973" spans="1:2" x14ac:dyDescent="0.25">
      <c r="A1973" s="398">
        <v>40509</v>
      </c>
      <c r="B1973" s="399">
        <v>1.3280000000000001</v>
      </c>
    </row>
    <row r="1974" spans="1:2" x14ac:dyDescent="0.25">
      <c r="A1974" s="398">
        <v>40508</v>
      </c>
      <c r="B1974" s="399">
        <v>1.3337000000000001</v>
      </c>
    </row>
    <row r="1975" spans="1:2" x14ac:dyDescent="0.25">
      <c r="A1975" s="398">
        <v>40507</v>
      </c>
      <c r="B1975" s="399">
        <v>1.337</v>
      </c>
    </row>
    <row r="1976" spans="1:2" x14ac:dyDescent="0.25">
      <c r="A1976" s="398">
        <v>40506</v>
      </c>
      <c r="B1976" s="399">
        <v>1.3526</v>
      </c>
    </row>
    <row r="1977" spans="1:2" x14ac:dyDescent="0.25">
      <c r="A1977" s="398">
        <v>40505</v>
      </c>
      <c r="B1977" s="399">
        <v>1.3698999999999999</v>
      </c>
    </row>
    <row r="1978" spans="1:2" x14ac:dyDescent="0.25">
      <c r="A1978" s="398">
        <v>40504</v>
      </c>
      <c r="B1978" s="399">
        <v>1.3673</v>
      </c>
    </row>
    <row r="1979" spans="1:2" x14ac:dyDescent="0.25">
      <c r="A1979" s="398">
        <v>40503</v>
      </c>
      <c r="B1979" s="399">
        <v>1.3668</v>
      </c>
    </row>
    <row r="1980" spans="1:2" x14ac:dyDescent="0.25">
      <c r="A1980" s="398">
        <v>40502</v>
      </c>
      <c r="B1980" s="399">
        <v>1.3661000000000001</v>
      </c>
    </row>
    <row r="1981" spans="1:2" x14ac:dyDescent="0.25">
      <c r="A1981" s="398">
        <v>40501</v>
      </c>
      <c r="B1981" s="399">
        <v>1.3597999999999999</v>
      </c>
    </row>
    <row r="1982" spans="1:2" x14ac:dyDescent="0.25">
      <c r="A1982" s="398">
        <v>40500</v>
      </c>
      <c r="B1982" s="399">
        <v>1.3505</v>
      </c>
    </row>
    <row r="1983" spans="1:2" x14ac:dyDescent="0.25">
      <c r="A1983" s="398">
        <v>40499</v>
      </c>
      <c r="B1983" s="399">
        <v>1.3575999999999999</v>
      </c>
    </row>
    <row r="1984" spans="1:2" x14ac:dyDescent="0.25">
      <c r="A1984" s="398">
        <v>40498</v>
      </c>
      <c r="B1984" s="399">
        <v>1.3653999999999999</v>
      </c>
    </row>
    <row r="1985" spans="1:2" x14ac:dyDescent="0.25">
      <c r="A1985" s="398">
        <v>40497</v>
      </c>
      <c r="B1985" s="399">
        <v>1.3685</v>
      </c>
    </row>
    <row r="1986" spans="1:2" x14ac:dyDescent="0.25">
      <c r="A1986" s="398">
        <v>40496</v>
      </c>
      <c r="B1986" s="399">
        <v>1.3686</v>
      </c>
    </row>
    <row r="1987" spans="1:2" x14ac:dyDescent="0.25">
      <c r="A1987" s="398">
        <v>40495</v>
      </c>
      <c r="B1987" s="399">
        <v>1.3664000000000001</v>
      </c>
    </row>
    <row r="1988" spans="1:2" x14ac:dyDescent="0.25">
      <c r="A1988" s="398">
        <v>40494</v>
      </c>
      <c r="B1988" s="399">
        <v>1.3737999999999999</v>
      </c>
    </row>
    <row r="1989" spans="1:2" x14ac:dyDescent="0.25">
      <c r="A1989" s="398">
        <v>40493</v>
      </c>
      <c r="B1989" s="399">
        <v>1.3765000000000001</v>
      </c>
    </row>
    <row r="1990" spans="1:2" x14ac:dyDescent="0.25">
      <c r="A1990" s="398">
        <v>40492</v>
      </c>
      <c r="B1990" s="399">
        <v>1.3884000000000001</v>
      </c>
    </row>
    <row r="1991" spans="1:2" x14ac:dyDescent="0.25">
      <c r="A1991" s="398">
        <v>40491</v>
      </c>
      <c r="B1991" s="399">
        <v>1.3957999999999999</v>
      </c>
    </row>
    <row r="1992" spans="1:2" x14ac:dyDescent="0.25">
      <c r="A1992" s="398">
        <v>40490</v>
      </c>
      <c r="B1992" s="399">
        <v>1.4026000000000001</v>
      </c>
    </row>
    <row r="1993" spans="1:2" x14ac:dyDescent="0.25">
      <c r="A1993" s="398">
        <v>40489</v>
      </c>
      <c r="B1993" s="399">
        <v>1.4026000000000001</v>
      </c>
    </row>
    <row r="1994" spans="1:2" x14ac:dyDescent="0.25">
      <c r="A1994" s="398">
        <v>40488</v>
      </c>
      <c r="B1994" s="399">
        <v>1.4145000000000001</v>
      </c>
    </row>
    <row r="1995" spans="1:2" x14ac:dyDescent="0.25">
      <c r="A1995" s="398">
        <v>40487</v>
      </c>
      <c r="B1995" s="399">
        <v>1.4179999999999999</v>
      </c>
    </row>
    <row r="1996" spans="1:2" x14ac:dyDescent="0.25">
      <c r="A1996" s="398">
        <v>40486</v>
      </c>
      <c r="B1996" s="399">
        <v>1.4036999999999999</v>
      </c>
    </row>
    <row r="1997" spans="1:2" x14ac:dyDescent="0.25">
      <c r="A1997" s="398">
        <v>40485</v>
      </c>
      <c r="B1997" s="399">
        <v>1.3964000000000001</v>
      </c>
    </row>
    <row r="1998" spans="1:2" x14ac:dyDescent="0.25">
      <c r="A1998" s="398">
        <v>40484</v>
      </c>
      <c r="B1998" s="399">
        <v>1.3944000000000001</v>
      </c>
    </row>
    <row r="1999" spans="1:2" x14ac:dyDescent="0.25">
      <c r="A1999" s="398">
        <v>40483</v>
      </c>
      <c r="B1999" s="399">
        <v>1.3944000000000001</v>
      </c>
    </row>
    <row r="2000" spans="1:2" x14ac:dyDescent="0.25">
      <c r="A2000" s="398">
        <v>40482</v>
      </c>
      <c r="B2000" s="399">
        <v>1.3942000000000001</v>
      </c>
    </row>
    <row r="2001" spans="1:2" x14ac:dyDescent="0.25">
      <c r="A2001" s="398">
        <v>40481</v>
      </c>
      <c r="B2001" s="399">
        <v>1.3892</v>
      </c>
    </row>
    <row r="2002" spans="1:2" x14ac:dyDescent="0.25">
      <c r="A2002" s="398">
        <v>40480</v>
      </c>
      <c r="B2002" s="399">
        <v>1.3873</v>
      </c>
    </row>
    <row r="2003" spans="1:2" x14ac:dyDescent="0.25">
      <c r="A2003" s="398">
        <v>40479</v>
      </c>
      <c r="B2003" s="399">
        <v>1.3794</v>
      </c>
    </row>
    <row r="2004" spans="1:2" x14ac:dyDescent="0.25">
      <c r="A2004" s="398">
        <v>40478</v>
      </c>
      <c r="B2004" s="399">
        <v>1.3906000000000001</v>
      </c>
    </row>
    <row r="2005" spans="1:2" x14ac:dyDescent="0.25">
      <c r="A2005" s="398">
        <v>40477</v>
      </c>
      <c r="B2005" s="399">
        <v>1.4014</v>
      </c>
    </row>
    <row r="2006" spans="1:2" x14ac:dyDescent="0.25">
      <c r="A2006" s="398">
        <v>40476</v>
      </c>
      <c r="B2006" s="399">
        <v>1.3953</v>
      </c>
    </row>
    <row r="2007" spans="1:2" x14ac:dyDescent="0.25">
      <c r="A2007" s="398">
        <v>40475</v>
      </c>
      <c r="B2007" s="399">
        <v>1.3951</v>
      </c>
    </row>
    <row r="2008" spans="1:2" x14ac:dyDescent="0.25">
      <c r="A2008" s="398">
        <v>40474</v>
      </c>
      <c r="B2008" s="399">
        <v>1.3927</v>
      </c>
    </row>
    <row r="2009" spans="1:2" x14ac:dyDescent="0.25">
      <c r="A2009" s="398">
        <v>40473</v>
      </c>
      <c r="B2009" s="399">
        <v>1.3968</v>
      </c>
    </row>
    <row r="2010" spans="1:2" x14ac:dyDescent="0.25">
      <c r="A2010" s="398">
        <v>40472</v>
      </c>
      <c r="B2010" s="399">
        <v>1.3872</v>
      </c>
    </row>
    <row r="2011" spans="1:2" x14ac:dyDescent="0.25">
      <c r="A2011" s="398">
        <v>40471</v>
      </c>
      <c r="B2011" s="399">
        <v>1.3846000000000001</v>
      </c>
    </row>
    <row r="2012" spans="1:2" x14ac:dyDescent="0.25">
      <c r="A2012" s="398">
        <v>40470</v>
      </c>
      <c r="B2012" s="399">
        <v>1.3924000000000001</v>
      </c>
    </row>
    <row r="2013" spans="1:2" x14ac:dyDescent="0.25">
      <c r="A2013" s="398">
        <v>40469</v>
      </c>
      <c r="B2013" s="399">
        <v>1.3974</v>
      </c>
    </row>
    <row r="2014" spans="1:2" x14ac:dyDescent="0.25">
      <c r="A2014" s="398">
        <v>40468</v>
      </c>
      <c r="B2014" s="399">
        <v>1.3972</v>
      </c>
    </row>
    <row r="2015" spans="1:2" x14ac:dyDescent="0.25">
      <c r="A2015" s="398">
        <v>40467</v>
      </c>
      <c r="B2015" s="399">
        <v>1.4040999999999999</v>
      </c>
    </row>
    <row r="2016" spans="1:2" x14ac:dyDescent="0.25">
      <c r="A2016" s="398">
        <v>40466</v>
      </c>
      <c r="B2016" s="399">
        <v>1.4074</v>
      </c>
    </row>
    <row r="2017" spans="1:2" x14ac:dyDescent="0.25">
      <c r="A2017" s="398">
        <v>40465</v>
      </c>
      <c r="B2017" s="399">
        <v>1.3963000000000001</v>
      </c>
    </row>
    <row r="2018" spans="1:2" x14ac:dyDescent="0.25">
      <c r="A2018" s="398">
        <v>40464</v>
      </c>
      <c r="B2018" s="399">
        <v>1.3848</v>
      </c>
    </row>
    <row r="2019" spans="1:2" x14ac:dyDescent="0.25">
      <c r="A2019" s="398">
        <v>40463</v>
      </c>
      <c r="B2019" s="399">
        <v>1.3923000000000001</v>
      </c>
    </row>
    <row r="2020" spans="1:2" x14ac:dyDescent="0.25">
      <c r="A2020" s="398">
        <v>40462</v>
      </c>
      <c r="B2020" s="399">
        <v>1.3936999999999999</v>
      </c>
    </row>
    <row r="2021" spans="1:2" x14ac:dyDescent="0.25">
      <c r="A2021" s="398">
        <v>40461</v>
      </c>
      <c r="B2021" s="399">
        <v>1.3933</v>
      </c>
    </row>
    <row r="2022" spans="1:2" x14ac:dyDescent="0.25">
      <c r="A2022" s="398">
        <v>40460</v>
      </c>
      <c r="B2022" s="399">
        <v>1.3916999999999999</v>
      </c>
    </row>
    <row r="2023" spans="1:2" x14ac:dyDescent="0.25">
      <c r="A2023" s="398">
        <v>40459</v>
      </c>
      <c r="B2023" s="399">
        <v>1.3940999999999999</v>
      </c>
    </row>
    <row r="2024" spans="1:2" x14ac:dyDescent="0.25">
      <c r="A2024" s="398">
        <v>40458</v>
      </c>
      <c r="B2024" s="399">
        <v>1.3877999999999999</v>
      </c>
    </row>
    <row r="2025" spans="1:2" x14ac:dyDescent="0.25">
      <c r="A2025" s="398">
        <v>40457</v>
      </c>
      <c r="B2025" s="399">
        <v>1.3781000000000001</v>
      </c>
    </row>
    <row r="2026" spans="1:2" x14ac:dyDescent="0.25">
      <c r="A2026" s="398">
        <v>40456</v>
      </c>
      <c r="B2026" s="399">
        <v>1.3707</v>
      </c>
    </row>
    <row r="2027" spans="1:2" x14ac:dyDescent="0.25">
      <c r="A2027" s="398">
        <v>40455</v>
      </c>
      <c r="B2027" s="399">
        <v>1.3787</v>
      </c>
    </row>
    <row r="2028" spans="1:2" x14ac:dyDescent="0.25">
      <c r="A2028" s="398">
        <v>40454</v>
      </c>
      <c r="B2028" s="399">
        <v>1.3786</v>
      </c>
    </row>
    <row r="2029" spans="1:2" x14ac:dyDescent="0.25">
      <c r="A2029" s="398">
        <v>40453</v>
      </c>
      <c r="B2029" s="399">
        <v>1.3725000000000001</v>
      </c>
    </row>
    <row r="2030" spans="1:2" x14ac:dyDescent="0.25">
      <c r="A2030" s="398">
        <v>40452</v>
      </c>
      <c r="B2030" s="399">
        <v>1.3623000000000001</v>
      </c>
    </row>
    <row r="2031" spans="1:2" x14ac:dyDescent="0.25">
      <c r="A2031" s="398">
        <v>40451</v>
      </c>
      <c r="B2031" s="399">
        <v>1.361</v>
      </c>
    </row>
    <row r="2032" spans="1:2" x14ac:dyDescent="0.25">
      <c r="A2032" s="398">
        <v>40450</v>
      </c>
      <c r="B2032" s="399">
        <v>1.3498000000000001</v>
      </c>
    </row>
    <row r="2033" spans="1:2" x14ac:dyDescent="0.25">
      <c r="A2033" s="398">
        <v>40449</v>
      </c>
      <c r="B2033" s="399">
        <v>1.3468</v>
      </c>
    </row>
    <row r="2034" spans="1:2" x14ac:dyDescent="0.25">
      <c r="A2034" s="398">
        <v>40448</v>
      </c>
      <c r="B2034" s="399">
        <v>1.3486</v>
      </c>
    </row>
    <row r="2035" spans="1:2" x14ac:dyDescent="0.25">
      <c r="A2035" s="398">
        <v>40447</v>
      </c>
      <c r="B2035" s="399">
        <v>1.3487</v>
      </c>
    </row>
    <row r="2036" spans="1:2" x14ac:dyDescent="0.25">
      <c r="A2036" s="398">
        <v>40446</v>
      </c>
      <c r="B2036" s="399">
        <v>1.3419000000000001</v>
      </c>
    </row>
    <row r="2037" spans="1:2" x14ac:dyDescent="0.25">
      <c r="A2037" s="398">
        <v>40445</v>
      </c>
      <c r="B2037" s="399">
        <v>1.335</v>
      </c>
    </row>
    <row r="2038" spans="1:2" x14ac:dyDescent="0.25">
      <c r="A2038" s="398">
        <v>40444</v>
      </c>
      <c r="B2038" s="399">
        <v>1.3358000000000001</v>
      </c>
    </row>
    <row r="2039" spans="1:2" x14ac:dyDescent="0.25">
      <c r="A2039" s="398">
        <v>40443</v>
      </c>
      <c r="B2039" s="399">
        <v>1.3137000000000001</v>
      </c>
    </row>
    <row r="2040" spans="1:2" x14ac:dyDescent="0.25">
      <c r="A2040" s="398">
        <v>40442</v>
      </c>
      <c r="B2040" s="399">
        <v>1.3076000000000001</v>
      </c>
    </row>
    <row r="2041" spans="1:2" x14ac:dyDescent="0.25">
      <c r="A2041" s="398">
        <v>40441</v>
      </c>
      <c r="B2041" s="399">
        <v>1.3046</v>
      </c>
    </row>
    <row r="2042" spans="1:2" x14ac:dyDescent="0.25">
      <c r="A2042" s="398">
        <v>40440</v>
      </c>
      <c r="B2042" s="399">
        <v>1.3046</v>
      </c>
    </row>
    <row r="2043" spans="1:2" x14ac:dyDescent="0.25">
      <c r="A2043" s="398">
        <v>40439</v>
      </c>
      <c r="B2043" s="399">
        <v>1.3084</v>
      </c>
    </row>
    <row r="2044" spans="1:2" x14ac:dyDescent="0.25">
      <c r="A2044" s="398">
        <v>40438</v>
      </c>
      <c r="B2044" s="399">
        <v>1.3057000000000001</v>
      </c>
    </row>
    <row r="2045" spans="1:2" x14ac:dyDescent="0.25">
      <c r="A2045" s="398">
        <v>40437</v>
      </c>
      <c r="B2045" s="399">
        <v>1.2990999999999999</v>
      </c>
    </row>
    <row r="2046" spans="1:2" x14ac:dyDescent="0.25">
      <c r="A2046" s="398">
        <v>40436</v>
      </c>
      <c r="B2046" s="399">
        <v>1.2919</v>
      </c>
    </row>
    <row r="2047" spans="1:2" x14ac:dyDescent="0.25">
      <c r="A2047" s="398">
        <v>40435</v>
      </c>
      <c r="B2047" s="399">
        <v>1.2833000000000001</v>
      </c>
    </row>
    <row r="2048" spans="1:2" x14ac:dyDescent="0.25">
      <c r="A2048" s="398">
        <v>40434</v>
      </c>
      <c r="B2048" s="399">
        <v>1.268</v>
      </c>
    </row>
    <row r="2049" spans="1:2" x14ac:dyDescent="0.25">
      <c r="A2049" s="398">
        <v>40433</v>
      </c>
      <c r="B2049" s="399">
        <v>1.2677</v>
      </c>
    </row>
    <row r="2050" spans="1:2" x14ac:dyDescent="0.25">
      <c r="A2050" s="398">
        <v>40432</v>
      </c>
      <c r="B2050" s="399">
        <v>1.2709999999999999</v>
      </c>
    </row>
    <row r="2051" spans="1:2" x14ac:dyDescent="0.25">
      <c r="A2051" s="398">
        <v>40431</v>
      </c>
      <c r="B2051" s="399">
        <v>1.2708999999999999</v>
      </c>
    </row>
    <row r="2052" spans="1:2" x14ac:dyDescent="0.25">
      <c r="A2052" s="398">
        <v>40430</v>
      </c>
      <c r="B2052" s="399">
        <v>1.2714000000000001</v>
      </c>
    </row>
    <row r="2053" spans="1:2" x14ac:dyDescent="0.25">
      <c r="A2053" s="398">
        <v>40429</v>
      </c>
      <c r="B2053" s="399">
        <v>1.2747999999999999</v>
      </c>
    </row>
    <row r="2054" spans="1:2" x14ac:dyDescent="0.25">
      <c r="A2054" s="398">
        <v>40428</v>
      </c>
      <c r="B2054" s="399">
        <v>1.2884</v>
      </c>
    </row>
    <row r="2055" spans="1:2" x14ac:dyDescent="0.25">
      <c r="A2055" s="398">
        <v>40427</v>
      </c>
      <c r="B2055" s="399">
        <v>1.2889999999999999</v>
      </c>
    </row>
    <row r="2056" spans="1:2" x14ac:dyDescent="0.25">
      <c r="A2056" s="398">
        <v>40426</v>
      </c>
      <c r="B2056" s="399">
        <v>1.2890999999999999</v>
      </c>
    </row>
    <row r="2057" spans="1:2" x14ac:dyDescent="0.25">
      <c r="A2057" s="398">
        <v>40425</v>
      </c>
      <c r="B2057" s="399">
        <v>1.2851999999999999</v>
      </c>
    </row>
    <row r="2058" spans="1:2" x14ac:dyDescent="0.25">
      <c r="A2058" s="398">
        <v>40424</v>
      </c>
      <c r="B2058" s="399">
        <v>1.2813000000000001</v>
      </c>
    </row>
    <row r="2059" spans="1:2" x14ac:dyDescent="0.25">
      <c r="A2059" s="398">
        <v>40423</v>
      </c>
      <c r="B2059" s="399">
        <v>1.2778</v>
      </c>
    </row>
    <row r="2060" spans="1:2" x14ac:dyDescent="0.25">
      <c r="A2060" s="398">
        <v>40422</v>
      </c>
      <c r="B2060" s="399">
        <v>1.268</v>
      </c>
    </row>
    <row r="2061" spans="1:2" x14ac:dyDescent="0.25">
      <c r="A2061" s="398">
        <v>40421</v>
      </c>
      <c r="B2061" s="399">
        <v>1.27</v>
      </c>
    </row>
    <row r="2062" spans="1:2" x14ac:dyDescent="0.25">
      <c r="A2062" s="398">
        <v>40420</v>
      </c>
      <c r="B2062" s="399">
        <v>1.2758</v>
      </c>
    </row>
    <row r="2063" spans="1:2" x14ac:dyDescent="0.25">
      <c r="A2063" s="398">
        <v>40419</v>
      </c>
      <c r="B2063" s="399">
        <v>1.2758</v>
      </c>
    </row>
    <row r="2064" spans="1:2" x14ac:dyDescent="0.25">
      <c r="A2064" s="398">
        <v>40418</v>
      </c>
      <c r="B2064" s="399">
        <v>1.2725</v>
      </c>
    </row>
    <row r="2065" spans="1:2" x14ac:dyDescent="0.25">
      <c r="A2065" s="398">
        <v>40417</v>
      </c>
      <c r="B2065" s="399">
        <v>1.2708999999999999</v>
      </c>
    </row>
    <row r="2066" spans="1:2" x14ac:dyDescent="0.25">
      <c r="A2066" s="398">
        <v>40416</v>
      </c>
      <c r="B2066" s="399">
        <v>1.2652000000000001</v>
      </c>
    </row>
    <row r="2067" spans="1:2" x14ac:dyDescent="0.25">
      <c r="A2067" s="398">
        <v>40415</v>
      </c>
      <c r="B2067" s="399">
        <v>1.2645999999999999</v>
      </c>
    </row>
    <row r="2068" spans="1:2" x14ac:dyDescent="0.25">
      <c r="A2068" s="398">
        <v>40414</v>
      </c>
      <c r="B2068" s="399">
        <v>1.2690999999999999</v>
      </c>
    </row>
    <row r="2069" spans="1:2" x14ac:dyDescent="0.25">
      <c r="A2069" s="398">
        <v>40413</v>
      </c>
      <c r="B2069" s="399">
        <v>1.2705</v>
      </c>
    </row>
    <row r="2070" spans="1:2" x14ac:dyDescent="0.25">
      <c r="A2070" s="398">
        <v>40412</v>
      </c>
      <c r="B2070" s="399">
        <v>1.2706</v>
      </c>
    </row>
    <row r="2071" spans="1:2" x14ac:dyDescent="0.25">
      <c r="A2071" s="398">
        <v>40411</v>
      </c>
      <c r="B2071" s="399">
        <v>1.2734000000000001</v>
      </c>
    </row>
    <row r="2072" spans="1:2" x14ac:dyDescent="0.25">
      <c r="A2072" s="398">
        <v>40410</v>
      </c>
      <c r="B2072" s="399">
        <v>1.2827</v>
      </c>
    </row>
    <row r="2073" spans="1:2" x14ac:dyDescent="0.25">
      <c r="A2073" s="398">
        <v>40409</v>
      </c>
      <c r="B2073" s="399">
        <v>1.2866</v>
      </c>
    </row>
    <row r="2074" spans="1:2" x14ac:dyDescent="0.25">
      <c r="A2074" s="398">
        <v>40408</v>
      </c>
      <c r="B2074" s="399">
        <v>1.2870999999999999</v>
      </c>
    </row>
    <row r="2075" spans="1:2" x14ac:dyDescent="0.25">
      <c r="A2075" s="398">
        <v>40407</v>
      </c>
      <c r="B2075" s="399">
        <v>1.2817000000000001</v>
      </c>
    </row>
    <row r="2076" spans="1:2" x14ac:dyDescent="0.25">
      <c r="A2076" s="398">
        <v>40406</v>
      </c>
      <c r="B2076" s="399">
        <v>1.2749999999999999</v>
      </c>
    </row>
    <row r="2077" spans="1:2" x14ac:dyDescent="0.25">
      <c r="A2077" s="398">
        <v>40405</v>
      </c>
      <c r="B2077" s="399">
        <v>1.2748999999999999</v>
      </c>
    </row>
    <row r="2078" spans="1:2" x14ac:dyDescent="0.25">
      <c r="A2078" s="398">
        <v>40404</v>
      </c>
      <c r="B2078" s="399">
        <v>1.2810999999999999</v>
      </c>
    </row>
    <row r="2079" spans="1:2" x14ac:dyDescent="0.25">
      <c r="A2079" s="398">
        <v>40403</v>
      </c>
      <c r="B2079" s="399">
        <v>1.2850999999999999</v>
      </c>
    </row>
    <row r="2080" spans="1:2" x14ac:dyDescent="0.25">
      <c r="A2080" s="398">
        <v>40402</v>
      </c>
      <c r="B2080" s="399">
        <v>1.298</v>
      </c>
    </row>
    <row r="2081" spans="1:2" x14ac:dyDescent="0.25">
      <c r="A2081" s="398">
        <v>40401</v>
      </c>
      <c r="B2081" s="399">
        <v>1.3145</v>
      </c>
    </row>
    <row r="2082" spans="1:2" x14ac:dyDescent="0.25">
      <c r="A2082" s="398">
        <v>40400</v>
      </c>
      <c r="B2082" s="399">
        <v>1.3253999999999999</v>
      </c>
    </row>
    <row r="2083" spans="1:2" x14ac:dyDescent="0.25">
      <c r="A2083" s="398">
        <v>40399</v>
      </c>
      <c r="B2083" s="399">
        <v>1.3275999999999999</v>
      </c>
    </row>
    <row r="2084" spans="1:2" x14ac:dyDescent="0.25">
      <c r="A2084" s="398">
        <v>40398</v>
      </c>
      <c r="B2084" s="399">
        <v>1.3274999999999999</v>
      </c>
    </row>
    <row r="2085" spans="1:2" x14ac:dyDescent="0.25">
      <c r="A2085" s="398">
        <v>40397</v>
      </c>
      <c r="B2085" s="399">
        <v>1.3230999999999999</v>
      </c>
    </row>
    <row r="2086" spans="1:2" x14ac:dyDescent="0.25">
      <c r="A2086" s="398">
        <v>40396</v>
      </c>
      <c r="B2086" s="399">
        <v>1.3170999999999999</v>
      </c>
    </row>
    <row r="2087" spans="1:2" x14ac:dyDescent="0.25">
      <c r="A2087" s="398">
        <v>40395</v>
      </c>
      <c r="B2087" s="399">
        <v>1.3187</v>
      </c>
    </row>
    <row r="2088" spans="1:2" x14ac:dyDescent="0.25">
      <c r="A2088" s="398">
        <v>40394</v>
      </c>
      <c r="B2088" s="399">
        <v>1.3213999999999999</v>
      </c>
    </row>
    <row r="2089" spans="1:2" x14ac:dyDescent="0.25">
      <c r="A2089" s="398">
        <v>40393</v>
      </c>
      <c r="B2089" s="399">
        <v>1.3117000000000001</v>
      </c>
    </row>
    <row r="2090" spans="1:2" x14ac:dyDescent="0.25">
      <c r="A2090" s="398">
        <v>40392</v>
      </c>
      <c r="B2090" s="399">
        <v>1.3047</v>
      </c>
    </row>
    <row r="2091" spans="1:2" x14ac:dyDescent="0.25">
      <c r="A2091" s="398">
        <v>40391</v>
      </c>
      <c r="B2091" s="399">
        <v>1.3046</v>
      </c>
    </row>
    <row r="2092" spans="1:2" x14ac:dyDescent="0.25">
      <c r="A2092" s="398">
        <v>40390</v>
      </c>
      <c r="B2092" s="399">
        <v>1.3041</v>
      </c>
    </row>
    <row r="2093" spans="1:2" x14ac:dyDescent="0.25">
      <c r="A2093" s="398">
        <v>40389</v>
      </c>
      <c r="B2093" s="399">
        <v>1.3063</v>
      </c>
    </row>
    <row r="2094" spans="1:2" x14ac:dyDescent="0.25">
      <c r="A2094" s="398">
        <v>40388</v>
      </c>
      <c r="B2094" s="399">
        <v>1.3</v>
      </c>
    </row>
    <row r="2095" spans="1:2" x14ac:dyDescent="0.25">
      <c r="A2095" s="398">
        <v>40387</v>
      </c>
      <c r="B2095" s="399">
        <v>1.2996000000000001</v>
      </c>
    </row>
    <row r="2096" spans="1:2" x14ac:dyDescent="0.25">
      <c r="A2096" s="398">
        <v>40386</v>
      </c>
      <c r="B2096" s="399">
        <v>1.2946</v>
      </c>
    </row>
    <row r="2097" spans="1:2" x14ac:dyDescent="0.25">
      <c r="A2097" s="398">
        <v>40385</v>
      </c>
      <c r="B2097" s="399">
        <v>1.2903</v>
      </c>
    </row>
    <row r="2098" spans="1:2" x14ac:dyDescent="0.25">
      <c r="A2098" s="398">
        <v>40384</v>
      </c>
      <c r="B2098" s="399">
        <v>1.2906</v>
      </c>
    </row>
    <row r="2099" spans="1:2" x14ac:dyDescent="0.25">
      <c r="A2099" s="398">
        <v>40383</v>
      </c>
      <c r="B2099" s="399">
        <v>1.2887999999999999</v>
      </c>
    </row>
    <row r="2100" spans="1:2" x14ac:dyDescent="0.25">
      <c r="A2100" s="398">
        <v>40382</v>
      </c>
      <c r="B2100" s="399">
        <v>1.2850999999999999</v>
      </c>
    </row>
    <row r="2101" spans="1:2" x14ac:dyDescent="0.25">
      <c r="A2101" s="398">
        <v>40381</v>
      </c>
      <c r="B2101" s="399">
        <v>1.2826</v>
      </c>
    </row>
    <row r="2102" spans="1:2" x14ac:dyDescent="0.25">
      <c r="A2102" s="398">
        <v>40380</v>
      </c>
      <c r="B2102" s="399">
        <v>1.2921</v>
      </c>
    </row>
    <row r="2103" spans="1:2" x14ac:dyDescent="0.25">
      <c r="A2103" s="398">
        <v>40379</v>
      </c>
      <c r="B2103" s="399">
        <v>1.2946</v>
      </c>
    </row>
    <row r="2104" spans="1:2" x14ac:dyDescent="0.25">
      <c r="A2104" s="398">
        <v>40378</v>
      </c>
      <c r="B2104" s="399">
        <v>1.2923</v>
      </c>
    </row>
    <row r="2105" spans="1:2" x14ac:dyDescent="0.25">
      <c r="A2105" s="398">
        <v>40377</v>
      </c>
      <c r="B2105" s="399">
        <v>1.2925</v>
      </c>
    </row>
    <row r="2106" spans="1:2" x14ac:dyDescent="0.25">
      <c r="A2106" s="398">
        <v>40376</v>
      </c>
      <c r="B2106" s="399">
        <v>1.2941</v>
      </c>
    </row>
    <row r="2107" spans="1:2" x14ac:dyDescent="0.25">
      <c r="A2107" s="398">
        <v>40375</v>
      </c>
      <c r="B2107" s="399">
        <v>1.2830999999999999</v>
      </c>
    </row>
    <row r="2108" spans="1:2" x14ac:dyDescent="0.25">
      <c r="A2108" s="398">
        <v>40374</v>
      </c>
      <c r="B2108" s="399">
        <v>1.2723</v>
      </c>
    </row>
    <row r="2109" spans="1:2" x14ac:dyDescent="0.25">
      <c r="A2109" s="398">
        <v>40373</v>
      </c>
      <c r="B2109" s="399">
        <v>1.2627999999999999</v>
      </c>
    </row>
    <row r="2110" spans="1:2" x14ac:dyDescent="0.25">
      <c r="A2110" s="398">
        <v>40372</v>
      </c>
      <c r="B2110" s="399">
        <v>1.2581</v>
      </c>
    </row>
    <row r="2111" spans="1:2" x14ac:dyDescent="0.25">
      <c r="A2111" s="398">
        <v>40371</v>
      </c>
      <c r="B2111" s="399">
        <v>1.2634000000000001</v>
      </c>
    </row>
    <row r="2112" spans="1:2" x14ac:dyDescent="0.25">
      <c r="A2112" s="398">
        <v>40370</v>
      </c>
      <c r="B2112" s="399">
        <v>1.2635000000000001</v>
      </c>
    </row>
    <row r="2113" spans="1:2" x14ac:dyDescent="0.25">
      <c r="A2113" s="398">
        <v>40369</v>
      </c>
      <c r="B2113" s="399">
        <v>1.2659</v>
      </c>
    </row>
    <row r="2114" spans="1:2" x14ac:dyDescent="0.25">
      <c r="A2114" s="398">
        <v>40368</v>
      </c>
      <c r="B2114" s="399">
        <v>1.2664</v>
      </c>
    </row>
    <row r="2115" spans="1:2" x14ac:dyDescent="0.25">
      <c r="A2115" s="398">
        <v>40367</v>
      </c>
      <c r="B2115" s="399">
        <v>1.26</v>
      </c>
    </row>
    <row r="2116" spans="1:2" x14ac:dyDescent="0.25">
      <c r="A2116" s="398">
        <v>40366</v>
      </c>
      <c r="B2116" s="399">
        <v>1.2596000000000001</v>
      </c>
    </row>
    <row r="2117" spans="1:2" x14ac:dyDescent="0.25">
      <c r="A2117" s="398">
        <v>40365</v>
      </c>
      <c r="B2117" s="399">
        <v>1.2533000000000001</v>
      </c>
    </row>
    <row r="2118" spans="1:2" x14ac:dyDescent="0.25">
      <c r="A2118" s="398">
        <v>40364</v>
      </c>
      <c r="B2118" s="399">
        <v>1.256</v>
      </c>
    </row>
    <row r="2119" spans="1:2" x14ac:dyDescent="0.25">
      <c r="A2119" s="398">
        <v>40363</v>
      </c>
      <c r="B2119" s="399">
        <v>1.2561</v>
      </c>
    </row>
    <row r="2120" spans="1:2" x14ac:dyDescent="0.25">
      <c r="A2120" s="398">
        <v>40362</v>
      </c>
      <c r="B2120" s="399">
        <v>1.2536</v>
      </c>
    </row>
    <row r="2121" spans="1:2" x14ac:dyDescent="0.25">
      <c r="A2121" s="398">
        <v>40361</v>
      </c>
      <c r="B2121" s="399">
        <v>1.236</v>
      </c>
    </row>
    <row r="2122" spans="1:2" x14ac:dyDescent="0.25">
      <c r="A2122" s="398">
        <v>40360</v>
      </c>
      <c r="B2122" s="399">
        <v>1.2249000000000001</v>
      </c>
    </row>
    <row r="2123" spans="1:2" x14ac:dyDescent="0.25">
      <c r="A2123" s="398">
        <v>40359</v>
      </c>
      <c r="B2123" s="399">
        <v>1.2205999999999999</v>
      </c>
    </row>
    <row r="2124" spans="1:2" x14ac:dyDescent="0.25">
      <c r="A2124" s="398">
        <v>40358</v>
      </c>
      <c r="B2124" s="399">
        <v>1.2332000000000001</v>
      </c>
    </row>
    <row r="2125" spans="1:2" x14ac:dyDescent="0.25">
      <c r="A2125" s="398">
        <v>40357</v>
      </c>
      <c r="B2125" s="399">
        <v>1.2364999999999999</v>
      </c>
    </row>
    <row r="2126" spans="1:2" x14ac:dyDescent="0.25">
      <c r="A2126" s="398">
        <v>40356</v>
      </c>
      <c r="B2126" s="399">
        <v>1.2363999999999999</v>
      </c>
    </row>
    <row r="2127" spans="1:2" x14ac:dyDescent="0.25">
      <c r="A2127" s="398">
        <v>40355</v>
      </c>
      <c r="B2127" s="399">
        <v>1.2323999999999999</v>
      </c>
    </row>
    <row r="2128" spans="1:2" x14ac:dyDescent="0.25">
      <c r="A2128" s="398">
        <v>40354</v>
      </c>
      <c r="B2128" s="399">
        <v>1.2317</v>
      </c>
    </row>
    <row r="2129" spans="1:2" x14ac:dyDescent="0.25">
      <c r="A2129" s="398">
        <v>40353</v>
      </c>
      <c r="B2129" s="399">
        <v>1.2272000000000001</v>
      </c>
    </row>
    <row r="2130" spans="1:2" x14ac:dyDescent="0.25">
      <c r="A2130" s="398">
        <v>40352</v>
      </c>
      <c r="B2130" s="399">
        <v>1.2290000000000001</v>
      </c>
    </row>
    <row r="2131" spans="1:2" x14ac:dyDescent="0.25">
      <c r="A2131" s="398">
        <v>40351</v>
      </c>
      <c r="B2131" s="399">
        <v>1.2384999999999999</v>
      </c>
    </row>
    <row r="2132" spans="1:2" x14ac:dyDescent="0.25">
      <c r="A2132" s="398">
        <v>40350</v>
      </c>
      <c r="B2132" s="399">
        <v>1.2387999999999999</v>
      </c>
    </row>
    <row r="2133" spans="1:2" x14ac:dyDescent="0.25">
      <c r="A2133" s="398">
        <v>40349</v>
      </c>
      <c r="B2133" s="399">
        <v>1.2370000000000001</v>
      </c>
    </row>
    <row r="2134" spans="1:2" x14ac:dyDescent="0.25">
      <c r="A2134" s="398">
        <v>40348</v>
      </c>
      <c r="B2134" s="399">
        <v>1.2377</v>
      </c>
    </row>
    <row r="2135" spans="1:2" x14ac:dyDescent="0.25">
      <c r="A2135" s="398">
        <v>40347</v>
      </c>
      <c r="B2135" s="399">
        <v>1.2344999999999999</v>
      </c>
    </row>
    <row r="2136" spans="1:2" x14ac:dyDescent="0.25">
      <c r="A2136" s="398">
        <v>40346</v>
      </c>
      <c r="B2136" s="399">
        <v>1.2305999999999999</v>
      </c>
    </row>
    <row r="2137" spans="1:2" x14ac:dyDescent="0.25">
      <c r="A2137" s="398">
        <v>40345</v>
      </c>
      <c r="B2137" s="399">
        <v>1.2266999999999999</v>
      </c>
    </row>
    <row r="2138" spans="1:2" x14ac:dyDescent="0.25">
      <c r="A2138" s="398">
        <v>40344</v>
      </c>
      <c r="B2138" s="399">
        <v>1.2228000000000001</v>
      </c>
    </row>
    <row r="2139" spans="1:2" x14ac:dyDescent="0.25">
      <c r="A2139" s="398">
        <v>40343</v>
      </c>
      <c r="B2139" s="399">
        <v>1.2108000000000001</v>
      </c>
    </row>
    <row r="2140" spans="1:2" x14ac:dyDescent="0.25">
      <c r="A2140" s="398">
        <v>40342</v>
      </c>
      <c r="B2140" s="399">
        <v>1.2107000000000001</v>
      </c>
    </row>
    <row r="2141" spans="1:2" x14ac:dyDescent="0.25">
      <c r="A2141" s="398">
        <v>40341</v>
      </c>
      <c r="B2141" s="399">
        <v>1.2099</v>
      </c>
    </row>
    <row r="2142" spans="1:2" x14ac:dyDescent="0.25">
      <c r="A2142" s="398">
        <v>40340</v>
      </c>
      <c r="B2142" s="399">
        <v>1.2073</v>
      </c>
    </row>
    <row r="2143" spans="1:2" x14ac:dyDescent="0.25">
      <c r="A2143" s="398">
        <v>40339</v>
      </c>
      <c r="B2143" s="399">
        <v>1.1989000000000001</v>
      </c>
    </row>
    <row r="2144" spans="1:2" x14ac:dyDescent="0.25">
      <c r="A2144" s="398">
        <v>40338</v>
      </c>
      <c r="B2144" s="399">
        <v>1.1946000000000001</v>
      </c>
    </row>
    <row r="2145" spans="1:2" x14ac:dyDescent="0.25">
      <c r="A2145" s="398">
        <v>40337</v>
      </c>
      <c r="B2145" s="399">
        <v>1.1941999999999999</v>
      </c>
    </row>
    <row r="2146" spans="1:2" x14ac:dyDescent="0.25">
      <c r="A2146" s="398">
        <v>40336</v>
      </c>
      <c r="B2146" s="399">
        <v>1.196</v>
      </c>
    </row>
    <row r="2147" spans="1:2" x14ac:dyDescent="0.25">
      <c r="A2147" s="398">
        <v>40335</v>
      </c>
      <c r="B2147" s="399">
        <v>1.1962999999999999</v>
      </c>
    </row>
    <row r="2148" spans="1:2" x14ac:dyDescent="0.25">
      <c r="A2148" s="398">
        <v>40334</v>
      </c>
      <c r="B2148" s="399">
        <v>1.2085999999999999</v>
      </c>
    </row>
    <row r="2149" spans="1:2" x14ac:dyDescent="0.25">
      <c r="A2149" s="398">
        <v>40333</v>
      </c>
      <c r="B2149" s="399">
        <v>1.2238</v>
      </c>
    </row>
    <row r="2150" spans="1:2" x14ac:dyDescent="0.25">
      <c r="A2150" s="398">
        <v>40332</v>
      </c>
      <c r="B2150" s="399">
        <v>1.2221</v>
      </c>
    </row>
    <row r="2151" spans="1:2" x14ac:dyDescent="0.25">
      <c r="A2151" s="398">
        <v>40331</v>
      </c>
      <c r="B2151" s="399">
        <v>1.2225999999999999</v>
      </c>
    </row>
    <row r="2152" spans="1:2" x14ac:dyDescent="0.25">
      <c r="A2152" s="398">
        <v>40330</v>
      </c>
      <c r="B2152" s="399">
        <v>1.23</v>
      </c>
    </row>
    <row r="2153" spans="1:2" x14ac:dyDescent="0.25">
      <c r="A2153" s="398">
        <v>40329</v>
      </c>
      <c r="B2153" s="399">
        <v>1.2265999999999999</v>
      </c>
    </row>
    <row r="2154" spans="1:2" x14ac:dyDescent="0.25">
      <c r="A2154" s="398">
        <v>40328</v>
      </c>
      <c r="B2154" s="399">
        <v>1.2267999999999999</v>
      </c>
    </row>
    <row r="2155" spans="1:2" x14ac:dyDescent="0.25">
      <c r="A2155" s="398">
        <v>40327</v>
      </c>
      <c r="B2155" s="399">
        <v>1.2342</v>
      </c>
    </row>
    <row r="2156" spans="1:2" x14ac:dyDescent="0.25">
      <c r="A2156" s="398">
        <v>40326</v>
      </c>
      <c r="B2156" s="399">
        <v>1.2299</v>
      </c>
    </row>
    <row r="2157" spans="1:2" x14ac:dyDescent="0.25">
      <c r="A2157" s="398">
        <v>40325</v>
      </c>
      <c r="B2157" s="399">
        <v>1.2262999999999999</v>
      </c>
    </row>
    <row r="2158" spans="1:2" x14ac:dyDescent="0.25">
      <c r="A2158" s="398">
        <v>40324</v>
      </c>
      <c r="B2158" s="399">
        <v>1.2259</v>
      </c>
    </row>
    <row r="2159" spans="1:2" x14ac:dyDescent="0.25">
      <c r="A2159" s="398">
        <v>40323</v>
      </c>
      <c r="B2159" s="399">
        <v>1.2419</v>
      </c>
    </row>
    <row r="2160" spans="1:2" x14ac:dyDescent="0.25">
      <c r="A2160" s="398">
        <v>40322</v>
      </c>
      <c r="B2160" s="399">
        <v>1.2572000000000001</v>
      </c>
    </row>
    <row r="2161" spans="1:2" x14ac:dyDescent="0.25">
      <c r="A2161" s="398">
        <v>40321</v>
      </c>
      <c r="B2161" s="399">
        <v>1.2567999999999999</v>
      </c>
    </row>
    <row r="2162" spans="1:2" x14ac:dyDescent="0.25">
      <c r="A2162" s="398">
        <v>40320</v>
      </c>
      <c r="B2162" s="399">
        <v>1.2555000000000001</v>
      </c>
    </row>
    <row r="2163" spans="1:2" x14ac:dyDescent="0.25">
      <c r="A2163" s="398">
        <v>40319</v>
      </c>
      <c r="B2163" s="399">
        <v>1.2394000000000001</v>
      </c>
    </row>
    <row r="2164" spans="1:2" x14ac:dyDescent="0.25">
      <c r="A2164" s="398">
        <v>40318</v>
      </c>
      <c r="B2164" s="399">
        <v>1.2266999999999999</v>
      </c>
    </row>
    <row r="2165" spans="1:2" x14ac:dyDescent="0.25">
      <c r="A2165" s="398">
        <v>40317</v>
      </c>
      <c r="B2165" s="399">
        <v>1.2352000000000001</v>
      </c>
    </row>
    <row r="2166" spans="1:2" x14ac:dyDescent="0.25">
      <c r="A2166" s="398">
        <v>40316</v>
      </c>
      <c r="B2166" s="399">
        <v>1.2327999999999999</v>
      </c>
    </row>
    <row r="2167" spans="1:2" x14ac:dyDescent="0.25">
      <c r="A2167" s="398">
        <v>40315</v>
      </c>
      <c r="B2167" s="399">
        <v>1.2349000000000001</v>
      </c>
    </row>
    <row r="2168" spans="1:2" x14ac:dyDescent="0.25">
      <c r="A2168" s="398">
        <v>40314</v>
      </c>
      <c r="B2168" s="399">
        <v>1.2354000000000001</v>
      </c>
    </row>
    <row r="2169" spans="1:2" x14ac:dyDescent="0.25">
      <c r="A2169" s="398">
        <v>40313</v>
      </c>
      <c r="B2169" s="399">
        <v>1.2459</v>
      </c>
    </row>
    <row r="2170" spans="1:2" x14ac:dyDescent="0.25">
      <c r="A2170" s="398">
        <v>40312</v>
      </c>
      <c r="B2170" s="399">
        <v>1.2595000000000001</v>
      </c>
    </row>
    <row r="2171" spans="1:2" x14ac:dyDescent="0.25">
      <c r="A2171" s="398">
        <v>40311</v>
      </c>
      <c r="B2171" s="399">
        <v>1.2655000000000001</v>
      </c>
    </row>
    <row r="2172" spans="1:2" x14ac:dyDescent="0.25">
      <c r="A2172" s="398">
        <v>40310</v>
      </c>
      <c r="B2172" s="399">
        <v>1.2708999999999999</v>
      </c>
    </row>
    <row r="2173" spans="1:2" x14ac:dyDescent="0.25">
      <c r="A2173" s="398">
        <v>40309</v>
      </c>
      <c r="B2173" s="399">
        <v>1.2908999999999999</v>
      </c>
    </row>
    <row r="2174" spans="1:2" x14ac:dyDescent="0.25">
      <c r="A2174" s="398">
        <v>40308</v>
      </c>
      <c r="B2174" s="399">
        <v>1.2769999999999999</v>
      </c>
    </row>
    <row r="2175" spans="1:2" x14ac:dyDescent="0.25">
      <c r="A2175" s="398">
        <v>40307</v>
      </c>
      <c r="B2175" s="399">
        <v>1.2751999999999999</v>
      </c>
    </row>
    <row r="2176" spans="1:2" x14ac:dyDescent="0.25">
      <c r="A2176" s="398">
        <v>40306</v>
      </c>
      <c r="B2176" s="399">
        <v>1.2714000000000001</v>
      </c>
    </row>
    <row r="2177" spans="1:2" x14ac:dyDescent="0.25">
      <c r="A2177" s="398">
        <v>40305</v>
      </c>
      <c r="B2177" s="399">
        <v>1.2733000000000001</v>
      </c>
    </row>
    <row r="2178" spans="1:2" x14ac:dyDescent="0.25">
      <c r="A2178" s="398">
        <v>40304</v>
      </c>
      <c r="B2178" s="399">
        <v>1.2903</v>
      </c>
    </row>
    <row r="2179" spans="1:2" x14ac:dyDescent="0.25">
      <c r="A2179" s="398">
        <v>40303</v>
      </c>
      <c r="B2179" s="399">
        <v>1.3090999999999999</v>
      </c>
    </row>
    <row r="2180" spans="1:2" x14ac:dyDescent="0.25">
      <c r="A2180" s="398">
        <v>40302</v>
      </c>
      <c r="B2180" s="399">
        <v>1.3216000000000001</v>
      </c>
    </row>
    <row r="2181" spans="1:2" x14ac:dyDescent="0.25">
      <c r="A2181" s="398">
        <v>40301</v>
      </c>
      <c r="B2181" s="399">
        <v>1.3292999999999999</v>
      </c>
    </row>
    <row r="2182" spans="1:2" x14ac:dyDescent="0.25">
      <c r="A2182" s="398">
        <v>40300</v>
      </c>
      <c r="B2182" s="399">
        <v>1.3285</v>
      </c>
    </row>
    <row r="2183" spans="1:2" x14ac:dyDescent="0.25">
      <c r="A2183" s="398">
        <v>40299</v>
      </c>
      <c r="B2183" s="399">
        <v>1.3294999999999999</v>
      </c>
    </row>
    <row r="2184" spans="1:2" x14ac:dyDescent="0.25">
      <c r="A2184" s="398">
        <v>40298</v>
      </c>
      <c r="B2184" s="399">
        <v>1.3236000000000001</v>
      </c>
    </row>
    <row r="2185" spans="1:2" x14ac:dyDescent="0.25">
      <c r="A2185" s="398">
        <v>40297</v>
      </c>
      <c r="B2185" s="399">
        <v>1.319</v>
      </c>
    </row>
    <row r="2186" spans="1:2" x14ac:dyDescent="0.25">
      <c r="A2186" s="398">
        <v>40296</v>
      </c>
      <c r="B2186" s="399">
        <v>1.3298000000000001</v>
      </c>
    </row>
    <row r="2187" spans="1:2" x14ac:dyDescent="0.25">
      <c r="A2187" s="398">
        <v>40295</v>
      </c>
      <c r="B2187" s="399">
        <v>1.3340000000000001</v>
      </c>
    </row>
    <row r="2188" spans="1:2" x14ac:dyDescent="0.25">
      <c r="A2188" s="398">
        <v>40294</v>
      </c>
      <c r="B2188" s="399">
        <v>1.3381000000000001</v>
      </c>
    </row>
    <row r="2189" spans="1:2" x14ac:dyDescent="0.25">
      <c r="A2189" s="398">
        <v>40293</v>
      </c>
      <c r="B2189" s="399">
        <v>1.3382000000000001</v>
      </c>
    </row>
    <row r="2190" spans="1:2" x14ac:dyDescent="0.25">
      <c r="A2190" s="398">
        <v>40292</v>
      </c>
      <c r="B2190" s="399">
        <v>1.3312999999999999</v>
      </c>
    </row>
    <row r="2191" spans="1:2" x14ac:dyDescent="0.25">
      <c r="A2191" s="398">
        <v>40291</v>
      </c>
      <c r="B2191" s="399">
        <v>1.3342000000000001</v>
      </c>
    </row>
    <row r="2192" spans="1:2" x14ac:dyDescent="0.25">
      <c r="A2192" s="398">
        <v>40290</v>
      </c>
      <c r="B2192" s="399">
        <v>1.3405</v>
      </c>
    </row>
    <row r="2193" spans="1:2" x14ac:dyDescent="0.25">
      <c r="A2193" s="398">
        <v>40289</v>
      </c>
      <c r="B2193" s="399">
        <v>1.3466</v>
      </c>
    </row>
    <row r="2194" spans="1:2" x14ac:dyDescent="0.25">
      <c r="A2194" s="398">
        <v>40288</v>
      </c>
      <c r="B2194" s="399">
        <v>1.3454999999999999</v>
      </c>
    </row>
    <row r="2195" spans="1:2" x14ac:dyDescent="0.25">
      <c r="A2195" s="398">
        <v>40287</v>
      </c>
      <c r="B2195" s="399">
        <v>1.349</v>
      </c>
    </row>
    <row r="2196" spans="1:2" x14ac:dyDescent="0.25">
      <c r="A2196" s="398">
        <v>40286</v>
      </c>
      <c r="B2196" s="399">
        <v>1.3495999999999999</v>
      </c>
    </row>
    <row r="2197" spans="1:2" x14ac:dyDescent="0.25">
      <c r="A2197" s="398">
        <v>40285</v>
      </c>
      <c r="B2197" s="399">
        <v>1.3521000000000001</v>
      </c>
    </row>
    <row r="2198" spans="1:2" x14ac:dyDescent="0.25">
      <c r="A2198" s="398">
        <v>40284</v>
      </c>
      <c r="B2198" s="399">
        <v>1.3573999999999999</v>
      </c>
    </row>
    <row r="2199" spans="1:2" x14ac:dyDescent="0.25">
      <c r="A2199" s="398">
        <v>40283</v>
      </c>
      <c r="B2199" s="399">
        <v>1.3641000000000001</v>
      </c>
    </row>
    <row r="2200" spans="1:2" x14ac:dyDescent="0.25">
      <c r="A2200" s="398">
        <v>40282</v>
      </c>
      <c r="B2200" s="399">
        <v>1.3586</v>
      </c>
    </row>
    <row r="2201" spans="1:2" x14ac:dyDescent="0.25">
      <c r="A2201" s="398">
        <v>40281</v>
      </c>
      <c r="B2201" s="399">
        <v>1.3605</v>
      </c>
    </row>
    <row r="2202" spans="1:2" x14ac:dyDescent="0.25">
      <c r="A2202" s="398">
        <v>40280</v>
      </c>
      <c r="B2202" s="399">
        <v>1.3496999999999999</v>
      </c>
    </row>
    <row r="2203" spans="1:2" x14ac:dyDescent="0.25">
      <c r="A2203" s="398">
        <v>40279</v>
      </c>
      <c r="B2203" s="399">
        <v>1.3494999999999999</v>
      </c>
    </row>
    <row r="2204" spans="1:2" x14ac:dyDescent="0.25">
      <c r="A2204" s="398">
        <v>40278</v>
      </c>
      <c r="B2204" s="399">
        <v>1.3419000000000001</v>
      </c>
    </row>
    <row r="2205" spans="1:2" x14ac:dyDescent="0.25">
      <c r="A2205" s="398">
        <v>40277</v>
      </c>
      <c r="B2205" s="399">
        <v>1.3327</v>
      </c>
    </row>
    <row r="2206" spans="1:2" x14ac:dyDescent="0.25">
      <c r="A2206" s="398">
        <v>40276</v>
      </c>
      <c r="B2206" s="399">
        <v>1.3364</v>
      </c>
    </row>
    <row r="2207" spans="1:2" x14ac:dyDescent="0.25">
      <c r="A2207" s="398">
        <v>40275</v>
      </c>
      <c r="B2207" s="399">
        <v>1.3398000000000001</v>
      </c>
    </row>
    <row r="2208" spans="1:2" x14ac:dyDescent="0.25">
      <c r="A2208" s="398">
        <v>40274</v>
      </c>
      <c r="B2208" s="399">
        <v>1.3488</v>
      </c>
    </row>
    <row r="2209" spans="1:2" x14ac:dyDescent="0.25">
      <c r="A2209" s="398">
        <v>40273</v>
      </c>
      <c r="B2209" s="399">
        <v>1.3492999999999999</v>
      </c>
    </row>
    <row r="2210" spans="1:2" x14ac:dyDescent="0.25">
      <c r="A2210" s="398">
        <v>40272</v>
      </c>
      <c r="B2210" s="399">
        <v>1.3492999999999999</v>
      </c>
    </row>
    <row r="2211" spans="1:2" x14ac:dyDescent="0.25">
      <c r="A2211" s="398">
        <v>40271</v>
      </c>
      <c r="B2211" s="399">
        <v>1.3540000000000001</v>
      </c>
    </row>
    <row r="2212" spans="1:2" x14ac:dyDescent="0.25">
      <c r="A2212" s="398">
        <v>40270</v>
      </c>
      <c r="B2212" s="399">
        <v>1.3528</v>
      </c>
    </row>
    <row r="2213" spans="1:2" x14ac:dyDescent="0.25">
      <c r="A2213" s="398">
        <v>40269</v>
      </c>
      <c r="B2213" s="399">
        <v>1.3485</v>
      </c>
    </row>
    <row r="2214" spans="1:2" x14ac:dyDescent="0.25">
      <c r="A2214" s="398">
        <v>40268</v>
      </c>
      <c r="B2214" s="399">
        <v>1.3452999999999999</v>
      </c>
    </row>
    <row r="2215" spans="1:2" x14ac:dyDescent="0.25">
      <c r="A2215" s="398">
        <v>40267</v>
      </c>
      <c r="B2215" s="399">
        <v>1.3465</v>
      </c>
    </row>
    <row r="2216" spans="1:2" x14ac:dyDescent="0.25">
      <c r="A2216" s="398">
        <v>40266</v>
      </c>
      <c r="B2216" s="399">
        <v>1.3413999999999999</v>
      </c>
    </row>
    <row r="2217" spans="1:2" x14ac:dyDescent="0.25">
      <c r="A2217" s="398">
        <v>40265</v>
      </c>
      <c r="B2217" s="399">
        <v>1.3387</v>
      </c>
    </row>
    <row r="2218" spans="1:2" x14ac:dyDescent="0.25">
      <c r="A2218" s="398">
        <v>40264</v>
      </c>
      <c r="B2218" s="399">
        <v>1.3380000000000001</v>
      </c>
    </row>
    <row r="2219" spans="1:2" x14ac:dyDescent="0.25">
      <c r="A2219" s="398">
        <v>40263</v>
      </c>
      <c r="B2219" s="399">
        <v>1.3324</v>
      </c>
    </row>
    <row r="2220" spans="1:2" x14ac:dyDescent="0.25">
      <c r="A2220" s="398">
        <v>40262</v>
      </c>
      <c r="B2220" s="399">
        <v>1.3363</v>
      </c>
    </row>
    <row r="2221" spans="1:2" x14ac:dyDescent="0.25">
      <c r="A2221" s="398">
        <v>40261</v>
      </c>
      <c r="B2221" s="399">
        <v>1.3513999999999999</v>
      </c>
    </row>
    <row r="2222" spans="1:2" x14ac:dyDescent="0.25">
      <c r="A2222" s="398">
        <v>40260</v>
      </c>
      <c r="B2222" s="399">
        <v>1.3525</v>
      </c>
    </row>
    <row r="2223" spans="1:2" x14ac:dyDescent="0.25">
      <c r="A2223" s="398">
        <v>40259</v>
      </c>
      <c r="B2223" s="399">
        <v>1.3525</v>
      </c>
    </row>
    <row r="2224" spans="1:2" x14ac:dyDescent="0.25">
      <c r="A2224" s="398">
        <v>40258</v>
      </c>
      <c r="B2224" s="399">
        <v>1.3531</v>
      </c>
    </row>
    <row r="2225" spans="1:2" x14ac:dyDescent="0.25">
      <c r="A2225" s="398">
        <v>40257</v>
      </c>
      <c r="B2225" s="399">
        <v>1.3559000000000001</v>
      </c>
    </row>
    <row r="2226" spans="1:2" x14ac:dyDescent="0.25">
      <c r="A2226" s="398">
        <v>40256</v>
      </c>
      <c r="B2226" s="399">
        <v>1.365</v>
      </c>
    </row>
    <row r="2227" spans="1:2" x14ac:dyDescent="0.25">
      <c r="A2227" s="398">
        <v>40255</v>
      </c>
      <c r="B2227" s="399">
        <v>1.3764000000000001</v>
      </c>
    </row>
    <row r="2228" spans="1:2" x14ac:dyDescent="0.25">
      <c r="A2228" s="398">
        <v>40254</v>
      </c>
      <c r="B2228" s="399">
        <v>1.3722000000000001</v>
      </c>
    </row>
    <row r="2229" spans="1:2" x14ac:dyDescent="0.25">
      <c r="A2229" s="398">
        <v>40253</v>
      </c>
      <c r="B2229" s="399">
        <v>1.37</v>
      </c>
    </row>
    <row r="2230" spans="1:2" x14ac:dyDescent="0.25">
      <c r="A2230" s="398">
        <v>40252</v>
      </c>
      <c r="B2230" s="399">
        <v>1.3765000000000001</v>
      </c>
    </row>
    <row r="2231" spans="1:2" x14ac:dyDescent="0.25">
      <c r="A2231" s="398">
        <v>40251</v>
      </c>
      <c r="B2231" s="399">
        <v>1.3764000000000001</v>
      </c>
    </row>
    <row r="2232" spans="1:2" x14ac:dyDescent="0.25">
      <c r="A2232" s="398">
        <v>40250</v>
      </c>
      <c r="B2232" s="399">
        <v>1.3744000000000001</v>
      </c>
    </row>
    <row r="2233" spans="1:2" x14ac:dyDescent="0.25">
      <c r="A2233" s="398">
        <v>40249</v>
      </c>
      <c r="B2233" s="399">
        <v>1.3656999999999999</v>
      </c>
    </row>
    <row r="2234" spans="1:2" x14ac:dyDescent="0.25">
      <c r="A2234" s="398">
        <v>40248</v>
      </c>
      <c r="B2234" s="399">
        <v>1.3614999999999999</v>
      </c>
    </row>
    <row r="2235" spans="1:2" x14ac:dyDescent="0.25">
      <c r="A2235" s="398">
        <v>40247</v>
      </c>
      <c r="B2235" s="399">
        <v>1.3587</v>
      </c>
    </row>
    <row r="2236" spans="1:2" x14ac:dyDescent="0.25">
      <c r="A2236" s="398">
        <v>40246</v>
      </c>
      <c r="B2236" s="399">
        <v>1.3653</v>
      </c>
    </row>
    <row r="2237" spans="1:2" x14ac:dyDescent="0.25">
      <c r="A2237" s="398">
        <v>40245</v>
      </c>
      <c r="B2237" s="399">
        <v>1.3621000000000001</v>
      </c>
    </row>
    <row r="2238" spans="1:2" x14ac:dyDescent="0.25">
      <c r="A2238" s="398">
        <v>40244</v>
      </c>
      <c r="B2238" s="399">
        <v>1.3620000000000001</v>
      </c>
    </row>
    <row r="2239" spans="1:2" x14ac:dyDescent="0.25">
      <c r="A2239" s="398">
        <v>40243</v>
      </c>
      <c r="B2239" s="399">
        <v>1.3593999999999999</v>
      </c>
    </row>
    <row r="2240" spans="1:2" x14ac:dyDescent="0.25">
      <c r="A2240" s="398">
        <v>40242</v>
      </c>
      <c r="B2240" s="399">
        <v>1.363</v>
      </c>
    </row>
    <row r="2241" spans="1:2" x14ac:dyDescent="0.25">
      <c r="A2241" s="398">
        <v>40241</v>
      </c>
      <c r="B2241" s="399">
        <v>1.3662000000000001</v>
      </c>
    </row>
    <row r="2242" spans="1:2" x14ac:dyDescent="0.25">
      <c r="A2242" s="398">
        <v>40240</v>
      </c>
      <c r="B2242" s="399">
        <v>1.3552</v>
      </c>
    </row>
    <row r="2243" spans="1:2" x14ac:dyDescent="0.25">
      <c r="A2243" s="398">
        <v>40239</v>
      </c>
      <c r="B2243" s="399">
        <v>1.3564000000000001</v>
      </c>
    </row>
    <row r="2244" spans="1:2" x14ac:dyDescent="0.25">
      <c r="A2244" s="398">
        <v>40238</v>
      </c>
      <c r="B2244" s="399">
        <v>1.3627</v>
      </c>
    </row>
    <row r="2245" spans="1:2" x14ac:dyDescent="0.25">
      <c r="A2245" s="398">
        <v>40237</v>
      </c>
      <c r="B2245" s="399">
        <v>1.3624000000000001</v>
      </c>
    </row>
    <row r="2246" spans="1:2" x14ac:dyDescent="0.25">
      <c r="A2246" s="398">
        <v>40236</v>
      </c>
      <c r="B2246" s="399">
        <v>1.3599000000000001</v>
      </c>
    </row>
    <row r="2247" spans="1:2" x14ac:dyDescent="0.25">
      <c r="A2247" s="398">
        <v>40235</v>
      </c>
      <c r="B2247" s="399">
        <v>1.3499000000000001</v>
      </c>
    </row>
    <row r="2248" spans="1:2" x14ac:dyDescent="0.25">
      <c r="A2248" s="398">
        <v>40234</v>
      </c>
      <c r="B2248" s="399">
        <v>1.3546</v>
      </c>
    </row>
    <row r="2249" spans="1:2" x14ac:dyDescent="0.25">
      <c r="A2249" s="398">
        <v>40233</v>
      </c>
      <c r="B2249" s="399">
        <v>1.3576999999999999</v>
      </c>
    </row>
    <row r="2250" spans="1:2" x14ac:dyDescent="0.25">
      <c r="A2250" s="398">
        <v>40232</v>
      </c>
      <c r="B2250" s="399">
        <v>1.3607</v>
      </c>
    </row>
    <row r="2251" spans="1:2" x14ac:dyDescent="0.25">
      <c r="A2251" s="398">
        <v>40231</v>
      </c>
      <c r="B2251" s="399">
        <v>1.361</v>
      </c>
    </row>
    <row r="2252" spans="1:2" x14ac:dyDescent="0.25">
      <c r="A2252" s="398">
        <v>40230</v>
      </c>
      <c r="B2252" s="399">
        <v>1.3607</v>
      </c>
    </row>
    <row r="2253" spans="1:2" x14ac:dyDescent="0.25">
      <c r="A2253" s="398">
        <v>40229</v>
      </c>
      <c r="B2253" s="399">
        <v>1.3522000000000001</v>
      </c>
    </row>
    <row r="2254" spans="1:2" x14ac:dyDescent="0.25">
      <c r="A2254" s="398">
        <v>40228</v>
      </c>
      <c r="B2254" s="399">
        <v>1.3583000000000001</v>
      </c>
    </row>
    <row r="2255" spans="1:2" x14ac:dyDescent="0.25">
      <c r="A2255" s="398">
        <v>40227</v>
      </c>
      <c r="B2255" s="399">
        <v>1.3694999999999999</v>
      </c>
    </row>
    <row r="2256" spans="1:2" x14ac:dyDescent="0.25">
      <c r="A2256" s="398">
        <v>40226</v>
      </c>
      <c r="B2256" s="399">
        <v>1.369</v>
      </c>
    </row>
    <row r="2257" spans="1:2" x14ac:dyDescent="0.25">
      <c r="A2257" s="398">
        <v>40225</v>
      </c>
      <c r="B2257" s="399">
        <v>1.3603000000000001</v>
      </c>
    </row>
    <row r="2258" spans="1:2" x14ac:dyDescent="0.25">
      <c r="A2258" s="398">
        <v>40224</v>
      </c>
      <c r="B2258" s="399">
        <v>1.3626</v>
      </c>
    </row>
    <row r="2259" spans="1:2" x14ac:dyDescent="0.25">
      <c r="A2259" s="398">
        <v>40223</v>
      </c>
      <c r="B2259" s="399">
        <v>1.3628</v>
      </c>
    </row>
    <row r="2260" spans="1:2" x14ac:dyDescent="0.25">
      <c r="A2260" s="398">
        <v>40222</v>
      </c>
      <c r="B2260" s="399">
        <v>1.3633</v>
      </c>
    </row>
    <row r="2261" spans="1:2" x14ac:dyDescent="0.25">
      <c r="A2261" s="398">
        <v>40221</v>
      </c>
      <c r="B2261" s="399">
        <v>1.373</v>
      </c>
    </row>
    <row r="2262" spans="1:2" x14ac:dyDescent="0.25">
      <c r="A2262" s="398">
        <v>40220</v>
      </c>
      <c r="B2262" s="399">
        <v>1.3759999999999999</v>
      </c>
    </row>
    <row r="2263" spans="1:2" x14ac:dyDescent="0.25">
      <c r="A2263" s="398">
        <v>40219</v>
      </c>
      <c r="B2263" s="399">
        <v>1.3716999999999999</v>
      </c>
    </row>
    <row r="2264" spans="1:2" x14ac:dyDescent="0.25">
      <c r="A2264" s="398">
        <v>40218</v>
      </c>
      <c r="B2264" s="399">
        <v>1.3666</v>
      </c>
    </row>
    <row r="2265" spans="1:2" x14ac:dyDescent="0.25">
      <c r="A2265" s="398">
        <v>40217</v>
      </c>
      <c r="B2265" s="399">
        <v>1.3677999999999999</v>
      </c>
    </row>
    <row r="2266" spans="1:2" x14ac:dyDescent="0.25">
      <c r="A2266" s="398">
        <v>40216</v>
      </c>
      <c r="B2266" s="399">
        <v>1.3673999999999999</v>
      </c>
    </row>
    <row r="2267" spans="1:2" x14ac:dyDescent="0.25">
      <c r="A2267" s="398">
        <v>40215</v>
      </c>
      <c r="B2267" s="399">
        <v>1.3688</v>
      </c>
    </row>
    <row r="2268" spans="1:2" x14ac:dyDescent="0.25">
      <c r="A2268" s="398">
        <v>40214</v>
      </c>
      <c r="B2268" s="399">
        <v>1.3842000000000001</v>
      </c>
    </row>
    <row r="2269" spans="1:2" x14ac:dyDescent="0.25">
      <c r="A2269" s="398">
        <v>40213</v>
      </c>
      <c r="B2269" s="399">
        <v>1.3957999999999999</v>
      </c>
    </row>
    <row r="2270" spans="1:2" x14ac:dyDescent="0.25">
      <c r="A2270" s="398">
        <v>40212</v>
      </c>
      <c r="B2270" s="399">
        <v>1.3935</v>
      </c>
    </row>
    <row r="2271" spans="1:2" x14ac:dyDescent="0.25">
      <c r="A2271" s="398">
        <v>40211</v>
      </c>
      <c r="B2271" s="399">
        <v>1.3892</v>
      </c>
    </row>
    <row r="2272" spans="1:2" x14ac:dyDescent="0.25">
      <c r="A2272" s="398">
        <v>40210</v>
      </c>
      <c r="B2272" s="399">
        <v>1.3857999999999999</v>
      </c>
    </row>
    <row r="2273" spans="1:2" x14ac:dyDescent="0.25">
      <c r="A2273" s="398">
        <v>40209</v>
      </c>
      <c r="B2273" s="399">
        <v>1.3857999999999999</v>
      </c>
    </row>
    <row r="2274" spans="1:2" x14ac:dyDescent="0.25">
      <c r="A2274" s="398">
        <v>40208</v>
      </c>
      <c r="B2274" s="399">
        <v>1.3935</v>
      </c>
    </row>
    <row r="2275" spans="1:2" x14ac:dyDescent="0.25">
      <c r="A2275" s="398">
        <v>40207</v>
      </c>
      <c r="B2275" s="399">
        <v>1.4001999999999999</v>
      </c>
    </row>
    <row r="2276" spans="1:2" x14ac:dyDescent="0.25">
      <c r="A2276" s="398">
        <v>40206</v>
      </c>
      <c r="B2276" s="399">
        <v>1.4059999999999999</v>
      </c>
    </row>
    <row r="2277" spans="1:2" x14ac:dyDescent="0.25">
      <c r="A2277" s="398">
        <v>40205</v>
      </c>
      <c r="B2277" s="399">
        <v>1.4105000000000001</v>
      </c>
    </row>
    <row r="2278" spans="1:2" x14ac:dyDescent="0.25">
      <c r="A2278" s="398">
        <v>40204</v>
      </c>
      <c r="B2278" s="399">
        <v>1.4155</v>
      </c>
    </row>
    <row r="2279" spans="1:2" x14ac:dyDescent="0.25">
      <c r="A2279" s="398">
        <v>40203</v>
      </c>
      <c r="B2279" s="399">
        <v>1.4139999999999999</v>
      </c>
    </row>
    <row r="2280" spans="1:2" x14ac:dyDescent="0.25">
      <c r="A2280" s="398">
        <v>40202</v>
      </c>
      <c r="B2280" s="399">
        <v>1.4131</v>
      </c>
    </row>
    <row r="2281" spans="1:2" x14ac:dyDescent="0.25">
      <c r="A2281" s="398">
        <v>40201</v>
      </c>
      <c r="B2281" s="399">
        <v>1.4127000000000001</v>
      </c>
    </row>
    <row r="2282" spans="1:2" x14ac:dyDescent="0.25">
      <c r="A2282" s="398">
        <v>40200</v>
      </c>
      <c r="B2282" s="399">
        <v>1.409</v>
      </c>
    </row>
    <row r="2283" spans="1:2" x14ac:dyDescent="0.25">
      <c r="A2283" s="398">
        <v>40199</v>
      </c>
      <c r="B2283" s="399">
        <v>1.4182999999999999</v>
      </c>
    </row>
    <row r="2284" spans="1:2" x14ac:dyDescent="0.25">
      <c r="A2284" s="398">
        <v>40198</v>
      </c>
      <c r="B2284" s="399">
        <v>1.4347000000000001</v>
      </c>
    </row>
    <row r="2285" spans="1:2" x14ac:dyDescent="0.25">
      <c r="A2285" s="398">
        <v>40197</v>
      </c>
      <c r="B2285" s="399">
        <v>1.4373</v>
      </c>
    </row>
    <row r="2286" spans="1:2" x14ac:dyDescent="0.25">
      <c r="A2286" s="398">
        <v>40196</v>
      </c>
      <c r="B2286" s="399">
        <v>1.4378</v>
      </c>
    </row>
    <row r="2287" spans="1:2" x14ac:dyDescent="0.25">
      <c r="A2287" s="398">
        <v>40195</v>
      </c>
      <c r="B2287" s="399">
        <v>1.4380999999999999</v>
      </c>
    </row>
    <row r="2288" spans="1:2" x14ac:dyDescent="0.25">
      <c r="A2288" s="398">
        <v>40194</v>
      </c>
      <c r="B2288" s="399">
        <v>1.4415</v>
      </c>
    </row>
    <row r="2289" spans="1:2" x14ac:dyDescent="0.25">
      <c r="A2289" s="398">
        <v>40193</v>
      </c>
      <c r="B2289" s="399">
        <v>1.4512</v>
      </c>
    </row>
    <row r="2290" spans="1:2" x14ac:dyDescent="0.25">
      <c r="A2290" s="398">
        <v>40192</v>
      </c>
      <c r="B2290" s="399">
        <v>1.4501999999999999</v>
      </c>
    </row>
    <row r="2291" spans="1:2" x14ac:dyDescent="0.25">
      <c r="A2291" s="398">
        <v>40191</v>
      </c>
      <c r="B2291" s="399">
        <v>1.4496</v>
      </c>
    </row>
    <row r="2292" spans="1:2" x14ac:dyDescent="0.25">
      <c r="A2292" s="398">
        <v>40190</v>
      </c>
      <c r="B2292" s="399">
        <v>1.4502999999999999</v>
      </c>
    </row>
    <row r="2293" spans="1:2" x14ac:dyDescent="0.25">
      <c r="A2293" s="398">
        <v>40189</v>
      </c>
      <c r="B2293" s="399">
        <v>1.4407000000000001</v>
      </c>
    </row>
    <row r="2294" spans="1:2" x14ac:dyDescent="0.25">
      <c r="A2294" s="398">
        <v>40188</v>
      </c>
      <c r="B2294" s="399">
        <v>1.4404999999999999</v>
      </c>
    </row>
    <row r="2295" spans="1:2" x14ac:dyDescent="0.25">
      <c r="A2295" s="398">
        <v>40187</v>
      </c>
      <c r="B2295" s="399">
        <v>1.4333</v>
      </c>
    </row>
    <row r="2296" spans="1:2" x14ac:dyDescent="0.25">
      <c r="A2296" s="398">
        <v>40186</v>
      </c>
      <c r="B2296" s="399">
        <v>1.4365000000000001</v>
      </c>
    </row>
    <row r="2297" spans="1:2" x14ac:dyDescent="0.25">
      <c r="A2297" s="398">
        <v>40185</v>
      </c>
      <c r="B2297" s="399">
        <v>1.4365000000000001</v>
      </c>
    </row>
    <row r="2298" spans="1:2" x14ac:dyDescent="0.25">
      <c r="A2298" s="398">
        <v>40184</v>
      </c>
      <c r="B2298" s="399">
        <v>1.4416</v>
      </c>
    </row>
    <row r="2299" spans="1:2" x14ac:dyDescent="0.25">
      <c r="A2299" s="398">
        <v>40183</v>
      </c>
      <c r="B2299" s="399">
        <v>1.4353</v>
      </c>
    </row>
    <row r="2300" spans="1:2" x14ac:dyDescent="0.25">
      <c r="A2300" s="398">
        <v>40182</v>
      </c>
      <c r="B2300" s="399">
        <v>1.4307000000000001</v>
      </c>
    </row>
    <row r="2301" spans="1:2" x14ac:dyDescent="0.25">
      <c r="A2301" s="398">
        <v>40181</v>
      </c>
      <c r="B2301" s="399">
        <v>1.4388000000000001</v>
      </c>
    </row>
    <row r="2302" spans="1:2" x14ac:dyDescent="0.25">
      <c r="A2302" s="398">
        <v>40180</v>
      </c>
      <c r="B2302" s="399">
        <v>1.4307000000000001</v>
      </c>
    </row>
    <row r="2303" spans="1:2" x14ac:dyDescent="0.25">
      <c r="A2303" s="398">
        <v>40179</v>
      </c>
      <c r="B2303" s="399">
        <v>1.4366000000000001</v>
      </c>
    </row>
    <row r="2304" spans="1:2" x14ac:dyDescent="0.25">
      <c r="A2304" s="398">
        <v>40178</v>
      </c>
      <c r="B2304" s="399">
        <v>1.4332</v>
      </c>
    </row>
    <row r="2305" spans="1:2" x14ac:dyDescent="0.25">
      <c r="A2305" s="398">
        <v>40177</v>
      </c>
      <c r="B2305" s="399">
        <v>1.4388000000000001</v>
      </c>
    </row>
    <row r="2306" spans="1:2" x14ac:dyDescent="0.25">
      <c r="A2306" s="398">
        <v>40176</v>
      </c>
      <c r="B2306" s="399">
        <v>1.4388000000000001</v>
      </c>
    </row>
    <row r="2307" spans="1:2" x14ac:dyDescent="0.25">
      <c r="A2307" s="398">
        <v>40175</v>
      </c>
      <c r="B2307" s="399">
        <v>1.4382999999999999</v>
      </c>
    </row>
    <row r="2308" spans="1:2" x14ac:dyDescent="0.25">
      <c r="A2308" s="398">
        <v>40174</v>
      </c>
      <c r="B2308" s="399">
        <v>1.4397</v>
      </c>
    </row>
    <row r="2309" spans="1:2" x14ac:dyDescent="0.25">
      <c r="A2309" s="398">
        <v>40173</v>
      </c>
      <c r="B2309" s="399">
        <v>1.4379</v>
      </c>
    </row>
    <row r="2310" spans="1:2" x14ac:dyDescent="0.25">
      <c r="A2310" s="398">
        <v>40172</v>
      </c>
      <c r="B2310" s="399">
        <v>1.4359999999999999</v>
      </c>
    </row>
    <row r="2311" spans="1:2" x14ac:dyDescent="0.25">
      <c r="A2311" s="398">
        <v>40171</v>
      </c>
      <c r="B2311" s="399">
        <v>1.4278</v>
      </c>
    </row>
    <row r="2312" spans="1:2" x14ac:dyDescent="0.25">
      <c r="A2312" s="398">
        <v>40170</v>
      </c>
      <c r="B2312" s="399">
        <v>1.4285000000000001</v>
      </c>
    </row>
    <row r="2313" spans="1:2" x14ac:dyDescent="0.25">
      <c r="A2313" s="398">
        <v>40169</v>
      </c>
      <c r="B2313" s="399">
        <v>1.4326000000000001</v>
      </c>
    </row>
    <row r="2314" spans="1:2" x14ac:dyDescent="0.25">
      <c r="A2314" s="398">
        <v>40168</v>
      </c>
      <c r="B2314" s="399">
        <v>1.4331</v>
      </c>
    </row>
    <row r="2315" spans="1:2" x14ac:dyDescent="0.25">
      <c r="A2315" s="398">
        <v>40167</v>
      </c>
      <c r="B2315" s="399">
        <v>1.4333</v>
      </c>
    </row>
    <row r="2316" spans="1:2" x14ac:dyDescent="0.25">
      <c r="A2316" s="398">
        <v>40166</v>
      </c>
      <c r="B2316" s="399">
        <v>1.4351</v>
      </c>
    </row>
    <row r="2317" spans="1:2" x14ac:dyDescent="0.25">
      <c r="A2317" s="398">
        <v>40165</v>
      </c>
      <c r="B2317" s="399">
        <v>1.4404999999999999</v>
      </c>
    </row>
    <row r="2318" spans="1:2" x14ac:dyDescent="0.25">
      <c r="A2318" s="398">
        <v>40164</v>
      </c>
      <c r="B2318" s="399">
        <v>1.4545999999999999</v>
      </c>
    </row>
    <row r="2319" spans="1:2" x14ac:dyDescent="0.25">
      <c r="A2319" s="398">
        <v>40163</v>
      </c>
      <c r="B2319" s="399">
        <v>1.4589000000000001</v>
      </c>
    </row>
    <row r="2320" spans="1:2" x14ac:dyDescent="0.25">
      <c r="A2320" s="398">
        <v>40162</v>
      </c>
      <c r="B2320" s="399">
        <v>1.4644999999999999</v>
      </c>
    </row>
    <row r="2321" spans="1:2" x14ac:dyDescent="0.25">
      <c r="A2321" s="398">
        <v>40161</v>
      </c>
      <c r="B2321" s="399">
        <v>1.4613</v>
      </c>
    </row>
    <row r="2322" spans="1:2" x14ac:dyDescent="0.25">
      <c r="A2322" s="398">
        <v>40160</v>
      </c>
      <c r="B2322" s="399">
        <v>1.4612000000000001</v>
      </c>
    </row>
    <row r="2323" spans="1:2" x14ac:dyDescent="0.25">
      <c r="A2323" s="398">
        <v>40159</v>
      </c>
      <c r="B2323" s="399">
        <v>1.4703999999999999</v>
      </c>
    </row>
    <row r="2324" spans="1:2" x14ac:dyDescent="0.25">
      <c r="A2324" s="398">
        <v>40158</v>
      </c>
      <c r="B2324" s="399">
        <v>1.4725999999999999</v>
      </c>
    </row>
    <row r="2325" spans="1:2" x14ac:dyDescent="0.25">
      <c r="A2325" s="398">
        <v>40157</v>
      </c>
      <c r="B2325" s="399">
        <v>1.4722</v>
      </c>
    </row>
    <row r="2326" spans="1:2" x14ac:dyDescent="0.25">
      <c r="A2326" s="398">
        <v>40156</v>
      </c>
      <c r="B2326" s="399">
        <v>1.4797</v>
      </c>
    </row>
    <row r="2327" spans="1:2" x14ac:dyDescent="0.25">
      <c r="A2327" s="398">
        <v>40155</v>
      </c>
      <c r="B2327" s="399">
        <v>1.4843999999999999</v>
      </c>
    </row>
    <row r="2328" spans="1:2" x14ac:dyDescent="0.25">
      <c r="A2328" s="398">
        <v>40154</v>
      </c>
      <c r="B2328" s="399">
        <v>1.4852000000000001</v>
      </c>
    </row>
    <row r="2329" spans="1:2" x14ac:dyDescent="0.25">
      <c r="A2329" s="398">
        <v>40153</v>
      </c>
      <c r="B2329" s="399">
        <v>1.4851000000000001</v>
      </c>
    </row>
    <row r="2330" spans="1:2" x14ac:dyDescent="0.25">
      <c r="A2330" s="398">
        <v>40152</v>
      </c>
      <c r="B2330" s="399">
        <v>1.5007999999999999</v>
      </c>
    </row>
    <row r="2331" spans="1:2" x14ac:dyDescent="0.25">
      <c r="A2331" s="398">
        <v>40151</v>
      </c>
      <c r="B2331" s="399">
        <v>1.5089999999999999</v>
      </c>
    </row>
    <row r="2332" spans="1:2" x14ac:dyDescent="0.25">
      <c r="A2332" s="398">
        <v>40150</v>
      </c>
      <c r="B2332" s="399">
        <v>1.5079</v>
      </c>
    </row>
    <row r="2333" spans="1:2" x14ac:dyDescent="0.25">
      <c r="A2333" s="398">
        <v>40149</v>
      </c>
      <c r="B2333" s="399">
        <v>1.5049999999999999</v>
      </c>
    </row>
    <row r="2334" spans="1:2" x14ac:dyDescent="0.25">
      <c r="A2334" s="398">
        <v>40148</v>
      </c>
      <c r="B2334" s="399">
        <v>1.5026999999999999</v>
      </c>
    </row>
    <row r="2335" spans="1:2" x14ac:dyDescent="0.25">
      <c r="A2335" s="398">
        <v>40147</v>
      </c>
      <c r="B2335" s="399">
        <v>1.4986999999999999</v>
      </c>
    </row>
    <row r="2336" spans="1:2" x14ac:dyDescent="0.25">
      <c r="A2336" s="398">
        <v>40146</v>
      </c>
      <c r="B2336" s="399">
        <v>1.4984</v>
      </c>
    </row>
    <row r="2337" spans="1:2" x14ac:dyDescent="0.25">
      <c r="A2337" s="398">
        <v>40145</v>
      </c>
      <c r="B2337" s="399">
        <v>1.4938</v>
      </c>
    </row>
    <row r="2338" spans="1:2" x14ac:dyDescent="0.25">
      <c r="A2338" s="398">
        <v>40144</v>
      </c>
      <c r="B2338" s="399">
        <v>1.5075000000000001</v>
      </c>
    </row>
    <row r="2339" spans="1:2" x14ac:dyDescent="0.25">
      <c r="A2339" s="398">
        <v>40143</v>
      </c>
      <c r="B2339" s="399">
        <v>1.5027999999999999</v>
      </c>
    </row>
    <row r="2340" spans="1:2" x14ac:dyDescent="0.25">
      <c r="A2340" s="398">
        <v>40142</v>
      </c>
      <c r="B2340" s="399">
        <v>1.4948999999999999</v>
      </c>
    </row>
    <row r="2341" spans="1:2" x14ac:dyDescent="0.25">
      <c r="A2341" s="398">
        <v>40141</v>
      </c>
      <c r="B2341" s="399">
        <v>1.4944</v>
      </c>
    </row>
    <row r="2342" spans="1:2" x14ac:dyDescent="0.25">
      <c r="A2342" s="398">
        <v>40140</v>
      </c>
      <c r="B2342" s="399">
        <v>1.4859</v>
      </c>
    </row>
    <row r="2343" spans="1:2" x14ac:dyDescent="0.25">
      <c r="A2343" s="398">
        <v>40139</v>
      </c>
      <c r="B2343" s="399">
        <v>1.4858</v>
      </c>
    </row>
    <row r="2344" spans="1:2" x14ac:dyDescent="0.25">
      <c r="A2344" s="398">
        <v>40138</v>
      </c>
      <c r="B2344" s="399">
        <v>1.4883</v>
      </c>
    </row>
    <row r="2345" spans="1:2" x14ac:dyDescent="0.25">
      <c r="A2345" s="398">
        <v>40137</v>
      </c>
      <c r="B2345" s="399">
        <v>1.4904999999999999</v>
      </c>
    </row>
    <row r="2346" spans="1:2" x14ac:dyDescent="0.25">
      <c r="A2346" s="398">
        <v>40136</v>
      </c>
      <c r="B2346" s="399">
        <v>1.4918</v>
      </c>
    </row>
    <row r="2347" spans="1:2" x14ac:dyDescent="0.25">
      <c r="A2347" s="398">
        <v>40135</v>
      </c>
      <c r="B2347" s="399">
        <v>1.4918</v>
      </c>
    </row>
    <row r="2348" spans="1:2" x14ac:dyDescent="0.25">
      <c r="A2348" s="398">
        <v>40134</v>
      </c>
      <c r="B2348" s="399">
        <v>1.4961</v>
      </c>
    </row>
    <row r="2349" spans="1:2" x14ac:dyDescent="0.25">
      <c r="A2349" s="398">
        <v>40133</v>
      </c>
      <c r="B2349" s="399">
        <v>1.4901</v>
      </c>
    </row>
    <row r="2350" spans="1:2" x14ac:dyDescent="0.25">
      <c r="A2350" s="398">
        <v>40132</v>
      </c>
      <c r="B2350" s="399">
        <v>1.4898</v>
      </c>
    </row>
    <row r="2351" spans="1:2" x14ac:dyDescent="0.25">
      <c r="A2351" s="398">
        <v>40131</v>
      </c>
      <c r="B2351" s="399">
        <v>1.4874000000000001</v>
      </c>
    </row>
    <row r="2352" spans="1:2" x14ac:dyDescent="0.25">
      <c r="A2352" s="398">
        <v>40130</v>
      </c>
      <c r="B2352" s="399">
        <v>1.4945999999999999</v>
      </c>
    </row>
    <row r="2353" spans="1:2" x14ac:dyDescent="0.25">
      <c r="A2353" s="398">
        <v>40129</v>
      </c>
      <c r="B2353" s="399">
        <v>1.4998</v>
      </c>
    </row>
    <row r="2354" spans="1:2" x14ac:dyDescent="0.25">
      <c r="A2354" s="398">
        <v>40128</v>
      </c>
      <c r="B2354" s="399">
        <v>1.4982</v>
      </c>
    </row>
    <row r="2355" spans="1:2" x14ac:dyDescent="0.25">
      <c r="A2355" s="398">
        <v>40127</v>
      </c>
      <c r="B2355" s="399">
        <v>1.4952000000000001</v>
      </c>
    </row>
    <row r="2356" spans="1:2" x14ac:dyDescent="0.25">
      <c r="A2356" s="398">
        <v>40126</v>
      </c>
      <c r="B2356" s="399">
        <v>1.4846999999999999</v>
      </c>
    </row>
    <row r="2357" spans="1:2" x14ac:dyDescent="0.25">
      <c r="A2357" s="398">
        <v>40125</v>
      </c>
      <c r="B2357" s="399">
        <v>1.4843</v>
      </c>
    </row>
    <row r="2358" spans="1:2" x14ac:dyDescent="0.25">
      <c r="A2358" s="398">
        <v>40124</v>
      </c>
      <c r="B2358" s="399">
        <v>1.4867999999999999</v>
      </c>
    </row>
    <row r="2359" spans="1:2" x14ac:dyDescent="0.25">
      <c r="A2359" s="398">
        <v>40123</v>
      </c>
      <c r="B2359" s="399">
        <v>1.4855</v>
      </c>
    </row>
    <row r="2360" spans="1:2" x14ac:dyDescent="0.25">
      <c r="A2360" s="398">
        <v>40122</v>
      </c>
      <c r="B2360" s="399">
        <v>1.4767999999999999</v>
      </c>
    </row>
    <row r="2361" spans="1:2" x14ac:dyDescent="0.25">
      <c r="A2361" s="398">
        <v>40121</v>
      </c>
      <c r="B2361" s="399">
        <v>1.4728000000000001</v>
      </c>
    </row>
    <row r="2362" spans="1:2" x14ac:dyDescent="0.25">
      <c r="A2362" s="398">
        <v>40120</v>
      </c>
      <c r="B2362" s="399">
        <v>1.4759</v>
      </c>
    </row>
    <row r="2363" spans="1:2" x14ac:dyDescent="0.25">
      <c r="A2363" s="398">
        <v>40119</v>
      </c>
      <c r="B2363" s="399">
        <v>1.4711000000000001</v>
      </c>
    </row>
    <row r="2364" spans="1:2" x14ac:dyDescent="0.25">
      <c r="A2364" s="398">
        <v>40118</v>
      </c>
      <c r="B2364" s="399">
        <v>1.4711000000000001</v>
      </c>
    </row>
    <row r="2365" spans="1:2" x14ac:dyDescent="0.25">
      <c r="A2365" s="398">
        <v>40117</v>
      </c>
      <c r="B2365" s="399">
        <v>1.4804999999999999</v>
      </c>
    </row>
    <row r="2366" spans="1:2" x14ac:dyDescent="0.25">
      <c r="A2366" s="398">
        <v>40116</v>
      </c>
      <c r="B2366" s="399">
        <v>1.4758</v>
      </c>
    </row>
    <row r="2367" spans="1:2" x14ac:dyDescent="0.25">
      <c r="A2367" s="398">
        <v>40115</v>
      </c>
      <c r="B2367" s="399">
        <v>1.4786999999999999</v>
      </c>
    </row>
    <row r="2368" spans="1:2" x14ac:dyDescent="0.25">
      <c r="A2368" s="398">
        <v>40114</v>
      </c>
      <c r="B2368" s="399">
        <v>1.4856</v>
      </c>
    </row>
    <row r="2369" spans="1:2" x14ac:dyDescent="0.25">
      <c r="A2369" s="398">
        <v>40113</v>
      </c>
      <c r="B2369" s="399">
        <v>1.4990000000000001</v>
      </c>
    </row>
    <row r="2370" spans="1:2" x14ac:dyDescent="0.25">
      <c r="A2370" s="398">
        <v>40112</v>
      </c>
      <c r="B2370" s="399">
        <v>1.5002</v>
      </c>
    </row>
    <row r="2371" spans="1:2" x14ac:dyDescent="0.25">
      <c r="A2371" s="398">
        <v>40111</v>
      </c>
      <c r="B2371" s="399">
        <v>1.5004</v>
      </c>
    </row>
    <row r="2372" spans="1:2" x14ac:dyDescent="0.25">
      <c r="A2372" s="398">
        <v>40110</v>
      </c>
      <c r="B2372" s="399">
        <v>1.5024</v>
      </c>
    </row>
    <row r="2373" spans="1:2" x14ac:dyDescent="0.25">
      <c r="A2373" s="398">
        <v>40109</v>
      </c>
      <c r="B2373" s="399">
        <v>1.4998</v>
      </c>
    </row>
    <row r="2374" spans="1:2" x14ac:dyDescent="0.25">
      <c r="A2374" s="398">
        <v>40108</v>
      </c>
      <c r="B2374" s="399">
        <v>1.4956</v>
      </c>
    </row>
    <row r="2375" spans="1:2" x14ac:dyDescent="0.25">
      <c r="A2375" s="398">
        <v>40107</v>
      </c>
      <c r="B2375" s="399">
        <v>1.4957</v>
      </c>
    </row>
    <row r="2376" spans="1:2" x14ac:dyDescent="0.25">
      <c r="A2376" s="398">
        <v>40106</v>
      </c>
      <c r="B2376" s="399">
        <v>1.4912000000000001</v>
      </c>
    </row>
    <row r="2377" spans="1:2" x14ac:dyDescent="0.25">
      <c r="A2377" s="398">
        <v>40105</v>
      </c>
      <c r="B2377" s="399">
        <v>1.4902</v>
      </c>
    </row>
    <row r="2378" spans="1:2" x14ac:dyDescent="0.25">
      <c r="A2378" s="398">
        <v>40104</v>
      </c>
      <c r="B2378" s="399">
        <v>1.4902</v>
      </c>
    </row>
    <row r="2379" spans="1:2" x14ac:dyDescent="0.25">
      <c r="A2379" s="398">
        <v>40103</v>
      </c>
      <c r="B2379" s="399">
        <v>1.4912000000000001</v>
      </c>
    </row>
    <row r="2380" spans="1:2" x14ac:dyDescent="0.25">
      <c r="A2380" s="398">
        <v>40102</v>
      </c>
      <c r="B2380" s="399">
        <v>1.4930000000000001</v>
      </c>
    </row>
    <row r="2381" spans="1:2" x14ac:dyDescent="0.25">
      <c r="A2381" s="398">
        <v>40101</v>
      </c>
      <c r="B2381" s="399">
        <v>1.4885999999999999</v>
      </c>
    </row>
    <row r="2382" spans="1:2" x14ac:dyDescent="0.25">
      <c r="A2382" s="398">
        <v>40100</v>
      </c>
      <c r="B2382" s="399">
        <v>1.4803999999999999</v>
      </c>
    </row>
    <row r="2383" spans="1:2" x14ac:dyDescent="0.25">
      <c r="A2383" s="398">
        <v>40099</v>
      </c>
      <c r="B2383" s="399">
        <v>1.4742999999999999</v>
      </c>
    </row>
    <row r="2384" spans="1:2" x14ac:dyDescent="0.25">
      <c r="A2384" s="398">
        <v>40098</v>
      </c>
      <c r="B2384" s="399">
        <v>1.4724999999999999</v>
      </c>
    </row>
    <row r="2385" spans="1:2" x14ac:dyDescent="0.25">
      <c r="A2385" s="398">
        <v>40097</v>
      </c>
      <c r="B2385" s="399">
        <v>1.4725999999999999</v>
      </c>
    </row>
    <row r="2386" spans="1:2" x14ac:dyDescent="0.25">
      <c r="A2386" s="398">
        <v>40096</v>
      </c>
      <c r="B2386" s="399">
        <v>1.4736</v>
      </c>
    </row>
    <row r="2387" spans="1:2" x14ac:dyDescent="0.25">
      <c r="A2387" s="398">
        <v>40095</v>
      </c>
      <c r="B2387" s="399">
        <v>1.4756</v>
      </c>
    </row>
    <row r="2388" spans="1:2" x14ac:dyDescent="0.25">
      <c r="A2388" s="398">
        <v>40094</v>
      </c>
      <c r="B2388" s="399">
        <v>1.4698</v>
      </c>
    </row>
    <row r="2389" spans="1:2" x14ac:dyDescent="0.25">
      <c r="A2389" s="398">
        <v>40093</v>
      </c>
      <c r="B2389" s="399">
        <v>1.4709000000000001</v>
      </c>
    </row>
    <row r="2390" spans="1:2" x14ac:dyDescent="0.25">
      <c r="A2390" s="398">
        <v>40092</v>
      </c>
      <c r="B2390" s="399">
        <v>1.4626999999999999</v>
      </c>
    </row>
    <row r="2391" spans="1:2" x14ac:dyDescent="0.25">
      <c r="A2391" s="398">
        <v>40091</v>
      </c>
      <c r="B2391" s="399">
        <v>1.4575</v>
      </c>
    </row>
    <row r="2392" spans="1:2" x14ac:dyDescent="0.25">
      <c r="A2392" s="398">
        <v>40090</v>
      </c>
      <c r="B2392" s="399">
        <v>1.4571000000000001</v>
      </c>
    </row>
    <row r="2393" spans="1:2" x14ac:dyDescent="0.25">
      <c r="A2393" s="398">
        <v>40089</v>
      </c>
      <c r="B2393" s="399">
        <v>1.4555</v>
      </c>
    </row>
    <row r="2394" spans="1:2" x14ac:dyDescent="0.25">
      <c r="A2394" s="398">
        <v>40088</v>
      </c>
      <c r="B2394" s="399">
        <v>1.4584999999999999</v>
      </c>
    </row>
    <row r="2395" spans="1:2" x14ac:dyDescent="0.25">
      <c r="A2395" s="398">
        <v>40087</v>
      </c>
      <c r="B2395" s="399">
        <v>1.4622999999999999</v>
      </c>
    </row>
    <row r="2396" spans="1:2" x14ac:dyDescent="0.25">
      <c r="A2396" s="398">
        <v>40086</v>
      </c>
      <c r="B2396" s="399">
        <v>1.4591000000000001</v>
      </c>
    </row>
    <row r="2397" spans="1:2" x14ac:dyDescent="0.25">
      <c r="A2397" s="398">
        <v>40085</v>
      </c>
      <c r="B2397" s="399">
        <v>1.4633</v>
      </c>
    </row>
    <row r="2398" spans="1:2" x14ac:dyDescent="0.25">
      <c r="A2398" s="398">
        <v>40084</v>
      </c>
      <c r="B2398" s="399">
        <v>1.4685999999999999</v>
      </c>
    </row>
    <row r="2399" spans="1:2" x14ac:dyDescent="0.25">
      <c r="A2399" s="398">
        <v>40083</v>
      </c>
      <c r="B2399" s="399">
        <v>1.4683999999999999</v>
      </c>
    </row>
    <row r="2400" spans="1:2" x14ac:dyDescent="0.25">
      <c r="A2400" s="398">
        <v>40082</v>
      </c>
      <c r="B2400" s="399">
        <v>1.4669000000000001</v>
      </c>
    </row>
    <row r="2401" spans="1:2" x14ac:dyDescent="0.25">
      <c r="A2401" s="398">
        <v>40081</v>
      </c>
      <c r="B2401" s="399">
        <v>1.4723999999999999</v>
      </c>
    </row>
    <row r="2402" spans="1:2" x14ac:dyDescent="0.25">
      <c r="A2402" s="398">
        <v>40080</v>
      </c>
      <c r="B2402" s="399">
        <v>1.4789000000000001</v>
      </c>
    </row>
    <row r="2403" spans="1:2" x14ac:dyDescent="0.25">
      <c r="A2403" s="398">
        <v>40079</v>
      </c>
      <c r="B2403" s="399">
        <v>1.4754</v>
      </c>
    </row>
    <row r="2404" spans="1:2" x14ac:dyDescent="0.25">
      <c r="A2404" s="398">
        <v>40078</v>
      </c>
      <c r="B2404" s="399">
        <v>1.4674</v>
      </c>
    </row>
    <row r="2405" spans="1:2" x14ac:dyDescent="0.25">
      <c r="A2405" s="398">
        <v>40077</v>
      </c>
      <c r="B2405" s="399">
        <v>1.4705999999999999</v>
      </c>
    </row>
    <row r="2406" spans="1:2" x14ac:dyDescent="0.25">
      <c r="A2406" s="398">
        <v>40076</v>
      </c>
      <c r="B2406" s="399">
        <v>1.4705999999999999</v>
      </c>
    </row>
    <row r="2407" spans="1:2" x14ac:dyDescent="0.25">
      <c r="A2407" s="398">
        <v>40075</v>
      </c>
      <c r="B2407" s="399">
        <v>1.4712000000000001</v>
      </c>
    </row>
    <row r="2408" spans="1:2" x14ac:dyDescent="0.25">
      <c r="A2408" s="398">
        <v>40074</v>
      </c>
      <c r="B2408" s="399">
        <v>1.4726999999999999</v>
      </c>
    </row>
    <row r="2409" spans="1:2" x14ac:dyDescent="0.25">
      <c r="A2409" s="398">
        <v>40073</v>
      </c>
      <c r="B2409" s="399">
        <v>1.4685999999999999</v>
      </c>
    </row>
    <row r="2410" spans="1:2" x14ac:dyDescent="0.25">
      <c r="A2410" s="398">
        <v>40072</v>
      </c>
      <c r="B2410" s="399">
        <v>1.462</v>
      </c>
    </row>
    <row r="2411" spans="1:2" x14ac:dyDescent="0.25">
      <c r="A2411" s="398">
        <v>40071</v>
      </c>
      <c r="B2411" s="399">
        <v>1.4573</v>
      </c>
    </row>
    <row r="2412" spans="1:2" x14ac:dyDescent="0.25">
      <c r="A2412" s="398">
        <v>40070</v>
      </c>
      <c r="B2412" s="399">
        <v>1.4568000000000001</v>
      </c>
    </row>
    <row r="2413" spans="1:2" x14ac:dyDescent="0.25">
      <c r="A2413" s="398">
        <v>40069</v>
      </c>
      <c r="B2413" s="399">
        <v>1.4565999999999999</v>
      </c>
    </row>
    <row r="2414" spans="1:2" x14ac:dyDescent="0.25">
      <c r="A2414" s="398">
        <v>40068</v>
      </c>
      <c r="B2414" s="399">
        <v>1.4592000000000001</v>
      </c>
    </row>
    <row r="2415" spans="1:2" x14ac:dyDescent="0.25">
      <c r="A2415" s="398">
        <v>40067</v>
      </c>
      <c r="B2415" s="399">
        <v>1.4562999999999999</v>
      </c>
    </row>
    <row r="2416" spans="1:2" x14ac:dyDescent="0.25">
      <c r="A2416" s="398">
        <v>40066</v>
      </c>
      <c r="B2416" s="399">
        <v>1.4519</v>
      </c>
    </row>
    <row r="2417" spans="1:2" x14ac:dyDescent="0.25">
      <c r="A2417" s="398">
        <v>40065</v>
      </c>
      <c r="B2417" s="399">
        <v>1.4419999999999999</v>
      </c>
    </row>
    <row r="2418" spans="1:2" x14ac:dyDescent="0.25">
      <c r="A2418" s="398">
        <v>40064</v>
      </c>
      <c r="B2418" s="399">
        <v>1.4332</v>
      </c>
    </row>
    <row r="2419" spans="1:2" x14ac:dyDescent="0.25">
      <c r="A2419" s="398">
        <v>40063</v>
      </c>
      <c r="B2419" s="399">
        <v>1.4286000000000001</v>
      </c>
    </row>
    <row r="2420" spans="1:2" x14ac:dyDescent="0.25">
      <c r="A2420" s="398">
        <v>40062</v>
      </c>
      <c r="B2420" s="399">
        <v>1.4286000000000001</v>
      </c>
    </row>
    <row r="2421" spans="1:2" x14ac:dyDescent="0.25">
      <c r="A2421" s="398">
        <v>40061</v>
      </c>
      <c r="B2421" s="399">
        <v>1.4265000000000001</v>
      </c>
    </row>
    <row r="2422" spans="1:2" x14ac:dyDescent="0.25">
      <c r="A2422" s="398">
        <v>40060</v>
      </c>
      <c r="B2422" s="399">
        <v>1.4277</v>
      </c>
    </row>
    <row r="2423" spans="1:2" x14ac:dyDescent="0.25">
      <c r="A2423" s="398">
        <v>40059</v>
      </c>
      <c r="B2423" s="399">
        <v>1.4228000000000001</v>
      </c>
    </row>
    <row r="2424" spans="1:2" x14ac:dyDescent="0.25">
      <c r="A2424" s="398">
        <v>40058</v>
      </c>
      <c r="B2424" s="399">
        <v>1.4306000000000001</v>
      </c>
    </row>
    <row r="2425" spans="1:2" x14ac:dyDescent="0.25">
      <c r="A2425" s="398">
        <v>40057</v>
      </c>
      <c r="B2425" s="399">
        <v>1.4302999999999999</v>
      </c>
    </row>
    <row r="2426" spans="1:2" x14ac:dyDescent="0.25">
      <c r="A2426" s="398">
        <v>40056</v>
      </c>
      <c r="B2426" s="399">
        <v>1.4298</v>
      </c>
    </row>
    <row r="2427" spans="1:2" x14ac:dyDescent="0.25">
      <c r="A2427" s="398">
        <v>40055</v>
      </c>
      <c r="B2427" s="399">
        <v>1.4298</v>
      </c>
    </row>
    <row r="2428" spans="1:2" x14ac:dyDescent="0.25">
      <c r="A2428" s="398">
        <v>40054</v>
      </c>
      <c r="B2428" s="399">
        <v>1.4349000000000001</v>
      </c>
    </row>
    <row r="2429" spans="1:2" x14ac:dyDescent="0.25">
      <c r="A2429" s="398">
        <v>40053</v>
      </c>
      <c r="B2429" s="399">
        <v>1.4262999999999999</v>
      </c>
    </row>
    <row r="2430" spans="1:2" x14ac:dyDescent="0.25">
      <c r="A2430" s="398">
        <v>40052</v>
      </c>
      <c r="B2430" s="399">
        <v>1.4278999999999999</v>
      </c>
    </row>
    <row r="2431" spans="1:2" x14ac:dyDescent="0.25">
      <c r="A2431" s="398">
        <v>40051</v>
      </c>
      <c r="B2431" s="399">
        <v>1.4303999999999999</v>
      </c>
    </row>
    <row r="2432" spans="1:2" x14ac:dyDescent="0.25">
      <c r="A2432" s="398">
        <v>40050</v>
      </c>
      <c r="B2432" s="399">
        <v>1.4320999999999999</v>
      </c>
    </row>
    <row r="2433" spans="1:2" x14ac:dyDescent="0.25">
      <c r="A2433" s="398">
        <v>40049</v>
      </c>
      <c r="B2433" s="399">
        <v>1.4321999999999999</v>
      </c>
    </row>
    <row r="2434" spans="1:2" x14ac:dyDescent="0.25">
      <c r="A2434" s="398">
        <v>40048</v>
      </c>
      <c r="B2434" s="399">
        <v>1.4320999999999999</v>
      </c>
    </row>
    <row r="2435" spans="1:2" x14ac:dyDescent="0.25">
      <c r="A2435" s="398">
        <v>40047</v>
      </c>
      <c r="B2435" s="399">
        <v>1.4287000000000001</v>
      </c>
    </row>
    <row r="2436" spans="1:2" x14ac:dyDescent="0.25">
      <c r="A2436" s="398">
        <v>40046</v>
      </c>
      <c r="B2436" s="399">
        <v>1.4232</v>
      </c>
    </row>
    <row r="2437" spans="1:2" x14ac:dyDescent="0.25">
      <c r="A2437" s="398">
        <v>40045</v>
      </c>
      <c r="B2437" s="399">
        <v>1.4156</v>
      </c>
    </row>
    <row r="2438" spans="1:2" x14ac:dyDescent="0.25">
      <c r="A2438" s="398">
        <v>40044</v>
      </c>
      <c r="B2438" s="399">
        <v>1.4111</v>
      </c>
    </row>
    <row r="2439" spans="1:2" x14ac:dyDescent="0.25">
      <c r="A2439" s="398">
        <v>40043</v>
      </c>
      <c r="B2439" s="399">
        <v>1.4115</v>
      </c>
    </row>
    <row r="2440" spans="1:2" x14ac:dyDescent="0.25">
      <c r="A2440" s="398">
        <v>40042</v>
      </c>
      <c r="B2440" s="399">
        <v>1.4197</v>
      </c>
    </row>
    <row r="2441" spans="1:2" x14ac:dyDescent="0.25">
      <c r="A2441" s="398">
        <v>40041</v>
      </c>
      <c r="B2441" s="399">
        <v>1.4198</v>
      </c>
    </row>
    <row r="2442" spans="1:2" x14ac:dyDescent="0.25">
      <c r="A2442" s="398">
        <v>40040</v>
      </c>
      <c r="B2442" s="399">
        <v>1.4256</v>
      </c>
    </row>
    <row r="2443" spans="1:2" x14ac:dyDescent="0.25">
      <c r="A2443" s="398">
        <v>40039</v>
      </c>
      <c r="B2443" s="399">
        <v>1.4253</v>
      </c>
    </row>
    <row r="2444" spans="1:2" x14ac:dyDescent="0.25">
      <c r="A2444" s="398">
        <v>40038</v>
      </c>
      <c r="B2444" s="399">
        <v>1.4164000000000001</v>
      </c>
    </row>
    <row r="2445" spans="1:2" x14ac:dyDescent="0.25">
      <c r="A2445" s="398">
        <v>40037</v>
      </c>
      <c r="B2445" s="399">
        <v>1.4148000000000001</v>
      </c>
    </row>
    <row r="2446" spans="1:2" x14ac:dyDescent="0.25">
      <c r="A2446" s="398">
        <v>40036</v>
      </c>
      <c r="B2446" s="399">
        <v>1.4177999999999999</v>
      </c>
    </row>
    <row r="2447" spans="1:2" x14ac:dyDescent="0.25">
      <c r="A2447" s="398">
        <v>40035</v>
      </c>
      <c r="B2447" s="399">
        <v>1.4178999999999999</v>
      </c>
    </row>
    <row r="2448" spans="1:2" x14ac:dyDescent="0.25">
      <c r="A2448" s="398">
        <v>40034</v>
      </c>
      <c r="B2448" s="399">
        <v>1.4177999999999999</v>
      </c>
    </row>
    <row r="2449" spans="1:2" x14ac:dyDescent="0.25">
      <c r="A2449" s="398">
        <v>40033</v>
      </c>
      <c r="B2449" s="399">
        <v>1.4306000000000001</v>
      </c>
    </row>
    <row r="2450" spans="1:2" x14ac:dyDescent="0.25">
      <c r="A2450" s="398">
        <v>40032</v>
      </c>
      <c r="B2450" s="399">
        <v>1.4386000000000001</v>
      </c>
    </row>
    <row r="2451" spans="1:2" x14ac:dyDescent="0.25">
      <c r="A2451" s="398">
        <v>40031</v>
      </c>
      <c r="B2451" s="399">
        <v>1.4402999999999999</v>
      </c>
    </row>
    <row r="2452" spans="1:2" x14ac:dyDescent="0.25">
      <c r="A2452" s="398">
        <v>40030</v>
      </c>
      <c r="B2452" s="399">
        <v>1.4400999999999999</v>
      </c>
    </row>
    <row r="2453" spans="1:2" x14ac:dyDescent="0.25">
      <c r="A2453" s="398">
        <v>40029</v>
      </c>
      <c r="B2453" s="399">
        <v>1.4308000000000001</v>
      </c>
    </row>
    <row r="2454" spans="1:2" x14ac:dyDescent="0.25">
      <c r="A2454" s="398">
        <v>40028</v>
      </c>
      <c r="B2454" s="399">
        <v>1.4254</v>
      </c>
    </row>
    <row r="2455" spans="1:2" x14ac:dyDescent="0.25">
      <c r="A2455" s="398">
        <v>40027</v>
      </c>
      <c r="B2455" s="399">
        <v>1.4252</v>
      </c>
    </row>
    <row r="2456" spans="1:2" x14ac:dyDescent="0.25">
      <c r="A2456" s="398">
        <v>40026</v>
      </c>
      <c r="B2456" s="399">
        <v>1.4147000000000001</v>
      </c>
    </row>
    <row r="2457" spans="1:2" x14ac:dyDescent="0.25">
      <c r="A2457" s="398">
        <v>40025</v>
      </c>
      <c r="B2457" s="399">
        <v>1.4058999999999999</v>
      </c>
    </row>
    <row r="2458" spans="1:2" x14ac:dyDescent="0.25">
      <c r="A2458" s="398">
        <v>40024</v>
      </c>
      <c r="B2458" s="399">
        <v>1.4120999999999999</v>
      </c>
    </row>
    <row r="2459" spans="1:2" x14ac:dyDescent="0.25">
      <c r="A2459" s="398">
        <v>40023</v>
      </c>
      <c r="B2459" s="399">
        <v>1.4226000000000001</v>
      </c>
    </row>
    <row r="2460" spans="1:2" x14ac:dyDescent="0.25">
      <c r="A2460" s="398">
        <v>40022</v>
      </c>
      <c r="B2460" s="399">
        <v>1.4234</v>
      </c>
    </row>
    <row r="2461" spans="1:2" x14ac:dyDescent="0.25">
      <c r="A2461" s="398">
        <v>40021</v>
      </c>
      <c r="B2461" s="399">
        <v>1.4198999999999999</v>
      </c>
    </row>
    <row r="2462" spans="1:2" x14ac:dyDescent="0.25">
      <c r="A2462" s="398">
        <v>40020</v>
      </c>
      <c r="B2462" s="399">
        <v>1.4197</v>
      </c>
    </row>
    <row r="2463" spans="1:2" x14ac:dyDescent="0.25">
      <c r="A2463" s="398">
        <v>40019</v>
      </c>
      <c r="B2463" s="399">
        <v>1.4193</v>
      </c>
    </row>
    <row r="2464" spans="1:2" x14ac:dyDescent="0.25">
      <c r="A2464" s="398">
        <v>40018</v>
      </c>
      <c r="B2464" s="399">
        <v>1.4224000000000001</v>
      </c>
    </row>
    <row r="2465" spans="1:2" x14ac:dyDescent="0.25">
      <c r="A2465" s="398">
        <v>40017</v>
      </c>
      <c r="B2465" s="399">
        <v>1.4202999999999999</v>
      </c>
    </row>
    <row r="2466" spans="1:2" x14ac:dyDescent="0.25">
      <c r="A2466" s="398">
        <v>40016</v>
      </c>
      <c r="B2466" s="399">
        <v>1.4212</v>
      </c>
    </row>
    <row r="2467" spans="1:2" x14ac:dyDescent="0.25">
      <c r="A2467" s="398">
        <v>40015</v>
      </c>
      <c r="B2467" s="399">
        <v>1.419</v>
      </c>
    </row>
    <row r="2468" spans="1:2" x14ac:dyDescent="0.25">
      <c r="A2468" s="398">
        <v>40014</v>
      </c>
      <c r="B2468" s="399">
        <v>1.4097</v>
      </c>
    </row>
    <row r="2469" spans="1:2" x14ac:dyDescent="0.25">
      <c r="A2469" s="398">
        <v>40013</v>
      </c>
      <c r="B2469" s="399">
        <v>1.4097</v>
      </c>
    </row>
    <row r="2470" spans="1:2" x14ac:dyDescent="0.25">
      <c r="A2470" s="398">
        <v>40012</v>
      </c>
      <c r="B2470" s="399">
        <v>1.4113</v>
      </c>
    </row>
    <row r="2471" spans="1:2" x14ac:dyDescent="0.25">
      <c r="A2471" s="398">
        <v>40011</v>
      </c>
      <c r="B2471" s="399">
        <v>1.4100999999999999</v>
      </c>
    </row>
    <row r="2472" spans="1:2" x14ac:dyDescent="0.25">
      <c r="A2472" s="398">
        <v>40010</v>
      </c>
      <c r="B2472" s="399">
        <v>1.4044000000000001</v>
      </c>
    </row>
    <row r="2473" spans="1:2" x14ac:dyDescent="0.25">
      <c r="A2473" s="398">
        <v>40009</v>
      </c>
      <c r="B2473" s="399">
        <v>1.3974</v>
      </c>
    </row>
    <row r="2474" spans="1:2" x14ac:dyDescent="0.25">
      <c r="A2474" s="398">
        <v>40008</v>
      </c>
      <c r="B2474" s="399">
        <v>1.3944000000000001</v>
      </c>
    </row>
    <row r="2475" spans="1:2" x14ac:dyDescent="0.25">
      <c r="A2475" s="398">
        <v>40007</v>
      </c>
      <c r="B2475" s="399">
        <v>1.3932</v>
      </c>
    </row>
    <row r="2476" spans="1:2" x14ac:dyDescent="0.25">
      <c r="A2476" s="398">
        <v>40006</v>
      </c>
      <c r="B2476" s="399">
        <v>1.3932</v>
      </c>
    </row>
    <row r="2477" spans="1:2" x14ac:dyDescent="0.25">
      <c r="A2477" s="398">
        <v>40005</v>
      </c>
      <c r="B2477" s="399">
        <v>1.3953</v>
      </c>
    </row>
    <row r="2478" spans="1:2" x14ac:dyDescent="0.25">
      <c r="A2478" s="398">
        <v>40004</v>
      </c>
      <c r="B2478" s="399">
        <v>1.3952</v>
      </c>
    </row>
    <row r="2479" spans="1:2" x14ac:dyDescent="0.25">
      <c r="A2479" s="398">
        <v>40003</v>
      </c>
      <c r="B2479" s="399">
        <v>1.3894</v>
      </c>
    </row>
    <row r="2480" spans="1:2" x14ac:dyDescent="0.25">
      <c r="A2480" s="398">
        <v>40002</v>
      </c>
      <c r="B2480" s="399">
        <v>1.3966000000000001</v>
      </c>
    </row>
    <row r="2481" spans="1:2" x14ac:dyDescent="0.25">
      <c r="A2481" s="398">
        <v>40001</v>
      </c>
      <c r="B2481" s="399">
        <v>1.3946000000000001</v>
      </c>
    </row>
    <row r="2482" spans="1:2" x14ac:dyDescent="0.25">
      <c r="A2482" s="398">
        <v>40000</v>
      </c>
      <c r="B2482" s="399">
        <v>1.3974</v>
      </c>
    </row>
    <row r="2483" spans="1:2" x14ac:dyDescent="0.25">
      <c r="A2483" s="398">
        <v>39999</v>
      </c>
      <c r="B2483" s="399">
        <v>1.3975</v>
      </c>
    </row>
    <row r="2484" spans="1:2" x14ac:dyDescent="0.25">
      <c r="A2484" s="398">
        <v>39998</v>
      </c>
      <c r="B2484" s="399">
        <v>1.3986000000000001</v>
      </c>
    </row>
    <row r="2485" spans="1:2" x14ac:dyDescent="0.25">
      <c r="A2485" s="398">
        <v>39997</v>
      </c>
      <c r="B2485" s="399">
        <v>1.4077</v>
      </c>
    </row>
    <row r="2486" spans="1:2" x14ac:dyDescent="0.25">
      <c r="A2486" s="398">
        <v>39996</v>
      </c>
      <c r="B2486" s="399">
        <v>1.4083000000000001</v>
      </c>
    </row>
    <row r="2487" spans="1:2" x14ac:dyDescent="0.25">
      <c r="A2487" s="398">
        <v>39995</v>
      </c>
      <c r="B2487" s="399">
        <v>1.4085000000000001</v>
      </c>
    </row>
    <row r="2488" spans="1:2" x14ac:dyDescent="0.25">
      <c r="A2488" s="398">
        <v>39994</v>
      </c>
      <c r="B2488" s="399">
        <v>1.4047000000000001</v>
      </c>
    </row>
    <row r="2489" spans="1:2" x14ac:dyDescent="0.25">
      <c r="A2489" s="398">
        <v>39993</v>
      </c>
      <c r="B2489" s="399">
        <v>1.4053</v>
      </c>
    </row>
    <row r="2490" spans="1:2" x14ac:dyDescent="0.25">
      <c r="A2490" s="398">
        <v>39992</v>
      </c>
      <c r="B2490" s="399">
        <v>1.4052</v>
      </c>
    </row>
    <row r="2491" spans="1:2" x14ac:dyDescent="0.25">
      <c r="A2491" s="398">
        <v>39991</v>
      </c>
      <c r="B2491" s="399">
        <v>1.4051</v>
      </c>
    </row>
    <row r="2492" spans="1:2" x14ac:dyDescent="0.25">
      <c r="A2492" s="398">
        <v>39990</v>
      </c>
      <c r="B2492" s="399">
        <v>1.3952</v>
      </c>
    </row>
    <row r="2493" spans="1:2" x14ac:dyDescent="0.25">
      <c r="A2493" s="398">
        <v>39989</v>
      </c>
      <c r="B2493" s="399">
        <v>1.4049</v>
      </c>
    </row>
    <row r="2494" spans="1:2" x14ac:dyDescent="0.25">
      <c r="A2494" s="398">
        <v>39988</v>
      </c>
      <c r="B2494" s="399">
        <v>1.3940999999999999</v>
      </c>
    </row>
    <row r="2495" spans="1:2" x14ac:dyDescent="0.25">
      <c r="A2495" s="398">
        <v>39987</v>
      </c>
      <c r="B2495" s="399">
        <v>1.3880999999999999</v>
      </c>
    </row>
    <row r="2496" spans="1:2" x14ac:dyDescent="0.25">
      <c r="A2496" s="398">
        <v>39986</v>
      </c>
      <c r="B2496" s="399">
        <v>1.3933</v>
      </c>
    </row>
    <row r="2497" spans="1:2" x14ac:dyDescent="0.25">
      <c r="A2497" s="398">
        <v>39985</v>
      </c>
      <c r="B2497" s="399">
        <v>1.3932</v>
      </c>
    </row>
    <row r="2498" spans="1:2" x14ac:dyDescent="0.25">
      <c r="A2498" s="398">
        <v>39984</v>
      </c>
      <c r="B2498" s="399">
        <v>1.3928</v>
      </c>
    </row>
    <row r="2499" spans="1:2" x14ac:dyDescent="0.25">
      <c r="A2499" s="398">
        <v>39983</v>
      </c>
      <c r="B2499" s="399">
        <v>1.3944000000000001</v>
      </c>
    </row>
    <row r="2500" spans="1:2" x14ac:dyDescent="0.25">
      <c r="A2500" s="398">
        <v>39982</v>
      </c>
      <c r="B2500" s="399">
        <v>1.3871</v>
      </c>
    </row>
    <row r="2501" spans="1:2" x14ac:dyDescent="0.25">
      <c r="A2501" s="398">
        <v>39981</v>
      </c>
      <c r="B2501" s="399">
        <v>1.3839999999999999</v>
      </c>
    </row>
    <row r="2502" spans="1:2" x14ac:dyDescent="0.25">
      <c r="A2502" s="398">
        <v>39980</v>
      </c>
      <c r="B2502" s="399">
        <v>1.3884000000000001</v>
      </c>
    </row>
    <row r="2503" spans="1:2" x14ac:dyDescent="0.25">
      <c r="A2503" s="398">
        <v>39979</v>
      </c>
      <c r="B2503" s="399">
        <v>1.4011</v>
      </c>
    </row>
    <row r="2504" spans="1:2" x14ac:dyDescent="0.25">
      <c r="A2504" s="398">
        <v>39978</v>
      </c>
      <c r="B2504" s="399">
        <v>1.4011</v>
      </c>
    </row>
    <row r="2505" spans="1:2" x14ac:dyDescent="0.25">
      <c r="A2505" s="398">
        <v>39977</v>
      </c>
      <c r="B2505" s="399">
        <v>1.4052</v>
      </c>
    </row>
    <row r="2506" spans="1:2" x14ac:dyDescent="0.25">
      <c r="A2506" s="398">
        <v>39976</v>
      </c>
      <c r="B2506" s="399">
        <v>1.4036999999999999</v>
      </c>
    </row>
    <row r="2507" spans="1:2" x14ac:dyDescent="0.25">
      <c r="A2507" s="398">
        <v>39975</v>
      </c>
      <c r="B2507" s="399">
        <v>1.4053</v>
      </c>
    </row>
    <row r="2508" spans="1:2" x14ac:dyDescent="0.25">
      <c r="A2508" s="398">
        <v>39974</v>
      </c>
      <c r="B2508" s="399">
        <v>1.3949</v>
      </c>
    </row>
    <row r="2509" spans="1:2" x14ac:dyDescent="0.25">
      <c r="A2509" s="398">
        <v>39973</v>
      </c>
      <c r="B2509" s="399">
        <v>1.3914</v>
      </c>
    </row>
    <row r="2510" spans="1:2" x14ac:dyDescent="0.25">
      <c r="A2510" s="398">
        <v>39972</v>
      </c>
      <c r="B2510" s="399">
        <v>1.3963000000000001</v>
      </c>
    </row>
    <row r="2511" spans="1:2" x14ac:dyDescent="0.25">
      <c r="A2511" s="398">
        <v>39971</v>
      </c>
      <c r="B2511" s="399">
        <v>1.3963000000000001</v>
      </c>
    </row>
    <row r="2512" spans="1:2" x14ac:dyDescent="0.25">
      <c r="A2512" s="398">
        <v>39970</v>
      </c>
      <c r="B2512" s="399">
        <v>1.4124000000000001</v>
      </c>
    </row>
    <row r="2513" spans="1:2" x14ac:dyDescent="0.25">
      <c r="A2513" s="398">
        <v>39969</v>
      </c>
      <c r="B2513" s="399">
        <v>1.4172</v>
      </c>
    </row>
    <row r="2514" spans="1:2" x14ac:dyDescent="0.25">
      <c r="A2514" s="398">
        <v>39968</v>
      </c>
      <c r="B2514" s="399">
        <v>1.4233</v>
      </c>
    </row>
    <row r="2515" spans="1:2" x14ac:dyDescent="0.25">
      <c r="A2515" s="398">
        <v>39967</v>
      </c>
      <c r="B2515" s="399">
        <v>1.4205000000000001</v>
      </c>
    </row>
    <row r="2516" spans="1:2" x14ac:dyDescent="0.25">
      <c r="A2516" s="398">
        <v>39966</v>
      </c>
      <c r="B2516" s="399">
        <v>1.4172</v>
      </c>
    </row>
    <row r="2517" spans="1:2" x14ac:dyDescent="0.25">
      <c r="A2517" s="398">
        <v>39965</v>
      </c>
      <c r="B2517" s="399">
        <v>1.4144000000000001</v>
      </c>
    </row>
    <row r="2518" spans="1:2" x14ac:dyDescent="0.25">
      <c r="A2518" s="398">
        <v>39964</v>
      </c>
      <c r="B2518" s="399">
        <v>1.4144000000000001</v>
      </c>
    </row>
    <row r="2519" spans="1:2" x14ac:dyDescent="0.25">
      <c r="A2519" s="398">
        <v>39963</v>
      </c>
      <c r="B2519" s="399">
        <v>1.4043000000000001</v>
      </c>
    </row>
    <row r="2520" spans="1:2" x14ac:dyDescent="0.25">
      <c r="A2520" s="398">
        <v>39962</v>
      </c>
      <c r="B2520" s="399">
        <v>1.3875999999999999</v>
      </c>
    </row>
    <row r="2521" spans="1:2" x14ac:dyDescent="0.25">
      <c r="A2521" s="398">
        <v>39961</v>
      </c>
      <c r="B2521" s="399">
        <v>1.3948</v>
      </c>
    </row>
    <row r="2522" spans="1:2" x14ac:dyDescent="0.25">
      <c r="A2522" s="398">
        <v>39960</v>
      </c>
      <c r="B2522" s="399">
        <v>1.3960999999999999</v>
      </c>
    </row>
    <row r="2523" spans="1:2" x14ac:dyDescent="0.25">
      <c r="A2523" s="398">
        <v>39959</v>
      </c>
      <c r="B2523" s="399">
        <v>1.4001999999999999</v>
      </c>
    </row>
    <row r="2524" spans="1:2" x14ac:dyDescent="0.25">
      <c r="A2524" s="398">
        <v>39958</v>
      </c>
      <c r="B2524" s="399">
        <v>1.3994</v>
      </c>
    </row>
    <row r="2525" spans="1:2" x14ac:dyDescent="0.25">
      <c r="A2525" s="398">
        <v>39957</v>
      </c>
      <c r="B2525" s="399">
        <v>1.3993</v>
      </c>
    </row>
    <row r="2526" spans="1:2" x14ac:dyDescent="0.25">
      <c r="A2526" s="398">
        <v>39956</v>
      </c>
      <c r="B2526" s="399">
        <v>1.3959999999999999</v>
      </c>
    </row>
    <row r="2527" spans="1:2" x14ac:dyDescent="0.25">
      <c r="A2527" s="398">
        <v>39955</v>
      </c>
      <c r="B2527" s="399">
        <v>1.3798999999999999</v>
      </c>
    </row>
    <row r="2528" spans="1:2" x14ac:dyDescent="0.25">
      <c r="A2528" s="398">
        <v>39954</v>
      </c>
      <c r="B2528" s="399">
        <v>1.3677999999999999</v>
      </c>
    </row>
    <row r="2529" spans="1:2" x14ac:dyDescent="0.25">
      <c r="A2529" s="398">
        <v>39953</v>
      </c>
      <c r="B2529" s="399">
        <v>1.3592</v>
      </c>
    </row>
    <row r="2530" spans="1:2" x14ac:dyDescent="0.25">
      <c r="A2530" s="398">
        <v>39952</v>
      </c>
      <c r="B2530" s="399">
        <v>1.3479000000000001</v>
      </c>
    </row>
    <row r="2531" spans="1:2" x14ac:dyDescent="0.25">
      <c r="A2531" s="398">
        <v>39951</v>
      </c>
      <c r="B2531" s="399">
        <v>1.3489</v>
      </c>
    </row>
    <row r="2532" spans="1:2" x14ac:dyDescent="0.25">
      <c r="A2532" s="398">
        <v>39950</v>
      </c>
      <c r="B2532" s="399">
        <v>1.349</v>
      </c>
    </row>
    <row r="2533" spans="1:2" x14ac:dyDescent="0.25">
      <c r="A2533" s="398">
        <v>39949</v>
      </c>
      <c r="B2533" s="399">
        <v>1.3580000000000001</v>
      </c>
    </row>
    <row r="2534" spans="1:2" x14ac:dyDescent="0.25">
      <c r="A2534" s="398">
        <v>39948</v>
      </c>
      <c r="B2534" s="399">
        <v>1.3588</v>
      </c>
    </row>
    <row r="2535" spans="1:2" x14ac:dyDescent="0.25">
      <c r="A2535" s="398">
        <v>39947</v>
      </c>
      <c r="B2535" s="399">
        <v>1.3648</v>
      </c>
    </row>
    <row r="2536" spans="1:2" x14ac:dyDescent="0.25">
      <c r="A2536" s="398">
        <v>39946</v>
      </c>
      <c r="B2536" s="399">
        <v>1.3621000000000001</v>
      </c>
    </row>
    <row r="2537" spans="1:2" x14ac:dyDescent="0.25">
      <c r="A2537" s="398">
        <v>39945</v>
      </c>
      <c r="B2537" s="399">
        <v>1.3613999999999999</v>
      </c>
    </row>
    <row r="2538" spans="1:2" x14ac:dyDescent="0.25">
      <c r="A2538" s="398">
        <v>39944</v>
      </c>
      <c r="B2538" s="399">
        <v>1.363</v>
      </c>
    </row>
    <row r="2539" spans="1:2" x14ac:dyDescent="0.25">
      <c r="A2539" s="398">
        <v>39943</v>
      </c>
      <c r="B2539" s="399">
        <v>1.3628</v>
      </c>
    </row>
    <row r="2540" spans="1:2" x14ac:dyDescent="0.25">
      <c r="A2540" s="398">
        <v>39942</v>
      </c>
      <c r="B2540" s="399">
        <v>1.3446</v>
      </c>
    </row>
    <row r="2541" spans="1:2" x14ac:dyDescent="0.25">
      <c r="A2541" s="398">
        <v>39941</v>
      </c>
      <c r="B2541" s="399">
        <v>1.3345</v>
      </c>
    </row>
    <row r="2542" spans="1:2" x14ac:dyDescent="0.25">
      <c r="A2542" s="398">
        <v>39940</v>
      </c>
      <c r="B2542" s="399">
        <v>1.3303</v>
      </c>
    </row>
    <row r="2543" spans="1:2" x14ac:dyDescent="0.25">
      <c r="A2543" s="398">
        <v>39939</v>
      </c>
      <c r="B2543" s="399">
        <v>1.3378000000000001</v>
      </c>
    </row>
    <row r="2544" spans="1:2" x14ac:dyDescent="0.25">
      <c r="A2544" s="398">
        <v>39938</v>
      </c>
      <c r="B2544" s="399">
        <v>1.331</v>
      </c>
    </row>
    <row r="2545" spans="1:2" x14ac:dyDescent="0.25">
      <c r="A2545" s="398">
        <v>39937</v>
      </c>
      <c r="B2545" s="399">
        <v>1.3265</v>
      </c>
    </row>
    <row r="2546" spans="1:2" x14ac:dyDescent="0.25">
      <c r="A2546" s="398">
        <v>39936</v>
      </c>
      <c r="B2546" s="399">
        <v>1.3265</v>
      </c>
    </row>
    <row r="2547" spans="1:2" x14ac:dyDescent="0.25">
      <c r="A2547" s="398">
        <v>39935</v>
      </c>
      <c r="B2547" s="399">
        <v>1.3260000000000001</v>
      </c>
    </row>
    <row r="2548" spans="1:2" x14ac:dyDescent="0.25">
      <c r="A2548" s="398">
        <v>39934</v>
      </c>
      <c r="B2548" s="399">
        <v>1.3278000000000001</v>
      </c>
    </row>
    <row r="2549" spans="1:2" x14ac:dyDescent="0.25">
      <c r="A2549" s="398">
        <v>39933</v>
      </c>
      <c r="B2549" s="399">
        <v>1.3213999999999999</v>
      </c>
    </row>
    <row r="2550" spans="1:2" x14ac:dyDescent="0.25">
      <c r="A2550" s="398">
        <v>39932</v>
      </c>
      <c r="B2550" s="399">
        <v>1.3038000000000001</v>
      </c>
    </row>
    <row r="2551" spans="1:2" x14ac:dyDescent="0.25">
      <c r="A2551" s="398">
        <v>39931</v>
      </c>
      <c r="B2551" s="399">
        <v>1.3149</v>
      </c>
    </row>
    <row r="2552" spans="1:2" x14ac:dyDescent="0.25">
      <c r="A2552" s="398">
        <v>39930</v>
      </c>
      <c r="B2552" s="399">
        <v>1.3237000000000001</v>
      </c>
    </row>
    <row r="2553" spans="1:2" x14ac:dyDescent="0.25">
      <c r="A2553" s="398">
        <v>39929</v>
      </c>
      <c r="B2553" s="399">
        <v>1.3239000000000001</v>
      </c>
    </row>
    <row r="2554" spans="1:2" x14ac:dyDescent="0.25">
      <c r="A2554" s="398">
        <v>39928</v>
      </c>
      <c r="B2554" s="399">
        <v>1.3201000000000001</v>
      </c>
    </row>
    <row r="2555" spans="1:2" x14ac:dyDescent="0.25">
      <c r="A2555" s="398">
        <v>39927</v>
      </c>
      <c r="B2555" s="399">
        <v>1.3031999999999999</v>
      </c>
    </row>
    <row r="2556" spans="1:2" x14ac:dyDescent="0.25">
      <c r="A2556" s="398">
        <v>39926</v>
      </c>
      <c r="B2556" s="399">
        <v>1.2955000000000001</v>
      </c>
    </row>
    <row r="2557" spans="1:2" x14ac:dyDescent="0.25">
      <c r="A2557" s="398">
        <v>39925</v>
      </c>
      <c r="B2557" s="399">
        <v>1.2939000000000001</v>
      </c>
    </row>
    <row r="2558" spans="1:2" x14ac:dyDescent="0.25">
      <c r="A2558" s="398">
        <v>39924</v>
      </c>
      <c r="B2558" s="399">
        <v>1.2976000000000001</v>
      </c>
    </row>
    <row r="2559" spans="1:2" x14ac:dyDescent="0.25">
      <c r="A2559" s="398">
        <v>39923</v>
      </c>
      <c r="B2559" s="399">
        <v>1.304</v>
      </c>
    </row>
    <row r="2560" spans="1:2" x14ac:dyDescent="0.25">
      <c r="A2560" s="398">
        <v>39922</v>
      </c>
      <c r="B2560" s="399">
        <v>1.3039000000000001</v>
      </c>
    </row>
    <row r="2561" spans="1:2" x14ac:dyDescent="0.25">
      <c r="A2561" s="398">
        <v>39921</v>
      </c>
      <c r="B2561" s="399">
        <v>1.3096000000000001</v>
      </c>
    </row>
    <row r="2562" spans="1:2" x14ac:dyDescent="0.25">
      <c r="A2562" s="398">
        <v>39920</v>
      </c>
      <c r="B2562" s="399">
        <v>1.3197000000000001</v>
      </c>
    </row>
    <row r="2563" spans="1:2" x14ac:dyDescent="0.25">
      <c r="A2563" s="398">
        <v>39919</v>
      </c>
      <c r="B2563" s="399">
        <v>1.3228</v>
      </c>
    </row>
    <row r="2564" spans="1:2" x14ac:dyDescent="0.25">
      <c r="A2564" s="398">
        <v>39918</v>
      </c>
      <c r="B2564" s="399">
        <v>1.3307</v>
      </c>
    </row>
    <row r="2565" spans="1:2" x14ac:dyDescent="0.25">
      <c r="A2565" s="398">
        <v>39917</v>
      </c>
      <c r="B2565" s="399">
        <v>1.3229</v>
      </c>
    </row>
    <row r="2566" spans="1:2" x14ac:dyDescent="0.25">
      <c r="A2566" s="398">
        <v>39916</v>
      </c>
      <c r="B2566" s="399">
        <v>1.3180000000000001</v>
      </c>
    </row>
    <row r="2567" spans="1:2" x14ac:dyDescent="0.25">
      <c r="A2567" s="398">
        <v>39915</v>
      </c>
      <c r="B2567" s="399">
        <v>1.3180000000000001</v>
      </c>
    </row>
    <row r="2568" spans="1:2" x14ac:dyDescent="0.25">
      <c r="A2568" s="398">
        <v>39914</v>
      </c>
      <c r="B2568" s="399">
        <v>1.3139000000000001</v>
      </c>
    </row>
    <row r="2569" spans="1:2" x14ac:dyDescent="0.25">
      <c r="A2569" s="398">
        <v>39913</v>
      </c>
      <c r="B2569" s="399">
        <v>1.3244</v>
      </c>
    </row>
    <row r="2570" spans="1:2" x14ac:dyDescent="0.25">
      <c r="A2570" s="398">
        <v>39912</v>
      </c>
      <c r="B2570" s="399">
        <v>1.3230999999999999</v>
      </c>
    </row>
    <row r="2571" spans="1:2" x14ac:dyDescent="0.25">
      <c r="A2571" s="398">
        <v>39911</v>
      </c>
      <c r="B2571" s="399">
        <v>1.3323</v>
      </c>
    </row>
    <row r="2572" spans="1:2" x14ac:dyDescent="0.25">
      <c r="A2572" s="398">
        <v>39910</v>
      </c>
      <c r="B2572" s="399">
        <v>1.3496999999999999</v>
      </c>
    </row>
    <row r="2573" spans="1:2" x14ac:dyDescent="0.25">
      <c r="A2573" s="398">
        <v>39909</v>
      </c>
      <c r="B2573" s="399">
        <v>1.3481000000000001</v>
      </c>
    </row>
    <row r="2574" spans="1:2" x14ac:dyDescent="0.25">
      <c r="A2574" s="398">
        <v>39908</v>
      </c>
      <c r="B2574" s="399">
        <v>1.3480000000000001</v>
      </c>
    </row>
    <row r="2575" spans="1:2" x14ac:dyDescent="0.25">
      <c r="A2575" s="398">
        <v>39907</v>
      </c>
      <c r="B2575" s="399">
        <v>1.3441000000000001</v>
      </c>
    </row>
    <row r="2576" spans="1:2" x14ac:dyDescent="0.25">
      <c r="A2576" s="398">
        <v>39906</v>
      </c>
      <c r="B2576" s="399">
        <v>1.3331</v>
      </c>
    </row>
    <row r="2577" spans="1:2" x14ac:dyDescent="0.25">
      <c r="A2577" s="398">
        <v>39905</v>
      </c>
      <c r="B2577" s="399">
        <v>1.3226</v>
      </c>
    </row>
    <row r="2578" spans="1:2" x14ac:dyDescent="0.25">
      <c r="A2578" s="398">
        <v>39904</v>
      </c>
      <c r="B2578" s="399">
        <v>1.3273999999999999</v>
      </c>
    </row>
    <row r="2579" spans="1:2" x14ac:dyDescent="0.25">
      <c r="A2579" s="398">
        <v>39903</v>
      </c>
      <c r="B2579" s="399">
        <v>1.3205</v>
      </c>
    </row>
    <row r="2580" spans="1:2" x14ac:dyDescent="0.25">
      <c r="A2580" s="398">
        <v>39902</v>
      </c>
      <c r="B2580" s="399">
        <v>1.3283</v>
      </c>
    </row>
    <row r="2581" spans="1:2" x14ac:dyDescent="0.25">
      <c r="A2581" s="398">
        <v>39901</v>
      </c>
      <c r="B2581" s="399">
        <v>1.3285</v>
      </c>
    </row>
    <row r="2582" spans="1:2" x14ac:dyDescent="0.25">
      <c r="A2582" s="398">
        <v>39900</v>
      </c>
      <c r="B2582" s="399">
        <v>1.3452</v>
      </c>
    </row>
    <row r="2583" spans="1:2" x14ac:dyDescent="0.25">
      <c r="A2583" s="398">
        <v>39899</v>
      </c>
      <c r="B2583" s="399">
        <v>1.3572</v>
      </c>
    </row>
    <row r="2584" spans="1:2" x14ac:dyDescent="0.25">
      <c r="A2584" s="398">
        <v>39898</v>
      </c>
      <c r="B2584" s="399">
        <v>1.3496999999999999</v>
      </c>
    </row>
    <row r="2585" spans="1:2" x14ac:dyDescent="0.25">
      <c r="A2585" s="398">
        <v>39897</v>
      </c>
      <c r="B2585" s="399">
        <v>1.3593999999999999</v>
      </c>
    </row>
    <row r="2586" spans="1:2" x14ac:dyDescent="0.25">
      <c r="A2586" s="398">
        <v>39896</v>
      </c>
      <c r="B2586" s="399">
        <v>1.3629</v>
      </c>
    </row>
    <row r="2587" spans="1:2" x14ac:dyDescent="0.25">
      <c r="A2587" s="398">
        <v>39895</v>
      </c>
      <c r="B2587" s="399">
        <v>1.3576999999999999</v>
      </c>
    </row>
    <row r="2588" spans="1:2" x14ac:dyDescent="0.25">
      <c r="A2588" s="398">
        <v>39894</v>
      </c>
      <c r="B2588" s="399">
        <v>1.3575999999999999</v>
      </c>
    </row>
    <row r="2589" spans="1:2" x14ac:dyDescent="0.25">
      <c r="A2589" s="398">
        <v>39893</v>
      </c>
      <c r="B2589" s="399">
        <v>1.3626</v>
      </c>
    </row>
    <row r="2590" spans="1:2" x14ac:dyDescent="0.25">
      <c r="A2590" s="398">
        <v>39892</v>
      </c>
      <c r="B2590" s="399">
        <v>1.3540000000000001</v>
      </c>
    </row>
    <row r="2591" spans="1:2" x14ac:dyDescent="0.25">
      <c r="A2591" s="398">
        <v>39891</v>
      </c>
      <c r="B2591" s="399">
        <v>1.3080000000000001</v>
      </c>
    </row>
    <row r="2592" spans="1:2" x14ac:dyDescent="0.25">
      <c r="A2592" s="398">
        <v>39890</v>
      </c>
      <c r="B2592" s="399">
        <v>1.2986</v>
      </c>
    </row>
    <row r="2593" spans="1:2" x14ac:dyDescent="0.25">
      <c r="A2593" s="398">
        <v>39889</v>
      </c>
      <c r="B2593" s="399">
        <v>1.2950999999999999</v>
      </c>
    </row>
    <row r="2594" spans="1:2" x14ac:dyDescent="0.25">
      <c r="A2594" s="398">
        <v>39888</v>
      </c>
      <c r="B2594" s="399">
        <v>1.2924</v>
      </c>
    </row>
    <row r="2595" spans="1:2" x14ac:dyDescent="0.25">
      <c r="A2595" s="398">
        <v>39887</v>
      </c>
      <c r="B2595" s="399">
        <v>1.2924</v>
      </c>
    </row>
    <row r="2596" spans="1:2" x14ac:dyDescent="0.25">
      <c r="A2596" s="398">
        <v>39886</v>
      </c>
      <c r="B2596" s="399">
        <v>1.2907</v>
      </c>
    </row>
    <row r="2597" spans="1:2" x14ac:dyDescent="0.25">
      <c r="A2597" s="398">
        <v>39885</v>
      </c>
      <c r="B2597" s="399">
        <v>1.2811999999999999</v>
      </c>
    </row>
    <row r="2598" spans="1:2" x14ac:dyDescent="0.25">
      <c r="A2598" s="398">
        <v>39884</v>
      </c>
      <c r="B2598" s="399">
        <v>1.2718</v>
      </c>
    </row>
    <row r="2599" spans="1:2" x14ac:dyDescent="0.25">
      <c r="A2599" s="398">
        <v>39883</v>
      </c>
      <c r="B2599" s="399">
        <v>1.2685</v>
      </c>
    </row>
    <row r="2600" spans="1:2" x14ac:dyDescent="0.25">
      <c r="A2600" s="398">
        <v>39882</v>
      </c>
      <c r="B2600" s="399">
        <v>1.2645</v>
      </c>
    </row>
    <row r="2601" spans="1:2" x14ac:dyDescent="0.25">
      <c r="A2601" s="398">
        <v>39881</v>
      </c>
      <c r="B2601" s="399">
        <v>1.2648999999999999</v>
      </c>
    </row>
    <row r="2602" spans="1:2" x14ac:dyDescent="0.25">
      <c r="A2602" s="398">
        <v>39880</v>
      </c>
      <c r="B2602" s="399">
        <v>1.2648999999999999</v>
      </c>
    </row>
    <row r="2603" spans="1:2" x14ac:dyDescent="0.25">
      <c r="A2603" s="398">
        <v>39879</v>
      </c>
      <c r="B2603" s="399">
        <v>1.2632000000000001</v>
      </c>
    </row>
    <row r="2604" spans="1:2" x14ac:dyDescent="0.25">
      <c r="A2604" s="398">
        <v>39878</v>
      </c>
      <c r="B2604" s="399">
        <v>1.2585</v>
      </c>
    </row>
    <row r="2605" spans="1:2" x14ac:dyDescent="0.25">
      <c r="A2605" s="398">
        <v>39877</v>
      </c>
      <c r="B2605" s="399">
        <v>1.2543</v>
      </c>
    </row>
    <row r="2606" spans="1:2" x14ac:dyDescent="0.25">
      <c r="A2606" s="398">
        <v>39876</v>
      </c>
      <c r="B2606" s="399">
        <v>1.26</v>
      </c>
    </row>
    <row r="2607" spans="1:2" x14ac:dyDescent="0.25">
      <c r="A2607" s="398">
        <v>39875</v>
      </c>
      <c r="B2607" s="399">
        <v>1.2589999999999999</v>
      </c>
    </row>
    <row r="2608" spans="1:2" x14ac:dyDescent="0.25">
      <c r="A2608" s="398">
        <v>39874</v>
      </c>
      <c r="B2608" s="399">
        <v>1.2662</v>
      </c>
    </row>
    <row r="2609" spans="1:2" x14ac:dyDescent="0.25">
      <c r="A2609" s="398">
        <v>39873</v>
      </c>
      <c r="B2609" s="399">
        <v>1.2664</v>
      </c>
    </row>
    <row r="2610" spans="1:2" x14ac:dyDescent="0.25">
      <c r="A2610" s="398">
        <v>39872</v>
      </c>
      <c r="B2610" s="399">
        <v>1.2694000000000001</v>
      </c>
    </row>
    <row r="2611" spans="1:2" x14ac:dyDescent="0.25">
      <c r="A2611" s="398">
        <v>39871</v>
      </c>
      <c r="B2611" s="399">
        <v>1.2744</v>
      </c>
    </row>
    <row r="2612" spans="1:2" x14ac:dyDescent="0.25">
      <c r="A2612" s="398">
        <v>39870</v>
      </c>
      <c r="B2612" s="399">
        <v>1.2811999999999999</v>
      </c>
    </row>
    <row r="2613" spans="1:2" x14ac:dyDescent="0.25">
      <c r="A2613" s="398">
        <v>39869</v>
      </c>
      <c r="B2613" s="399">
        <v>1.2749999999999999</v>
      </c>
    </row>
    <row r="2614" spans="1:2" x14ac:dyDescent="0.25">
      <c r="A2614" s="398">
        <v>39868</v>
      </c>
      <c r="B2614" s="399">
        <v>1.2829999999999999</v>
      </c>
    </row>
    <row r="2615" spans="1:2" x14ac:dyDescent="0.25">
      <c r="A2615" s="398">
        <v>39867</v>
      </c>
      <c r="B2615" s="399">
        <v>1.2817000000000001</v>
      </c>
    </row>
    <row r="2616" spans="1:2" x14ac:dyDescent="0.25">
      <c r="A2616" s="398">
        <v>39866</v>
      </c>
      <c r="B2616" s="399">
        <v>1.2822</v>
      </c>
    </row>
    <row r="2617" spans="1:2" x14ac:dyDescent="0.25">
      <c r="A2617" s="398">
        <v>39865</v>
      </c>
      <c r="B2617" s="399">
        <v>1.2654000000000001</v>
      </c>
    </row>
    <row r="2618" spans="1:2" x14ac:dyDescent="0.25">
      <c r="A2618" s="398">
        <v>39864</v>
      </c>
      <c r="B2618" s="399">
        <v>1.2630999999999999</v>
      </c>
    </row>
    <row r="2619" spans="1:2" x14ac:dyDescent="0.25">
      <c r="A2619" s="398">
        <v>39863</v>
      </c>
      <c r="B2619" s="399">
        <v>1.2582</v>
      </c>
    </row>
    <row r="2620" spans="1:2" x14ac:dyDescent="0.25">
      <c r="A2620" s="398">
        <v>39862</v>
      </c>
      <c r="B2620" s="399">
        <v>1.2652000000000001</v>
      </c>
    </row>
    <row r="2621" spans="1:2" x14ac:dyDescent="0.25">
      <c r="A2621" s="398">
        <v>39861</v>
      </c>
      <c r="B2621" s="399">
        <v>1.2771999999999999</v>
      </c>
    </row>
    <row r="2622" spans="1:2" x14ac:dyDescent="0.25">
      <c r="A2622" s="398">
        <v>39860</v>
      </c>
      <c r="B2622" s="399">
        <v>1.2854000000000001</v>
      </c>
    </row>
    <row r="2623" spans="1:2" x14ac:dyDescent="0.25">
      <c r="A2623" s="398">
        <v>39859</v>
      </c>
      <c r="B2623" s="399">
        <v>1.2858000000000001</v>
      </c>
    </row>
    <row r="2624" spans="1:2" x14ac:dyDescent="0.25">
      <c r="A2624" s="398">
        <v>39858</v>
      </c>
      <c r="B2624" s="399">
        <v>1.2888999999999999</v>
      </c>
    </row>
    <row r="2625" spans="1:2" x14ac:dyDescent="0.25">
      <c r="A2625" s="398">
        <v>39857</v>
      </c>
      <c r="B2625" s="399">
        <v>1.286</v>
      </c>
    </row>
    <row r="2626" spans="1:2" x14ac:dyDescent="0.25">
      <c r="A2626" s="398">
        <v>39856</v>
      </c>
      <c r="B2626" s="399">
        <v>1.2908999999999999</v>
      </c>
    </row>
    <row r="2627" spans="1:2" x14ac:dyDescent="0.25">
      <c r="A2627" s="398">
        <v>39855</v>
      </c>
      <c r="B2627" s="399">
        <v>1.2925</v>
      </c>
    </row>
    <row r="2628" spans="1:2" x14ac:dyDescent="0.25">
      <c r="A2628" s="398">
        <v>39854</v>
      </c>
      <c r="B2628" s="399">
        <v>1.2972999999999999</v>
      </c>
    </row>
    <row r="2629" spans="1:2" x14ac:dyDescent="0.25">
      <c r="A2629" s="398">
        <v>39853</v>
      </c>
      <c r="B2629" s="399">
        <v>1.2936000000000001</v>
      </c>
    </row>
    <row r="2630" spans="1:2" x14ac:dyDescent="0.25">
      <c r="A2630" s="398">
        <v>39852</v>
      </c>
      <c r="B2630" s="399">
        <v>1.2935000000000001</v>
      </c>
    </row>
    <row r="2631" spans="1:2" x14ac:dyDescent="0.25">
      <c r="A2631" s="398">
        <v>39851</v>
      </c>
      <c r="B2631" s="399">
        <v>1.2824</v>
      </c>
    </row>
    <row r="2632" spans="1:2" x14ac:dyDescent="0.25">
      <c r="A2632" s="398">
        <v>39850</v>
      </c>
      <c r="B2632" s="399">
        <v>1.2837000000000001</v>
      </c>
    </row>
    <row r="2633" spans="1:2" x14ac:dyDescent="0.25">
      <c r="A2633" s="398">
        <v>39849</v>
      </c>
      <c r="B2633" s="399">
        <v>1.2943</v>
      </c>
    </row>
    <row r="2634" spans="1:2" x14ac:dyDescent="0.25">
      <c r="A2634" s="398">
        <v>39848</v>
      </c>
      <c r="B2634" s="399">
        <v>1.2885</v>
      </c>
    </row>
    <row r="2635" spans="1:2" x14ac:dyDescent="0.25">
      <c r="A2635" s="398">
        <v>39847</v>
      </c>
      <c r="B2635" s="399">
        <v>1.2766999999999999</v>
      </c>
    </row>
    <row r="2636" spans="1:2" x14ac:dyDescent="0.25">
      <c r="A2636" s="398">
        <v>39846</v>
      </c>
      <c r="B2636" s="399">
        <v>1.2805</v>
      </c>
    </row>
    <row r="2637" spans="1:2" x14ac:dyDescent="0.25">
      <c r="A2637" s="398">
        <v>39845</v>
      </c>
      <c r="B2637" s="399">
        <v>1.2806999999999999</v>
      </c>
    </row>
    <row r="2638" spans="1:2" x14ac:dyDescent="0.25">
      <c r="A2638" s="398">
        <v>39844</v>
      </c>
      <c r="B2638" s="399">
        <v>1.2871999999999999</v>
      </c>
    </row>
    <row r="2639" spans="1:2" x14ac:dyDescent="0.25">
      <c r="A2639" s="398">
        <v>39843</v>
      </c>
      <c r="B2639" s="399">
        <v>1.3085</v>
      </c>
    </row>
    <row r="2640" spans="1:2" x14ac:dyDescent="0.25">
      <c r="A2640" s="398">
        <v>39842</v>
      </c>
      <c r="B2640" s="399">
        <v>1.3233999999999999</v>
      </c>
    </row>
    <row r="2641" spans="1:2" x14ac:dyDescent="0.25">
      <c r="A2641" s="398">
        <v>39841</v>
      </c>
      <c r="B2641" s="399">
        <v>1.3201000000000001</v>
      </c>
    </row>
    <row r="2642" spans="1:2" x14ac:dyDescent="0.25">
      <c r="A2642" s="398">
        <v>39840</v>
      </c>
      <c r="B2642" s="399">
        <v>1.2992999999999999</v>
      </c>
    </row>
    <row r="2643" spans="1:2" x14ac:dyDescent="0.25">
      <c r="A2643" s="398">
        <v>39839</v>
      </c>
      <c r="B2643" s="399">
        <v>1.2983</v>
      </c>
    </row>
    <row r="2644" spans="1:2" x14ac:dyDescent="0.25">
      <c r="A2644" s="398">
        <v>39838</v>
      </c>
      <c r="B2644" s="399">
        <v>1.2983</v>
      </c>
    </row>
    <row r="2645" spans="1:2" x14ac:dyDescent="0.25">
      <c r="A2645" s="398">
        <v>39837</v>
      </c>
      <c r="B2645" s="399">
        <v>1.2910999999999999</v>
      </c>
    </row>
    <row r="2646" spans="1:2" x14ac:dyDescent="0.25">
      <c r="A2646" s="398">
        <v>39836</v>
      </c>
      <c r="B2646" s="399">
        <v>1.2999000000000001</v>
      </c>
    </row>
    <row r="2647" spans="1:2" x14ac:dyDescent="0.25">
      <c r="A2647" s="398">
        <v>39835</v>
      </c>
      <c r="B2647" s="399">
        <v>1.2916000000000001</v>
      </c>
    </row>
    <row r="2648" spans="1:2" x14ac:dyDescent="0.25">
      <c r="A2648" s="398">
        <v>39834</v>
      </c>
      <c r="B2648" s="399">
        <v>1.2979000000000001</v>
      </c>
    </row>
    <row r="2649" spans="1:2" x14ac:dyDescent="0.25">
      <c r="A2649" s="398">
        <v>39833</v>
      </c>
      <c r="B2649" s="399">
        <v>1.3260000000000001</v>
      </c>
    </row>
    <row r="2650" spans="1:2" x14ac:dyDescent="0.25">
      <c r="A2650" s="398">
        <v>39832</v>
      </c>
      <c r="B2650" s="399">
        <v>1.327</v>
      </c>
    </row>
    <row r="2651" spans="1:2" x14ac:dyDescent="0.25">
      <c r="A2651" s="398">
        <v>39831</v>
      </c>
      <c r="B2651" s="399">
        <v>1.3263</v>
      </c>
    </row>
    <row r="2652" spans="1:2" x14ac:dyDescent="0.25">
      <c r="A2652" s="398">
        <v>39830</v>
      </c>
      <c r="B2652" s="399">
        <v>1.3229</v>
      </c>
    </row>
    <row r="2653" spans="1:2" x14ac:dyDescent="0.25">
      <c r="A2653" s="398">
        <v>39829</v>
      </c>
      <c r="B2653" s="399">
        <v>1.3151999999999999</v>
      </c>
    </row>
    <row r="2654" spans="1:2" x14ac:dyDescent="0.25">
      <c r="A2654" s="398">
        <v>39828</v>
      </c>
      <c r="B2654" s="399">
        <v>1.3211999999999999</v>
      </c>
    </row>
    <row r="2655" spans="1:2" x14ac:dyDescent="0.25">
      <c r="A2655" s="398">
        <v>39827</v>
      </c>
      <c r="B2655" s="399">
        <v>1.3275999999999999</v>
      </c>
    </row>
    <row r="2656" spans="1:2" x14ac:dyDescent="0.25">
      <c r="A2656" s="398">
        <v>39826</v>
      </c>
      <c r="B2656" s="399">
        <v>1.3399000000000001</v>
      </c>
    </row>
    <row r="2657" spans="1:2" x14ac:dyDescent="0.25">
      <c r="A2657" s="398">
        <v>39825</v>
      </c>
      <c r="B2657" s="399">
        <v>1.347</v>
      </c>
    </row>
    <row r="2658" spans="1:2" x14ac:dyDescent="0.25">
      <c r="A2658" s="398">
        <v>39824</v>
      </c>
      <c r="B2658" s="399">
        <v>1.347</v>
      </c>
    </row>
    <row r="2659" spans="1:2" x14ac:dyDescent="0.25">
      <c r="A2659" s="398">
        <v>39823</v>
      </c>
      <c r="B2659" s="399">
        <v>1.3621000000000001</v>
      </c>
    </row>
    <row r="2660" spans="1:2" x14ac:dyDescent="0.25">
      <c r="A2660" s="398">
        <v>39822</v>
      </c>
      <c r="B2660" s="399">
        <v>1.3640000000000001</v>
      </c>
    </row>
    <row r="2661" spans="1:2" x14ac:dyDescent="0.25">
      <c r="A2661" s="398">
        <v>39821</v>
      </c>
      <c r="B2661" s="399">
        <v>1.3576999999999999</v>
      </c>
    </row>
    <row r="2662" spans="1:2" x14ac:dyDescent="0.25">
      <c r="A2662" s="398">
        <v>39820</v>
      </c>
      <c r="B2662" s="399">
        <v>1.3494999999999999</v>
      </c>
    </row>
    <row r="2663" spans="1:2" x14ac:dyDescent="0.25">
      <c r="A2663" s="398">
        <v>39819</v>
      </c>
      <c r="B2663" s="399">
        <v>1.3753</v>
      </c>
    </row>
    <row r="2664" spans="1:2" x14ac:dyDescent="0.25">
      <c r="A2664" s="398">
        <v>39818</v>
      </c>
      <c r="B2664" s="399">
        <v>1.3913</v>
      </c>
    </row>
    <row r="2665" spans="1:2" x14ac:dyDescent="0.25">
      <c r="A2665" s="398">
        <v>39817</v>
      </c>
      <c r="B2665" s="399">
        <v>1.3915</v>
      </c>
    </row>
    <row r="2666" spans="1:2" x14ac:dyDescent="0.25">
      <c r="A2666" s="398">
        <v>39816</v>
      </c>
      <c r="B2666" s="399">
        <v>1.3922000000000001</v>
      </c>
    </row>
    <row r="2667" spans="1:2" x14ac:dyDescent="0.25">
      <c r="A2667" s="398">
        <v>39815</v>
      </c>
      <c r="B2667" s="399">
        <v>1.3968</v>
      </c>
    </row>
    <row r="2668" spans="1:2" x14ac:dyDescent="0.25">
      <c r="A2668" s="398">
        <v>39814</v>
      </c>
      <c r="B2668" s="399">
        <v>1.4039999999999999</v>
      </c>
    </row>
    <row r="2669" spans="1:2" x14ac:dyDescent="0.25">
      <c r="A2669" s="398">
        <v>39813</v>
      </c>
      <c r="B2669" s="399">
        <v>1.4095</v>
      </c>
    </row>
    <row r="2670" spans="1:2" x14ac:dyDescent="0.25">
      <c r="A2670" s="398">
        <v>39812</v>
      </c>
      <c r="B2670" s="399">
        <v>1.4187000000000001</v>
      </c>
    </row>
    <row r="2671" spans="1:2" x14ac:dyDescent="0.25">
      <c r="A2671" s="398">
        <v>39811</v>
      </c>
      <c r="B2671" s="399">
        <v>1.4027000000000001</v>
      </c>
    </row>
    <row r="2672" spans="1:2" x14ac:dyDescent="0.25">
      <c r="A2672" s="398">
        <v>39810</v>
      </c>
      <c r="B2672" s="399">
        <v>1.4027000000000001</v>
      </c>
    </row>
    <row r="2673" spans="1:2" x14ac:dyDescent="0.25">
      <c r="A2673" s="398">
        <v>39809</v>
      </c>
      <c r="B2673" s="399">
        <v>1.4048</v>
      </c>
    </row>
    <row r="2674" spans="1:2" x14ac:dyDescent="0.25">
      <c r="A2674" s="398">
        <v>39808</v>
      </c>
      <c r="B2674" s="399">
        <v>1.4006000000000001</v>
      </c>
    </row>
    <row r="2675" spans="1:2" x14ac:dyDescent="0.25">
      <c r="A2675" s="398">
        <v>39807</v>
      </c>
      <c r="B2675" s="399">
        <v>1.3971</v>
      </c>
    </row>
    <row r="2676" spans="1:2" x14ac:dyDescent="0.25">
      <c r="A2676" s="398">
        <v>39806</v>
      </c>
      <c r="B2676" s="399">
        <v>1.3974</v>
      </c>
    </row>
    <row r="2677" spans="1:2" x14ac:dyDescent="0.25">
      <c r="A2677" s="398">
        <v>39805</v>
      </c>
      <c r="B2677" s="399">
        <v>1.3979999999999999</v>
      </c>
    </row>
    <row r="2678" spans="1:2" x14ac:dyDescent="0.25">
      <c r="A2678" s="398">
        <v>39804</v>
      </c>
      <c r="B2678" s="399">
        <v>1.3908</v>
      </c>
    </row>
    <row r="2679" spans="1:2" x14ac:dyDescent="0.25">
      <c r="A2679" s="398">
        <v>39803</v>
      </c>
      <c r="B2679" s="399">
        <v>1.3907</v>
      </c>
    </row>
    <row r="2680" spans="1:2" x14ac:dyDescent="0.25">
      <c r="A2680" s="398">
        <v>39802</v>
      </c>
      <c r="B2680" s="399">
        <v>1.4117999999999999</v>
      </c>
    </row>
    <row r="2681" spans="1:2" x14ac:dyDescent="0.25">
      <c r="A2681" s="398">
        <v>39801</v>
      </c>
      <c r="B2681" s="399">
        <v>1.4437</v>
      </c>
    </row>
    <row r="2682" spans="1:2" x14ac:dyDescent="0.25">
      <c r="A2682" s="398">
        <v>39800</v>
      </c>
      <c r="B2682" s="399">
        <v>1.4137</v>
      </c>
    </row>
    <row r="2683" spans="1:2" x14ac:dyDescent="0.25">
      <c r="A2683" s="398">
        <v>39799</v>
      </c>
      <c r="B2683" s="399">
        <v>1.3721000000000001</v>
      </c>
    </row>
    <row r="2684" spans="1:2" x14ac:dyDescent="0.25">
      <c r="A2684" s="398">
        <v>39798</v>
      </c>
      <c r="B2684" s="399">
        <v>1.35</v>
      </c>
    </row>
    <row r="2685" spans="1:2" x14ac:dyDescent="0.25">
      <c r="A2685" s="398">
        <v>39797</v>
      </c>
      <c r="B2685" s="399">
        <v>1.3382000000000001</v>
      </c>
    </row>
    <row r="2686" spans="1:2" x14ac:dyDescent="0.25">
      <c r="A2686" s="398">
        <v>39796</v>
      </c>
      <c r="B2686" s="399">
        <v>1.3385</v>
      </c>
    </row>
    <row r="2687" spans="1:2" x14ac:dyDescent="0.25">
      <c r="A2687" s="398">
        <v>39795</v>
      </c>
      <c r="B2687" s="399">
        <v>1.3339000000000001</v>
      </c>
    </row>
    <row r="2688" spans="1:2" x14ac:dyDescent="0.25">
      <c r="A2688" s="398">
        <v>39794</v>
      </c>
      <c r="B2688" s="399">
        <v>1.3141</v>
      </c>
    </row>
    <row r="2689" spans="1:2" x14ac:dyDescent="0.25">
      <c r="A2689" s="398">
        <v>39793</v>
      </c>
      <c r="B2689" s="399">
        <v>1.2958000000000001</v>
      </c>
    </row>
    <row r="2690" spans="1:2" x14ac:dyDescent="0.25">
      <c r="A2690" s="398">
        <v>39792</v>
      </c>
      <c r="B2690" s="399">
        <v>1.2889999999999999</v>
      </c>
    </row>
    <row r="2691" spans="1:2" x14ac:dyDescent="0.25">
      <c r="A2691" s="398">
        <v>39791</v>
      </c>
      <c r="B2691" s="399">
        <v>1.2827999999999999</v>
      </c>
    </row>
    <row r="2692" spans="1:2" x14ac:dyDescent="0.25">
      <c r="A2692" s="398">
        <v>39790</v>
      </c>
      <c r="B2692" s="399">
        <v>1.2714000000000001</v>
      </c>
    </row>
    <row r="2693" spans="1:2" x14ac:dyDescent="0.25">
      <c r="A2693" s="398">
        <v>39789</v>
      </c>
      <c r="B2693" s="399">
        <v>1.2713000000000001</v>
      </c>
    </row>
    <row r="2694" spans="1:2" x14ac:dyDescent="0.25">
      <c r="A2694" s="398">
        <v>39788</v>
      </c>
      <c r="B2694" s="399">
        <v>1.2732000000000001</v>
      </c>
    </row>
    <row r="2695" spans="1:2" x14ac:dyDescent="0.25">
      <c r="A2695" s="398">
        <v>39787</v>
      </c>
      <c r="B2695" s="399">
        <v>1.2692000000000001</v>
      </c>
    </row>
    <row r="2696" spans="1:2" x14ac:dyDescent="0.25">
      <c r="A2696" s="398">
        <v>39786</v>
      </c>
      <c r="B2696" s="399">
        <v>1.2677</v>
      </c>
    </row>
    <row r="2697" spans="1:2" x14ac:dyDescent="0.25">
      <c r="A2697" s="398">
        <v>39785</v>
      </c>
      <c r="B2697" s="399">
        <v>1.2649999999999999</v>
      </c>
    </row>
    <row r="2698" spans="1:2" x14ac:dyDescent="0.25">
      <c r="A2698" s="398">
        <v>39784</v>
      </c>
      <c r="B2698" s="399">
        <v>1.2661</v>
      </c>
    </row>
    <row r="2699" spans="1:2" x14ac:dyDescent="0.25">
      <c r="A2699" s="398">
        <v>39783</v>
      </c>
      <c r="B2699" s="399">
        <v>1.2687999999999999</v>
      </c>
    </row>
    <row r="2700" spans="1:2" x14ac:dyDescent="0.25">
      <c r="A2700" s="398">
        <v>39782</v>
      </c>
      <c r="B2700" s="399">
        <v>1.2686999999999999</v>
      </c>
    </row>
    <row r="2701" spans="1:2" x14ac:dyDescent="0.25">
      <c r="A2701" s="398">
        <v>39781</v>
      </c>
      <c r="B2701" s="399">
        <v>1.2836000000000001</v>
      </c>
    </row>
    <row r="2702" spans="1:2" x14ac:dyDescent="0.25">
      <c r="A2702" s="398">
        <v>39780</v>
      </c>
      <c r="B2702" s="399">
        <v>1.2904</v>
      </c>
    </row>
    <row r="2703" spans="1:2" x14ac:dyDescent="0.25">
      <c r="A2703" s="398">
        <v>39779</v>
      </c>
      <c r="B2703" s="399">
        <v>1.2969999999999999</v>
      </c>
    </row>
    <row r="2704" spans="1:2" x14ac:dyDescent="0.25">
      <c r="A2704" s="398">
        <v>39778</v>
      </c>
      <c r="B2704" s="399">
        <v>1.2910999999999999</v>
      </c>
    </row>
    <row r="2705" spans="1:2" x14ac:dyDescent="0.25">
      <c r="A2705" s="398">
        <v>39777</v>
      </c>
      <c r="B2705" s="399">
        <v>1.2687999999999999</v>
      </c>
    </row>
    <row r="2706" spans="1:2" x14ac:dyDescent="0.25">
      <c r="A2706" s="398">
        <v>39776</v>
      </c>
      <c r="B2706" s="399">
        <v>1.2583</v>
      </c>
    </row>
    <row r="2707" spans="1:2" x14ac:dyDescent="0.25">
      <c r="A2707" s="398">
        <v>39775</v>
      </c>
      <c r="B2707" s="399">
        <v>1.2581</v>
      </c>
    </row>
    <row r="2708" spans="1:2" x14ac:dyDescent="0.25">
      <c r="A2708" s="398">
        <v>39774</v>
      </c>
      <c r="B2708" s="399">
        <v>1.2518</v>
      </c>
    </row>
    <row r="2709" spans="1:2" x14ac:dyDescent="0.25">
      <c r="A2709" s="398">
        <v>39773</v>
      </c>
      <c r="B2709" s="399">
        <v>1.2517</v>
      </c>
    </row>
    <row r="2710" spans="1:2" x14ac:dyDescent="0.25">
      <c r="A2710" s="398">
        <v>39772</v>
      </c>
      <c r="B2710" s="399">
        <v>1.2626999999999999</v>
      </c>
    </row>
    <row r="2711" spans="1:2" x14ac:dyDescent="0.25">
      <c r="A2711" s="398">
        <v>39771</v>
      </c>
      <c r="B2711" s="399">
        <v>1.2628999999999999</v>
      </c>
    </row>
    <row r="2712" spans="1:2" x14ac:dyDescent="0.25">
      <c r="A2712" s="398">
        <v>39770</v>
      </c>
      <c r="B2712" s="399">
        <v>1.2615000000000001</v>
      </c>
    </row>
    <row r="2713" spans="1:2" x14ac:dyDescent="0.25">
      <c r="A2713" s="398">
        <v>39769</v>
      </c>
      <c r="B2713" s="399">
        <v>1.2597</v>
      </c>
    </row>
    <row r="2714" spans="1:2" x14ac:dyDescent="0.25">
      <c r="A2714" s="398">
        <v>39768</v>
      </c>
      <c r="B2714" s="399">
        <v>1.2606999999999999</v>
      </c>
    </row>
    <row r="2715" spans="1:2" x14ac:dyDescent="0.25">
      <c r="A2715" s="398">
        <v>39767</v>
      </c>
      <c r="B2715" s="399">
        <v>1.2726999999999999</v>
      </c>
    </row>
    <row r="2716" spans="1:2" x14ac:dyDescent="0.25">
      <c r="A2716" s="398">
        <v>39766</v>
      </c>
      <c r="B2716" s="399">
        <v>1.2494000000000001</v>
      </c>
    </row>
    <row r="2717" spans="1:2" x14ac:dyDescent="0.25">
      <c r="A2717" s="398">
        <v>39765</v>
      </c>
      <c r="B2717" s="399">
        <v>1.2544999999999999</v>
      </c>
    </row>
    <row r="2718" spans="1:2" x14ac:dyDescent="0.25">
      <c r="A2718" s="398">
        <v>39764</v>
      </c>
      <c r="B2718" s="399">
        <v>1.2698</v>
      </c>
    </row>
    <row r="2719" spans="1:2" x14ac:dyDescent="0.25">
      <c r="A2719" s="398">
        <v>39763</v>
      </c>
      <c r="B2719" s="399">
        <v>1.284</v>
      </c>
    </row>
    <row r="2720" spans="1:2" x14ac:dyDescent="0.25">
      <c r="A2720" s="398">
        <v>39762</v>
      </c>
      <c r="B2720" s="399">
        <v>1.2716000000000001</v>
      </c>
    </row>
    <row r="2721" spans="1:2" x14ac:dyDescent="0.25">
      <c r="A2721" s="398">
        <v>39761</v>
      </c>
      <c r="B2721" s="399">
        <v>1.2713000000000001</v>
      </c>
    </row>
    <row r="2722" spans="1:2" x14ac:dyDescent="0.25">
      <c r="A2722" s="398">
        <v>39760</v>
      </c>
      <c r="B2722" s="399">
        <v>1.2748999999999999</v>
      </c>
    </row>
    <row r="2723" spans="1:2" x14ac:dyDescent="0.25">
      <c r="A2723" s="398">
        <v>39759</v>
      </c>
      <c r="B2723" s="399">
        <v>1.2855000000000001</v>
      </c>
    </row>
    <row r="2724" spans="1:2" x14ac:dyDescent="0.25">
      <c r="A2724" s="398">
        <v>39758</v>
      </c>
      <c r="B2724" s="399">
        <v>1.2935000000000001</v>
      </c>
    </row>
    <row r="2725" spans="1:2" x14ac:dyDescent="0.25">
      <c r="A2725" s="398">
        <v>39757</v>
      </c>
      <c r="B2725" s="399">
        <v>1.2726999999999999</v>
      </c>
    </row>
    <row r="2726" spans="1:2" x14ac:dyDescent="0.25">
      <c r="A2726" s="398">
        <v>39756</v>
      </c>
      <c r="B2726" s="399">
        <v>1.2786999999999999</v>
      </c>
    </row>
    <row r="2727" spans="1:2" x14ac:dyDescent="0.25">
      <c r="A2727" s="398">
        <v>39755</v>
      </c>
      <c r="B2727" s="399">
        <v>1.272</v>
      </c>
    </row>
    <row r="2728" spans="1:2" x14ac:dyDescent="0.25">
      <c r="A2728" s="398">
        <v>39754</v>
      </c>
      <c r="B2728" s="399">
        <v>1.2717000000000001</v>
      </c>
    </row>
    <row r="2729" spans="1:2" x14ac:dyDescent="0.25">
      <c r="A2729" s="398">
        <v>39753</v>
      </c>
      <c r="B2729" s="399">
        <v>1.2739</v>
      </c>
    </row>
    <row r="2730" spans="1:2" x14ac:dyDescent="0.25">
      <c r="A2730" s="398">
        <v>39752</v>
      </c>
      <c r="B2730" s="399">
        <v>1.3052999999999999</v>
      </c>
    </row>
    <row r="2731" spans="1:2" x14ac:dyDescent="0.25">
      <c r="A2731" s="398">
        <v>39751</v>
      </c>
      <c r="B2731" s="399">
        <v>1.2783</v>
      </c>
    </row>
    <row r="2732" spans="1:2" x14ac:dyDescent="0.25">
      <c r="A2732" s="398">
        <v>39750</v>
      </c>
      <c r="B2732" s="399">
        <v>1.2488999999999999</v>
      </c>
    </row>
    <row r="2733" spans="1:2" x14ac:dyDescent="0.25">
      <c r="A2733" s="398">
        <v>39749</v>
      </c>
      <c r="B2733" s="399">
        <v>1.2515000000000001</v>
      </c>
    </row>
    <row r="2734" spans="1:2" x14ac:dyDescent="0.25">
      <c r="A2734" s="398">
        <v>39748</v>
      </c>
      <c r="B2734" s="399">
        <v>1.2614000000000001</v>
      </c>
    </row>
    <row r="2735" spans="1:2" x14ac:dyDescent="0.25">
      <c r="A2735" s="398">
        <v>39747</v>
      </c>
      <c r="B2735" s="399">
        <v>1.2697000000000001</v>
      </c>
    </row>
    <row r="2736" spans="1:2" x14ac:dyDescent="0.25">
      <c r="A2736" s="398">
        <v>39746</v>
      </c>
      <c r="B2736" s="399">
        <v>1.2653000000000001</v>
      </c>
    </row>
    <row r="2737" spans="1:2" x14ac:dyDescent="0.25">
      <c r="A2737" s="398">
        <v>39745</v>
      </c>
      <c r="B2737" s="399">
        <v>1.2819</v>
      </c>
    </row>
    <row r="2738" spans="1:2" x14ac:dyDescent="0.25">
      <c r="A2738" s="398">
        <v>39744</v>
      </c>
      <c r="B2738" s="399">
        <v>1.2916000000000001</v>
      </c>
    </row>
    <row r="2739" spans="1:2" x14ac:dyDescent="0.25">
      <c r="A2739" s="398">
        <v>39743</v>
      </c>
      <c r="B2739" s="399">
        <v>1.3247</v>
      </c>
    </row>
    <row r="2740" spans="1:2" x14ac:dyDescent="0.25">
      <c r="A2740" s="398">
        <v>39742</v>
      </c>
      <c r="B2740" s="399">
        <v>1.3414999999999999</v>
      </c>
    </row>
    <row r="2741" spans="1:2" x14ac:dyDescent="0.25">
      <c r="A2741" s="398">
        <v>39741</v>
      </c>
      <c r="B2741" s="399">
        <v>1.3404</v>
      </c>
    </row>
    <row r="2742" spans="1:2" x14ac:dyDescent="0.25">
      <c r="A2742" s="398">
        <v>39740</v>
      </c>
      <c r="B2742" s="399">
        <v>1.3404</v>
      </c>
    </row>
    <row r="2743" spans="1:2" x14ac:dyDescent="0.25">
      <c r="A2743" s="398">
        <v>39739</v>
      </c>
      <c r="B2743" s="399">
        <v>1.3455999999999999</v>
      </c>
    </row>
    <row r="2744" spans="1:2" x14ac:dyDescent="0.25">
      <c r="A2744" s="398">
        <v>39738</v>
      </c>
      <c r="B2744" s="399">
        <v>1.3447</v>
      </c>
    </row>
    <row r="2745" spans="1:2" x14ac:dyDescent="0.25">
      <c r="A2745" s="398">
        <v>39737</v>
      </c>
      <c r="B2745" s="399">
        <v>1.3585</v>
      </c>
    </row>
    <row r="2746" spans="1:2" x14ac:dyDescent="0.25">
      <c r="A2746" s="398">
        <v>39736</v>
      </c>
      <c r="B2746" s="399">
        <v>1.3663000000000001</v>
      </c>
    </row>
    <row r="2747" spans="1:2" x14ac:dyDescent="0.25">
      <c r="A2747" s="398">
        <v>39735</v>
      </c>
      <c r="B2747" s="399">
        <v>1.3576999999999999</v>
      </c>
    </row>
    <row r="2748" spans="1:2" x14ac:dyDescent="0.25">
      <c r="A2748" s="398">
        <v>39734</v>
      </c>
      <c r="B2748" s="399">
        <v>1.3403</v>
      </c>
    </row>
    <row r="2749" spans="1:2" x14ac:dyDescent="0.25">
      <c r="A2749" s="398">
        <v>39733</v>
      </c>
      <c r="B2749" s="399">
        <v>1.3391999999999999</v>
      </c>
    </row>
    <row r="2750" spans="1:2" x14ac:dyDescent="0.25">
      <c r="A2750" s="398">
        <v>39732</v>
      </c>
      <c r="B2750" s="399">
        <v>1.3536999999999999</v>
      </c>
    </row>
    <row r="2751" spans="1:2" x14ac:dyDescent="0.25">
      <c r="A2751" s="398">
        <v>39731</v>
      </c>
      <c r="B2751" s="399">
        <v>1.3667</v>
      </c>
    </row>
    <row r="2752" spans="1:2" x14ac:dyDescent="0.25">
      <c r="A2752" s="398">
        <v>39730</v>
      </c>
      <c r="B2752" s="399">
        <v>1.363</v>
      </c>
    </row>
    <row r="2753" spans="1:2" x14ac:dyDescent="0.25">
      <c r="A2753" s="398">
        <v>39729</v>
      </c>
      <c r="B2753" s="399">
        <v>1.3571</v>
      </c>
    </row>
    <row r="2754" spans="1:2" x14ac:dyDescent="0.25">
      <c r="A2754" s="398">
        <v>39728</v>
      </c>
      <c r="B2754" s="399">
        <v>1.3588</v>
      </c>
    </row>
    <row r="2755" spans="1:2" x14ac:dyDescent="0.25">
      <c r="A2755" s="398">
        <v>39727</v>
      </c>
      <c r="B2755" s="399">
        <v>1.3762000000000001</v>
      </c>
    </row>
    <row r="2756" spans="1:2" x14ac:dyDescent="0.25">
      <c r="A2756" s="398">
        <v>39726</v>
      </c>
      <c r="B2756" s="399">
        <v>1.377</v>
      </c>
    </row>
    <row r="2757" spans="1:2" x14ac:dyDescent="0.25">
      <c r="A2757" s="398">
        <v>39725</v>
      </c>
      <c r="B2757" s="399">
        <v>1.3827</v>
      </c>
    </row>
    <row r="2758" spans="1:2" x14ac:dyDescent="0.25">
      <c r="A2758" s="398">
        <v>39724</v>
      </c>
      <c r="B2758" s="399">
        <v>1.3912</v>
      </c>
    </row>
    <row r="2759" spans="1:2" x14ac:dyDescent="0.25">
      <c r="A2759" s="398">
        <v>39723</v>
      </c>
      <c r="B2759" s="399">
        <v>1.4089</v>
      </c>
    </row>
    <row r="2760" spans="1:2" x14ac:dyDescent="0.25">
      <c r="A2760" s="398">
        <v>39722</v>
      </c>
      <c r="B2760" s="399">
        <v>1.4292</v>
      </c>
    </row>
    <row r="2761" spans="1:2" x14ac:dyDescent="0.25">
      <c r="A2761" s="398">
        <v>39721</v>
      </c>
      <c r="B2761" s="399">
        <v>1.4444999999999999</v>
      </c>
    </row>
    <row r="2762" spans="1:2" x14ac:dyDescent="0.25">
      <c r="A2762" s="398">
        <v>39720</v>
      </c>
      <c r="B2762" s="399">
        <v>1.4607000000000001</v>
      </c>
    </row>
    <row r="2763" spans="1:2" x14ac:dyDescent="0.25">
      <c r="A2763" s="398">
        <v>39719</v>
      </c>
      <c r="B2763" s="399">
        <v>1.4607000000000001</v>
      </c>
    </row>
    <row r="2764" spans="1:2" x14ac:dyDescent="0.25">
      <c r="A2764" s="398">
        <v>39718</v>
      </c>
      <c r="B2764" s="399">
        <v>1.4613</v>
      </c>
    </row>
    <row r="2765" spans="1:2" x14ac:dyDescent="0.25">
      <c r="A2765" s="398">
        <v>39717</v>
      </c>
      <c r="B2765" s="399">
        <v>1.4673</v>
      </c>
    </row>
    <row r="2766" spans="1:2" x14ac:dyDescent="0.25">
      <c r="A2766" s="398">
        <v>39716</v>
      </c>
      <c r="B2766" s="399">
        <v>1.4674</v>
      </c>
    </row>
    <row r="2767" spans="1:2" x14ac:dyDescent="0.25">
      <c r="A2767" s="398">
        <v>39715</v>
      </c>
      <c r="B2767" s="399">
        <v>1.4754</v>
      </c>
    </row>
    <row r="2768" spans="1:2" x14ac:dyDescent="0.25">
      <c r="A2768" s="398">
        <v>39714</v>
      </c>
      <c r="B2768" s="399">
        <v>1.4579</v>
      </c>
    </row>
    <row r="2769" spans="1:2" x14ac:dyDescent="0.25">
      <c r="A2769" s="398">
        <v>39713</v>
      </c>
      <c r="B2769" s="399">
        <v>1.4462999999999999</v>
      </c>
    </row>
    <row r="2770" spans="1:2" x14ac:dyDescent="0.25">
      <c r="A2770" s="398">
        <v>39712</v>
      </c>
      <c r="B2770" s="399">
        <v>1.4461999999999999</v>
      </c>
    </row>
    <row r="2771" spans="1:2" x14ac:dyDescent="0.25">
      <c r="A2771" s="398">
        <v>39711</v>
      </c>
      <c r="B2771" s="399">
        <v>1.4311</v>
      </c>
    </row>
    <row r="2772" spans="1:2" x14ac:dyDescent="0.25">
      <c r="A2772" s="398">
        <v>39710</v>
      </c>
      <c r="B2772" s="399">
        <v>1.4376</v>
      </c>
    </row>
    <row r="2773" spans="1:2" x14ac:dyDescent="0.25">
      <c r="A2773" s="398">
        <v>39709</v>
      </c>
      <c r="B2773" s="399">
        <v>1.4194</v>
      </c>
    </row>
    <row r="2774" spans="1:2" x14ac:dyDescent="0.25">
      <c r="A2774" s="398">
        <v>39708</v>
      </c>
      <c r="B2774" s="399">
        <v>1.4214</v>
      </c>
    </row>
    <row r="2775" spans="1:2" x14ac:dyDescent="0.25">
      <c r="A2775" s="398">
        <v>39707</v>
      </c>
      <c r="B2775" s="399">
        <v>1.4274</v>
      </c>
    </row>
    <row r="2776" spans="1:2" x14ac:dyDescent="0.25">
      <c r="A2776" s="398">
        <v>39706</v>
      </c>
      <c r="B2776" s="399">
        <v>1.4226000000000001</v>
      </c>
    </row>
    <row r="2777" spans="1:2" x14ac:dyDescent="0.25">
      <c r="A2777" s="398">
        <v>39705</v>
      </c>
      <c r="B2777" s="399">
        <v>1.4222999999999999</v>
      </c>
    </row>
    <row r="2778" spans="1:2" x14ac:dyDescent="0.25">
      <c r="A2778" s="398">
        <v>39704</v>
      </c>
      <c r="B2778" s="399">
        <v>1.4074</v>
      </c>
    </row>
    <row r="2779" spans="1:2" x14ac:dyDescent="0.25">
      <c r="A2779" s="398">
        <v>39703</v>
      </c>
      <c r="B2779" s="399">
        <v>1.3948</v>
      </c>
    </row>
    <row r="2780" spans="1:2" x14ac:dyDescent="0.25">
      <c r="A2780" s="398">
        <v>39702</v>
      </c>
      <c r="B2780" s="399">
        <v>1.411</v>
      </c>
    </row>
    <row r="2781" spans="1:2" x14ac:dyDescent="0.25">
      <c r="A2781" s="398">
        <v>39701</v>
      </c>
      <c r="B2781" s="399">
        <v>1.4132</v>
      </c>
    </row>
    <row r="2782" spans="1:2" x14ac:dyDescent="0.25">
      <c r="A2782" s="398">
        <v>39700</v>
      </c>
      <c r="B2782" s="399">
        <v>1.4276</v>
      </c>
    </row>
    <row r="2783" spans="1:2" x14ac:dyDescent="0.25">
      <c r="A2783" s="398">
        <v>39699</v>
      </c>
      <c r="B2783" s="399">
        <v>1.4265000000000001</v>
      </c>
    </row>
    <row r="2784" spans="1:2" x14ac:dyDescent="0.25">
      <c r="A2784" s="398">
        <v>39698</v>
      </c>
      <c r="B2784" s="399">
        <v>1.4261999999999999</v>
      </c>
    </row>
    <row r="2785" spans="1:2" x14ac:dyDescent="0.25">
      <c r="A2785" s="398">
        <v>39697</v>
      </c>
      <c r="B2785" s="399">
        <v>1.4267000000000001</v>
      </c>
    </row>
    <row r="2786" spans="1:2" x14ac:dyDescent="0.25">
      <c r="A2786" s="398">
        <v>39696</v>
      </c>
      <c r="B2786" s="399">
        <v>1.4462999999999999</v>
      </c>
    </row>
    <row r="2787" spans="1:2" x14ac:dyDescent="0.25">
      <c r="A2787" s="398">
        <v>39695</v>
      </c>
      <c r="B2787" s="399">
        <v>1.4468000000000001</v>
      </c>
    </row>
    <row r="2788" spans="1:2" x14ac:dyDescent="0.25">
      <c r="A2788" s="398">
        <v>39694</v>
      </c>
      <c r="B2788" s="399">
        <v>1.4541999999999999</v>
      </c>
    </row>
    <row r="2789" spans="1:2" x14ac:dyDescent="0.25">
      <c r="A2789" s="398">
        <v>39693</v>
      </c>
      <c r="B2789" s="399">
        <v>1.4638</v>
      </c>
    </row>
    <row r="2790" spans="1:2" x14ac:dyDescent="0.25">
      <c r="A2790" s="398">
        <v>39692</v>
      </c>
      <c r="B2790" s="399">
        <v>1.4670000000000001</v>
      </c>
    </row>
    <row r="2791" spans="1:2" x14ac:dyDescent="0.25">
      <c r="A2791" s="398">
        <v>39691</v>
      </c>
      <c r="B2791" s="399">
        <v>1.4669000000000001</v>
      </c>
    </row>
    <row r="2792" spans="1:2" x14ac:dyDescent="0.25">
      <c r="A2792" s="398">
        <v>39690</v>
      </c>
      <c r="B2792" s="399">
        <v>1.4714</v>
      </c>
    </row>
    <row r="2793" spans="1:2" x14ac:dyDescent="0.25">
      <c r="A2793" s="398">
        <v>39689</v>
      </c>
      <c r="B2793" s="399">
        <v>1.4750000000000001</v>
      </c>
    </row>
    <row r="2794" spans="1:2" x14ac:dyDescent="0.25">
      <c r="A2794" s="398">
        <v>39688</v>
      </c>
      <c r="B2794" s="399">
        <v>1.4702</v>
      </c>
    </row>
    <row r="2795" spans="1:2" x14ac:dyDescent="0.25">
      <c r="A2795" s="398">
        <v>39687</v>
      </c>
      <c r="B2795" s="399">
        <v>1.4673</v>
      </c>
    </row>
    <row r="2796" spans="1:2" x14ac:dyDescent="0.25">
      <c r="A2796" s="398">
        <v>39686</v>
      </c>
      <c r="B2796" s="399">
        <v>1.4757</v>
      </c>
    </row>
    <row r="2797" spans="1:2" x14ac:dyDescent="0.25">
      <c r="A2797" s="398">
        <v>39685</v>
      </c>
      <c r="B2797" s="399">
        <v>1.4787999999999999</v>
      </c>
    </row>
    <row r="2798" spans="1:2" x14ac:dyDescent="0.25">
      <c r="A2798" s="398">
        <v>39684</v>
      </c>
      <c r="B2798" s="399">
        <v>1.4786999999999999</v>
      </c>
    </row>
    <row r="2799" spans="1:2" x14ac:dyDescent="0.25">
      <c r="A2799" s="398">
        <v>39683</v>
      </c>
      <c r="B2799" s="399">
        <v>1.4847999999999999</v>
      </c>
    </row>
    <row r="2800" spans="1:2" x14ac:dyDescent="0.25">
      <c r="A2800" s="398">
        <v>39682</v>
      </c>
      <c r="B2800" s="399">
        <v>1.4801</v>
      </c>
    </row>
    <row r="2801" spans="1:2" x14ac:dyDescent="0.25">
      <c r="A2801" s="398">
        <v>39681</v>
      </c>
      <c r="B2801" s="399">
        <v>1.4746999999999999</v>
      </c>
    </row>
    <row r="2802" spans="1:2" x14ac:dyDescent="0.25">
      <c r="A2802" s="398">
        <v>39680</v>
      </c>
      <c r="B2802" s="399">
        <v>1.4696</v>
      </c>
    </row>
    <row r="2803" spans="1:2" x14ac:dyDescent="0.25">
      <c r="A2803" s="398">
        <v>39679</v>
      </c>
      <c r="B2803" s="399">
        <v>1.4718</v>
      </c>
    </row>
    <row r="2804" spans="1:2" x14ac:dyDescent="0.25">
      <c r="A2804" s="398">
        <v>39678</v>
      </c>
      <c r="B2804" s="399">
        <v>1.4681</v>
      </c>
    </row>
    <row r="2805" spans="1:2" x14ac:dyDescent="0.25">
      <c r="A2805" s="398">
        <v>39677</v>
      </c>
      <c r="B2805" s="399">
        <v>1.4681</v>
      </c>
    </row>
    <row r="2806" spans="1:2" x14ac:dyDescent="0.25">
      <c r="A2806" s="398">
        <v>39676</v>
      </c>
      <c r="B2806" s="399">
        <v>1.474</v>
      </c>
    </row>
    <row r="2807" spans="1:2" x14ac:dyDescent="0.25">
      <c r="A2807" s="398">
        <v>39675</v>
      </c>
      <c r="B2807" s="399">
        <v>1.4885999999999999</v>
      </c>
    </row>
    <row r="2808" spans="1:2" x14ac:dyDescent="0.25">
      <c r="A2808" s="398">
        <v>39674</v>
      </c>
      <c r="B2808" s="399">
        <v>1.4914000000000001</v>
      </c>
    </row>
    <row r="2809" spans="1:2" x14ac:dyDescent="0.25">
      <c r="A2809" s="398">
        <v>39673</v>
      </c>
      <c r="B2809" s="399">
        <v>1.4898</v>
      </c>
    </row>
    <row r="2810" spans="1:2" x14ac:dyDescent="0.25">
      <c r="A2810" s="398">
        <v>39672</v>
      </c>
      <c r="B2810" s="399">
        <v>1.4976</v>
      </c>
    </row>
    <row r="2811" spans="1:2" x14ac:dyDescent="0.25">
      <c r="A2811" s="398">
        <v>39671</v>
      </c>
      <c r="B2811" s="399">
        <v>1.5001</v>
      </c>
    </row>
    <row r="2812" spans="1:2" x14ac:dyDescent="0.25">
      <c r="A2812" s="398">
        <v>39670</v>
      </c>
      <c r="B2812" s="399">
        <v>1.5001</v>
      </c>
    </row>
    <row r="2813" spans="1:2" x14ac:dyDescent="0.25">
      <c r="A2813" s="398">
        <v>39669</v>
      </c>
      <c r="B2813" s="399">
        <v>1.5165</v>
      </c>
    </row>
    <row r="2814" spans="1:2" x14ac:dyDescent="0.25">
      <c r="A2814" s="398">
        <v>39668</v>
      </c>
      <c r="B2814" s="399">
        <v>1.5415000000000001</v>
      </c>
    </row>
    <row r="2815" spans="1:2" x14ac:dyDescent="0.25">
      <c r="A2815" s="398">
        <v>39667</v>
      </c>
      <c r="B2815" s="399">
        <v>1.546</v>
      </c>
    </row>
    <row r="2816" spans="1:2" x14ac:dyDescent="0.25">
      <c r="A2816" s="398">
        <v>39666</v>
      </c>
      <c r="B2816" s="399">
        <v>1.5513999999999999</v>
      </c>
    </row>
    <row r="2817" spans="1:2" x14ac:dyDescent="0.25">
      <c r="A2817" s="398">
        <v>39665</v>
      </c>
      <c r="B2817" s="399">
        <v>1.5580000000000001</v>
      </c>
    </row>
    <row r="2818" spans="1:2" x14ac:dyDescent="0.25">
      <c r="A2818" s="398">
        <v>39664</v>
      </c>
      <c r="B2818" s="399">
        <v>1.5559000000000001</v>
      </c>
    </row>
    <row r="2819" spans="1:2" x14ac:dyDescent="0.25">
      <c r="A2819" s="398">
        <v>39663</v>
      </c>
      <c r="B2819" s="399">
        <v>1.5558000000000001</v>
      </c>
    </row>
    <row r="2820" spans="1:2" x14ac:dyDescent="0.25">
      <c r="A2820" s="398">
        <v>39662</v>
      </c>
      <c r="B2820" s="399">
        <v>1.5539000000000001</v>
      </c>
    </row>
    <row r="2821" spans="1:2" x14ac:dyDescent="0.25">
      <c r="A2821" s="398">
        <v>39661</v>
      </c>
      <c r="B2821" s="399">
        <v>1.5599000000000001</v>
      </c>
    </row>
    <row r="2822" spans="1:2" x14ac:dyDescent="0.25">
      <c r="A2822" s="398">
        <v>39660</v>
      </c>
      <c r="B2822" s="399">
        <v>1.5582</v>
      </c>
    </row>
    <row r="2823" spans="1:2" x14ac:dyDescent="0.25">
      <c r="A2823" s="398">
        <v>39659</v>
      </c>
      <c r="B2823" s="399">
        <v>1.5698000000000001</v>
      </c>
    </row>
    <row r="2824" spans="1:2" x14ac:dyDescent="0.25">
      <c r="A2824" s="398">
        <v>39658</v>
      </c>
      <c r="B2824" s="399">
        <v>1.5723</v>
      </c>
    </row>
    <row r="2825" spans="1:2" x14ac:dyDescent="0.25">
      <c r="A2825" s="398">
        <v>39657</v>
      </c>
      <c r="B2825" s="399">
        <v>1.5704</v>
      </c>
    </row>
    <row r="2826" spans="1:2" x14ac:dyDescent="0.25">
      <c r="A2826" s="398">
        <v>39656</v>
      </c>
      <c r="B2826" s="399">
        <v>1.5704</v>
      </c>
    </row>
    <row r="2827" spans="1:2" x14ac:dyDescent="0.25">
      <c r="A2827" s="398">
        <v>39655</v>
      </c>
      <c r="B2827" s="399">
        <v>1.5704</v>
      </c>
    </row>
    <row r="2828" spans="1:2" x14ac:dyDescent="0.25">
      <c r="A2828" s="398">
        <v>39654</v>
      </c>
      <c r="B2828" s="399">
        <v>1.5678000000000001</v>
      </c>
    </row>
    <row r="2829" spans="1:2" x14ac:dyDescent="0.25">
      <c r="A2829" s="398">
        <v>39653</v>
      </c>
      <c r="B2829" s="399">
        <v>1.5751999999999999</v>
      </c>
    </row>
    <row r="2830" spans="1:2" x14ac:dyDescent="0.25">
      <c r="A2830" s="398">
        <v>39652</v>
      </c>
      <c r="B2830" s="399">
        <v>1.5888</v>
      </c>
    </row>
    <row r="2831" spans="1:2" x14ac:dyDescent="0.25">
      <c r="A2831" s="398">
        <v>39651</v>
      </c>
      <c r="B2831" s="399">
        <v>1.5863</v>
      </c>
    </row>
    <row r="2832" spans="1:2" x14ac:dyDescent="0.25">
      <c r="A2832" s="398">
        <v>39650</v>
      </c>
      <c r="B2832" s="399">
        <v>1.5842000000000001</v>
      </c>
    </row>
    <row r="2833" spans="1:2" x14ac:dyDescent="0.25">
      <c r="A2833" s="398">
        <v>39649</v>
      </c>
      <c r="B2833" s="399">
        <v>1.5843</v>
      </c>
    </row>
    <row r="2834" spans="1:2" x14ac:dyDescent="0.25">
      <c r="A2834" s="398">
        <v>39648</v>
      </c>
      <c r="B2834" s="399">
        <v>1.5847</v>
      </c>
    </row>
    <row r="2835" spans="1:2" x14ac:dyDescent="0.25">
      <c r="A2835" s="398">
        <v>39647</v>
      </c>
      <c r="B2835" s="399">
        <v>1.5845</v>
      </c>
    </row>
    <row r="2836" spans="1:2" x14ac:dyDescent="0.25">
      <c r="A2836" s="398">
        <v>39646</v>
      </c>
      <c r="B2836" s="399">
        <v>1.5891999999999999</v>
      </c>
    </row>
    <row r="2837" spans="1:2" x14ac:dyDescent="0.25">
      <c r="A2837" s="398">
        <v>39645</v>
      </c>
      <c r="B2837" s="399">
        <v>1.5938000000000001</v>
      </c>
    </row>
    <row r="2838" spans="1:2" x14ac:dyDescent="0.25">
      <c r="A2838" s="398">
        <v>39644</v>
      </c>
      <c r="B2838" s="399">
        <v>1.5896999999999999</v>
      </c>
    </row>
    <row r="2839" spans="1:2" x14ac:dyDescent="0.25">
      <c r="A2839" s="398">
        <v>39643</v>
      </c>
      <c r="B2839" s="399">
        <v>1.5932999999999999</v>
      </c>
    </row>
    <row r="2840" spans="1:2" x14ac:dyDescent="0.25">
      <c r="A2840" s="398">
        <v>39642</v>
      </c>
      <c r="B2840" s="399">
        <v>1.5931999999999999</v>
      </c>
    </row>
    <row r="2841" spans="1:2" x14ac:dyDescent="0.25">
      <c r="A2841" s="398">
        <v>39641</v>
      </c>
      <c r="B2841" s="399">
        <v>1.5822000000000001</v>
      </c>
    </row>
    <row r="2842" spans="1:2" x14ac:dyDescent="0.25">
      <c r="A2842" s="398">
        <v>39640</v>
      </c>
      <c r="B2842" s="399">
        <v>1.5737000000000001</v>
      </c>
    </row>
    <row r="2843" spans="1:2" x14ac:dyDescent="0.25">
      <c r="A2843" s="398">
        <v>39639</v>
      </c>
      <c r="B2843" s="399">
        <v>1.5696000000000001</v>
      </c>
    </row>
    <row r="2844" spans="1:2" x14ac:dyDescent="0.25">
      <c r="A2844" s="398">
        <v>39638</v>
      </c>
      <c r="B2844" s="399">
        <v>1.5697000000000001</v>
      </c>
    </row>
    <row r="2845" spans="1:2" x14ac:dyDescent="0.25">
      <c r="A2845" s="398">
        <v>39637</v>
      </c>
      <c r="B2845" s="399">
        <v>1.5666</v>
      </c>
    </row>
    <row r="2846" spans="1:2" x14ac:dyDescent="0.25">
      <c r="A2846" s="398">
        <v>39636</v>
      </c>
      <c r="B2846" s="399">
        <v>1.5704</v>
      </c>
    </row>
    <row r="2847" spans="1:2" x14ac:dyDescent="0.25">
      <c r="A2847" s="398">
        <v>39635</v>
      </c>
      <c r="B2847" s="399">
        <v>1.5704</v>
      </c>
    </row>
    <row r="2848" spans="1:2" x14ac:dyDescent="0.25">
      <c r="A2848" s="398">
        <v>39634</v>
      </c>
      <c r="B2848" s="399">
        <v>1.5699000000000001</v>
      </c>
    </row>
    <row r="2849" spans="1:2" x14ac:dyDescent="0.25">
      <c r="A2849" s="398">
        <v>39633</v>
      </c>
      <c r="B2849" s="399">
        <v>1.5827</v>
      </c>
    </row>
    <row r="2850" spans="1:2" x14ac:dyDescent="0.25">
      <c r="A2850" s="398">
        <v>39632</v>
      </c>
      <c r="B2850" s="399">
        <v>1.5823</v>
      </c>
    </row>
    <row r="2851" spans="1:2" x14ac:dyDescent="0.25">
      <c r="A2851" s="398">
        <v>39631</v>
      </c>
      <c r="B2851" s="399">
        <v>1.5767</v>
      </c>
    </row>
    <row r="2852" spans="1:2" x14ac:dyDescent="0.25">
      <c r="A2852" s="398">
        <v>39630</v>
      </c>
      <c r="B2852" s="399">
        <v>1.5778000000000001</v>
      </c>
    </row>
    <row r="2853" spans="1:2" x14ac:dyDescent="0.25">
      <c r="A2853" s="398">
        <v>39629</v>
      </c>
      <c r="B2853" s="399">
        <v>1.5789</v>
      </c>
    </row>
    <row r="2854" spans="1:2" x14ac:dyDescent="0.25">
      <c r="A2854" s="398">
        <v>39628</v>
      </c>
      <c r="B2854" s="399">
        <v>1.5789</v>
      </c>
    </row>
    <row r="2855" spans="1:2" x14ac:dyDescent="0.25">
      <c r="A2855" s="398">
        <v>39627</v>
      </c>
      <c r="B2855" s="399">
        <v>1.575</v>
      </c>
    </row>
    <row r="2856" spans="1:2" x14ac:dyDescent="0.25">
      <c r="A2856" s="398">
        <v>39626</v>
      </c>
      <c r="B2856" s="399">
        <v>1.5696000000000001</v>
      </c>
    </row>
    <row r="2857" spans="1:2" x14ac:dyDescent="0.25">
      <c r="A2857" s="398">
        <v>39625</v>
      </c>
      <c r="B2857" s="399">
        <v>1.5581</v>
      </c>
    </row>
    <row r="2858" spans="1:2" x14ac:dyDescent="0.25">
      <c r="A2858" s="398">
        <v>39624</v>
      </c>
      <c r="B2858" s="399">
        <v>1.5548999999999999</v>
      </c>
    </row>
    <row r="2859" spans="1:2" x14ac:dyDescent="0.25">
      <c r="A2859" s="398">
        <v>39623</v>
      </c>
      <c r="B2859" s="399">
        <v>1.5558000000000001</v>
      </c>
    </row>
    <row r="2860" spans="1:2" x14ac:dyDescent="0.25">
      <c r="A2860" s="398">
        <v>39622</v>
      </c>
      <c r="B2860" s="399">
        <v>1.5602</v>
      </c>
    </row>
    <row r="2861" spans="1:2" x14ac:dyDescent="0.25">
      <c r="A2861" s="398">
        <v>39621</v>
      </c>
      <c r="B2861" s="399">
        <v>1.5602</v>
      </c>
    </row>
    <row r="2862" spans="1:2" x14ac:dyDescent="0.25">
      <c r="A2862" s="398">
        <v>39620</v>
      </c>
      <c r="B2862" s="399">
        <v>1.5590999999999999</v>
      </c>
    </row>
    <row r="2863" spans="1:2" x14ac:dyDescent="0.25">
      <c r="A2863" s="398">
        <v>39619</v>
      </c>
      <c r="B2863" s="399">
        <v>1.5525</v>
      </c>
    </row>
    <row r="2864" spans="1:2" x14ac:dyDescent="0.25">
      <c r="A2864" s="398">
        <v>39618</v>
      </c>
      <c r="B2864" s="399">
        <v>1.5503</v>
      </c>
    </row>
    <row r="2865" spans="1:2" x14ac:dyDescent="0.25">
      <c r="A2865" s="398">
        <v>39617</v>
      </c>
      <c r="B2865" s="399">
        <v>1.5502</v>
      </c>
    </row>
    <row r="2866" spans="1:2" x14ac:dyDescent="0.25">
      <c r="A2866" s="398">
        <v>39616</v>
      </c>
      <c r="B2866" s="399">
        <v>1.5428999999999999</v>
      </c>
    </row>
    <row r="2867" spans="1:2" x14ac:dyDescent="0.25">
      <c r="A2867" s="398">
        <v>39615</v>
      </c>
      <c r="B2867" s="399">
        <v>1.5378000000000001</v>
      </c>
    </row>
    <row r="2868" spans="1:2" x14ac:dyDescent="0.25">
      <c r="A2868" s="398">
        <v>39614</v>
      </c>
      <c r="B2868" s="399">
        <v>1.5376000000000001</v>
      </c>
    </row>
    <row r="2869" spans="1:2" x14ac:dyDescent="0.25">
      <c r="A2869" s="398">
        <v>39613</v>
      </c>
      <c r="B2869" s="399">
        <v>1.5370999999999999</v>
      </c>
    </row>
    <row r="2870" spans="1:2" x14ac:dyDescent="0.25">
      <c r="A2870" s="398">
        <v>39612</v>
      </c>
      <c r="B2870" s="399">
        <v>1.5463</v>
      </c>
    </row>
    <row r="2871" spans="1:2" x14ac:dyDescent="0.25">
      <c r="A2871" s="398">
        <v>39611</v>
      </c>
      <c r="B2871" s="399">
        <v>1.55</v>
      </c>
    </row>
    <row r="2872" spans="1:2" x14ac:dyDescent="0.25">
      <c r="A2872" s="398">
        <v>39610</v>
      </c>
      <c r="B2872" s="399">
        <v>1.5551999999999999</v>
      </c>
    </row>
    <row r="2873" spans="1:2" x14ac:dyDescent="0.25">
      <c r="A2873" s="398">
        <v>39609</v>
      </c>
      <c r="B2873" s="399">
        <v>1.5757000000000001</v>
      </c>
    </row>
    <row r="2874" spans="1:2" x14ac:dyDescent="0.25">
      <c r="A2874" s="398">
        <v>39608</v>
      </c>
      <c r="B2874" s="399">
        <v>1.5772999999999999</v>
      </c>
    </row>
    <row r="2875" spans="1:2" x14ac:dyDescent="0.25">
      <c r="A2875" s="398">
        <v>39607</v>
      </c>
      <c r="B2875" s="399">
        <v>1.5732999999999999</v>
      </c>
    </row>
    <row r="2876" spans="1:2" x14ac:dyDescent="0.25">
      <c r="A2876" s="398">
        <v>39606</v>
      </c>
      <c r="B2876" s="399">
        <v>1.5660000000000001</v>
      </c>
    </row>
    <row r="2877" spans="1:2" x14ac:dyDescent="0.25">
      <c r="A2877" s="398">
        <v>39605</v>
      </c>
      <c r="B2877" s="399">
        <v>1.5458000000000001</v>
      </c>
    </row>
    <row r="2878" spans="1:2" x14ac:dyDescent="0.25">
      <c r="A2878" s="398">
        <v>39604</v>
      </c>
      <c r="B2878" s="399">
        <v>1.5449999999999999</v>
      </c>
    </row>
    <row r="2879" spans="1:2" x14ac:dyDescent="0.25">
      <c r="A2879" s="398">
        <v>39603</v>
      </c>
      <c r="B2879" s="399">
        <v>1.5528</v>
      </c>
    </row>
    <row r="2880" spans="1:2" x14ac:dyDescent="0.25">
      <c r="A2880" s="398">
        <v>39602</v>
      </c>
      <c r="B2880" s="399">
        <v>1.554</v>
      </c>
    </row>
    <row r="2881" spans="1:2" x14ac:dyDescent="0.25">
      <c r="A2881" s="398">
        <v>39601</v>
      </c>
      <c r="B2881" s="399">
        <v>1.5548999999999999</v>
      </c>
    </row>
    <row r="2882" spans="1:2" x14ac:dyDescent="0.25">
      <c r="A2882" s="398">
        <v>39600</v>
      </c>
      <c r="B2882" s="399">
        <v>1.5548999999999999</v>
      </c>
    </row>
    <row r="2883" spans="1:2" x14ac:dyDescent="0.25">
      <c r="A2883" s="398">
        <v>39599</v>
      </c>
      <c r="B2883" s="399">
        <v>1.5523</v>
      </c>
    </row>
    <row r="2884" spans="1:2" x14ac:dyDescent="0.25">
      <c r="A2884" s="398">
        <v>39598</v>
      </c>
      <c r="B2884" s="399">
        <v>1.5586</v>
      </c>
    </row>
    <row r="2885" spans="1:2" x14ac:dyDescent="0.25">
      <c r="A2885" s="398">
        <v>39597</v>
      </c>
      <c r="B2885" s="399">
        <v>1.5676000000000001</v>
      </c>
    </row>
    <row r="2886" spans="1:2" x14ac:dyDescent="0.25">
      <c r="A2886" s="398">
        <v>39596</v>
      </c>
      <c r="B2886" s="399">
        <v>1.5758000000000001</v>
      </c>
    </row>
    <row r="2887" spans="1:2" x14ac:dyDescent="0.25">
      <c r="A2887" s="398">
        <v>39595</v>
      </c>
      <c r="B2887" s="399">
        <v>1.5765</v>
      </c>
    </row>
    <row r="2888" spans="1:2" x14ac:dyDescent="0.25">
      <c r="A2888" s="398">
        <v>39594</v>
      </c>
      <c r="B2888" s="399">
        <v>1.5757000000000001</v>
      </c>
    </row>
    <row r="2889" spans="1:2" x14ac:dyDescent="0.25">
      <c r="A2889" s="398">
        <v>39593</v>
      </c>
      <c r="B2889" s="399">
        <v>1.5757000000000001</v>
      </c>
    </row>
    <row r="2890" spans="1:2" x14ac:dyDescent="0.25">
      <c r="A2890" s="398">
        <v>39592</v>
      </c>
      <c r="B2890" s="399">
        <v>1.5749</v>
      </c>
    </row>
    <row r="2891" spans="1:2" x14ac:dyDescent="0.25">
      <c r="A2891" s="398">
        <v>39591</v>
      </c>
      <c r="B2891" s="399">
        <v>1.5758000000000001</v>
      </c>
    </row>
    <row r="2892" spans="1:2" x14ac:dyDescent="0.25">
      <c r="A2892" s="398">
        <v>39590</v>
      </c>
      <c r="B2892" s="399">
        <v>1.5708</v>
      </c>
    </row>
    <row r="2893" spans="1:2" x14ac:dyDescent="0.25">
      <c r="A2893" s="398">
        <v>39589</v>
      </c>
      <c r="B2893" s="399">
        <v>1.5589999999999999</v>
      </c>
    </row>
    <row r="2894" spans="1:2" x14ac:dyDescent="0.25">
      <c r="A2894" s="398">
        <v>39588</v>
      </c>
      <c r="B2894" s="399">
        <v>1.5563</v>
      </c>
    </row>
    <row r="2895" spans="1:2" x14ac:dyDescent="0.25">
      <c r="A2895" s="398">
        <v>39587</v>
      </c>
      <c r="B2895" s="399">
        <v>1.5571999999999999</v>
      </c>
    </row>
    <row r="2896" spans="1:2" x14ac:dyDescent="0.25">
      <c r="A2896" s="398">
        <v>39586</v>
      </c>
      <c r="B2896" s="399">
        <v>1.5571999999999999</v>
      </c>
    </row>
    <row r="2897" spans="1:2" x14ac:dyDescent="0.25">
      <c r="A2897" s="398">
        <v>39585</v>
      </c>
      <c r="B2897" s="399">
        <v>1.5498000000000001</v>
      </c>
    </row>
    <row r="2898" spans="1:2" x14ac:dyDescent="0.25">
      <c r="A2898" s="398">
        <v>39584</v>
      </c>
      <c r="B2898" s="399">
        <v>1.5479000000000001</v>
      </c>
    </row>
    <row r="2899" spans="1:2" x14ac:dyDescent="0.25">
      <c r="A2899" s="398">
        <v>39583</v>
      </c>
      <c r="B2899" s="399">
        <v>1.5455000000000001</v>
      </c>
    </row>
    <row r="2900" spans="1:2" x14ac:dyDescent="0.25">
      <c r="A2900" s="398">
        <v>39582</v>
      </c>
      <c r="B2900" s="399">
        <v>1.5506</v>
      </c>
    </row>
    <row r="2901" spans="1:2" x14ac:dyDescent="0.25">
      <c r="A2901" s="398">
        <v>39581</v>
      </c>
      <c r="B2901" s="399">
        <v>1.546</v>
      </c>
    </row>
    <row r="2902" spans="1:2" x14ac:dyDescent="0.25">
      <c r="A2902" s="398">
        <v>39580</v>
      </c>
      <c r="B2902" s="399">
        <v>1.5477000000000001</v>
      </c>
    </row>
    <row r="2903" spans="1:2" x14ac:dyDescent="0.25">
      <c r="A2903" s="398">
        <v>39579</v>
      </c>
      <c r="B2903" s="399">
        <v>1.5478000000000001</v>
      </c>
    </row>
    <row r="2904" spans="1:2" x14ac:dyDescent="0.25">
      <c r="A2904" s="398">
        <v>39578</v>
      </c>
      <c r="B2904" s="399">
        <v>1.5436000000000001</v>
      </c>
    </row>
    <row r="2905" spans="1:2" x14ac:dyDescent="0.25">
      <c r="A2905" s="398">
        <v>39577</v>
      </c>
      <c r="B2905" s="399">
        <v>1.5364</v>
      </c>
    </row>
    <row r="2906" spans="1:2" x14ac:dyDescent="0.25">
      <c r="A2906" s="398">
        <v>39576</v>
      </c>
      <c r="B2906" s="399">
        <v>1.5463</v>
      </c>
    </row>
    <row r="2907" spans="1:2" x14ac:dyDescent="0.25">
      <c r="A2907" s="398">
        <v>39575</v>
      </c>
      <c r="B2907" s="399">
        <v>1.5519000000000001</v>
      </c>
    </row>
    <row r="2908" spans="1:2" x14ac:dyDescent="0.25">
      <c r="A2908" s="398">
        <v>39574</v>
      </c>
      <c r="B2908" s="399">
        <v>1.5464</v>
      </c>
    </row>
    <row r="2909" spans="1:2" x14ac:dyDescent="0.25">
      <c r="A2909" s="398">
        <v>39573</v>
      </c>
      <c r="B2909" s="399">
        <v>1.5419</v>
      </c>
    </row>
    <row r="2910" spans="1:2" x14ac:dyDescent="0.25">
      <c r="A2910" s="398">
        <v>39572</v>
      </c>
      <c r="B2910" s="399">
        <v>1.5419</v>
      </c>
    </row>
    <row r="2911" spans="1:2" x14ac:dyDescent="0.25">
      <c r="A2911" s="398">
        <v>39571</v>
      </c>
      <c r="B2911" s="399">
        <v>1.5449999999999999</v>
      </c>
    </row>
    <row r="2912" spans="1:2" x14ac:dyDescent="0.25">
      <c r="A2912" s="398">
        <v>39570</v>
      </c>
      <c r="B2912" s="399">
        <v>1.5555000000000001</v>
      </c>
    </row>
    <row r="2913" spans="1:2" x14ac:dyDescent="0.25">
      <c r="A2913" s="398">
        <v>39569</v>
      </c>
      <c r="B2913" s="399">
        <v>1.5569</v>
      </c>
    </row>
    <row r="2914" spans="1:2" x14ac:dyDescent="0.25">
      <c r="A2914" s="398">
        <v>39568</v>
      </c>
      <c r="B2914" s="399">
        <v>1.5608</v>
      </c>
    </row>
    <row r="2915" spans="1:2" x14ac:dyDescent="0.25">
      <c r="A2915" s="398">
        <v>39567</v>
      </c>
      <c r="B2915" s="399">
        <v>1.5636000000000001</v>
      </c>
    </row>
    <row r="2916" spans="1:2" x14ac:dyDescent="0.25">
      <c r="A2916" s="398">
        <v>39566</v>
      </c>
      <c r="B2916" s="399">
        <v>1.5622</v>
      </c>
    </row>
    <row r="2917" spans="1:2" x14ac:dyDescent="0.25">
      <c r="A2917" s="398">
        <v>39565</v>
      </c>
      <c r="B2917" s="399">
        <v>1.5624</v>
      </c>
    </row>
    <row r="2918" spans="1:2" x14ac:dyDescent="0.25">
      <c r="A2918" s="398">
        <v>39564</v>
      </c>
      <c r="B2918" s="399">
        <v>1.5645</v>
      </c>
    </row>
    <row r="2919" spans="1:2" x14ac:dyDescent="0.25">
      <c r="A2919" s="398">
        <v>39563</v>
      </c>
      <c r="B2919" s="399">
        <v>1.5786</v>
      </c>
    </row>
    <row r="2920" spans="1:2" x14ac:dyDescent="0.25">
      <c r="A2920" s="398">
        <v>39562</v>
      </c>
      <c r="B2920" s="399">
        <v>1.5951</v>
      </c>
    </row>
    <row r="2921" spans="1:2" x14ac:dyDescent="0.25">
      <c r="A2921" s="398">
        <v>39561</v>
      </c>
      <c r="B2921" s="399">
        <v>1.593</v>
      </c>
    </row>
    <row r="2922" spans="1:2" x14ac:dyDescent="0.25">
      <c r="A2922" s="398">
        <v>39560</v>
      </c>
      <c r="B2922" s="399">
        <v>1.5855999999999999</v>
      </c>
    </row>
    <row r="2923" spans="1:2" x14ac:dyDescent="0.25">
      <c r="A2923" s="398">
        <v>39559</v>
      </c>
      <c r="B2923" s="399">
        <v>1.5811999999999999</v>
      </c>
    </row>
    <row r="2924" spans="1:2" x14ac:dyDescent="0.25">
      <c r="A2924" s="398">
        <v>39558</v>
      </c>
      <c r="B2924" s="399">
        <v>1.5811999999999999</v>
      </c>
    </row>
    <row r="2925" spans="1:2" x14ac:dyDescent="0.25">
      <c r="A2925" s="398">
        <v>39557</v>
      </c>
      <c r="B2925" s="399">
        <v>1.5851999999999999</v>
      </c>
    </row>
    <row r="2926" spans="1:2" x14ac:dyDescent="0.25">
      <c r="A2926" s="398">
        <v>39556</v>
      </c>
      <c r="B2926" s="399">
        <v>1.5927</v>
      </c>
    </row>
    <row r="2927" spans="1:2" x14ac:dyDescent="0.25">
      <c r="A2927" s="398">
        <v>39555</v>
      </c>
      <c r="B2927" s="399">
        <v>1.5868</v>
      </c>
    </row>
    <row r="2928" spans="1:2" x14ac:dyDescent="0.25">
      <c r="A2928" s="398">
        <v>39554</v>
      </c>
      <c r="B2928" s="399">
        <v>1.5820000000000001</v>
      </c>
    </row>
    <row r="2929" spans="1:2" x14ac:dyDescent="0.25">
      <c r="A2929" s="398">
        <v>39553</v>
      </c>
      <c r="B2929" s="399">
        <v>1.5769</v>
      </c>
    </row>
    <row r="2930" spans="1:2" x14ac:dyDescent="0.25">
      <c r="A2930" s="398">
        <v>39552</v>
      </c>
      <c r="B2930" s="399">
        <v>1.5794999999999999</v>
      </c>
    </row>
    <row r="2931" spans="1:2" x14ac:dyDescent="0.25">
      <c r="A2931" s="398">
        <v>39551</v>
      </c>
      <c r="B2931" s="399">
        <v>1.5803</v>
      </c>
    </row>
    <row r="2932" spans="1:2" x14ac:dyDescent="0.25">
      <c r="A2932" s="398">
        <v>39550</v>
      </c>
      <c r="B2932" s="399">
        <v>1.5792999999999999</v>
      </c>
    </row>
    <row r="2933" spans="1:2" x14ac:dyDescent="0.25">
      <c r="A2933" s="398">
        <v>39549</v>
      </c>
      <c r="B2933" s="399">
        <v>1.5824</v>
      </c>
    </row>
    <row r="2934" spans="1:2" x14ac:dyDescent="0.25">
      <c r="A2934" s="398">
        <v>39548</v>
      </c>
      <c r="B2934" s="399">
        <v>1.5738000000000001</v>
      </c>
    </row>
    <row r="2935" spans="1:2" x14ac:dyDescent="0.25">
      <c r="A2935" s="398">
        <v>39547</v>
      </c>
      <c r="B2935" s="399">
        <v>1.5730999999999999</v>
      </c>
    </row>
    <row r="2936" spans="1:2" x14ac:dyDescent="0.25">
      <c r="A2936" s="398">
        <v>39546</v>
      </c>
      <c r="B2936" s="399">
        <v>1.5704</v>
      </c>
    </row>
    <row r="2937" spans="1:2" x14ac:dyDescent="0.25">
      <c r="A2937" s="398">
        <v>39545</v>
      </c>
      <c r="B2937" s="399">
        <v>1.5731999999999999</v>
      </c>
    </row>
    <row r="2938" spans="1:2" x14ac:dyDescent="0.25">
      <c r="A2938" s="398">
        <v>39544</v>
      </c>
      <c r="B2938" s="399">
        <v>1.5731999999999999</v>
      </c>
    </row>
    <row r="2939" spans="1:2" x14ac:dyDescent="0.25">
      <c r="A2939" s="398">
        <v>39543</v>
      </c>
      <c r="B2939" s="399">
        <v>1.5712999999999999</v>
      </c>
    </row>
    <row r="2940" spans="1:2" x14ac:dyDescent="0.25">
      <c r="A2940" s="398">
        <v>39542</v>
      </c>
      <c r="B2940" s="399">
        <v>1.5634999999999999</v>
      </c>
    </row>
    <row r="2941" spans="1:2" x14ac:dyDescent="0.25">
      <c r="A2941" s="398">
        <v>39541</v>
      </c>
      <c r="B2941" s="399">
        <v>1.5618000000000001</v>
      </c>
    </row>
    <row r="2942" spans="1:2" x14ac:dyDescent="0.25">
      <c r="A2942" s="398">
        <v>39540</v>
      </c>
      <c r="B2942" s="399">
        <v>1.5694999999999999</v>
      </c>
    </row>
    <row r="2943" spans="1:2" x14ac:dyDescent="0.25">
      <c r="A2943" s="398">
        <v>39539</v>
      </c>
      <c r="B2943" s="399">
        <v>1.5799000000000001</v>
      </c>
    </row>
    <row r="2944" spans="1:2" x14ac:dyDescent="0.25">
      <c r="A2944" s="398">
        <v>39538</v>
      </c>
      <c r="B2944" s="399">
        <v>1.579</v>
      </c>
    </row>
    <row r="2945" spans="1:2" x14ac:dyDescent="0.25">
      <c r="A2945" s="398">
        <v>39537</v>
      </c>
      <c r="B2945" s="399">
        <v>1.579</v>
      </c>
    </row>
    <row r="2946" spans="1:2" x14ac:dyDescent="0.25">
      <c r="A2946" s="398">
        <v>39536</v>
      </c>
      <c r="B2946" s="399">
        <v>1.5784</v>
      </c>
    </row>
    <row r="2947" spans="1:2" x14ac:dyDescent="0.25">
      <c r="A2947" s="398">
        <v>39535</v>
      </c>
      <c r="B2947" s="399">
        <v>1.58</v>
      </c>
    </row>
    <row r="2948" spans="1:2" x14ac:dyDescent="0.25">
      <c r="A2948" s="398">
        <v>39534</v>
      </c>
      <c r="B2948" s="399">
        <v>1.5681</v>
      </c>
    </row>
    <row r="2949" spans="1:2" x14ac:dyDescent="0.25">
      <c r="A2949" s="398">
        <v>39533</v>
      </c>
      <c r="B2949" s="399">
        <v>1.5531999999999999</v>
      </c>
    </row>
    <row r="2950" spans="1:2" x14ac:dyDescent="0.25">
      <c r="A2950" s="398">
        <v>39532</v>
      </c>
      <c r="B2950" s="399">
        <v>1.54</v>
      </c>
    </row>
    <row r="2951" spans="1:2" x14ac:dyDescent="0.25">
      <c r="A2951" s="398">
        <v>39531</v>
      </c>
      <c r="B2951" s="399">
        <v>1.5428999999999999</v>
      </c>
    </row>
    <row r="2952" spans="1:2" x14ac:dyDescent="0.25">
      <c r="A2952" s="398">
        <v>39530</v>
      </c>
      <c r="B2952" s="399">
        <v>1.5428999999999999</v>
      </c>
    </row>
    <row r="2953" spans="1:2" x14ac:dyDescent="0.25">
      <c r="A2953" s="398">
        <v>39529</v>
      </c>
      <c r="B2953" s="399">
        <v>1.5438000000000001</v>
      </c>
    </row>
    <row r="2954" spans="1:2" x14ac:dyDescent="0.25">
      <c r="A2954" s="398">
        <v>39528</v>
      </c>
      <c r="B2954" s="399">
        <v>1.5529999999999999</v>
      </c>
    </row>
    <row r="2955" spans="1:2" x14ac:dyDescent="0.25">
      <c r="A2955" s="398">
        <v>39527</v>
      </c>
      <c r="B2955" s="399">
        <v>1.5678000000000001</v>
      </c>
    </row>
    <row r="2956" spans="1:2" x14ac:dyDescent="0.25">
      <c r="A2956" s="398">
        <v>39526</v>
      </c>
      <c r="B2956" s="399">
        <v>1.5763</v>
      </c>
    </row>
    <row r="2957" spans="1:2" x14ac:dyDescent="0.25">
      <c r="A2957" s="398">
        <v>39525</v>
      </c>
      <c r="B2957" s="399">
        <v>1.577</v>
      </c>
    </row>
    <row r="2958" spans="1:2" x14ac:dyDescent="0.25">
      <c r="A2958" s="398">
        <v>39524</v>
      </c>
      <c r="B2958" s="399">
        <v>1.5668</v>
      </c>
    </row>
    <row r="2959" spans="1:2" x14ac:dyDescent="0.25">
      <c r="A2959" s="398">
        <v>39523</v>
      </c>
      <c r="B2959" s="399">
        <v>1.5669</v>
      </c>
    </row>
    <row r="2960" spans="1:2" x14ac:dyDescent="0.25">
      <c r="A2960" s="398">
        <v>39522</v>
      </c>
      <c r="B2960" s="399">
        <v>1.5609999999999999</v>
      </c>
    </row>
    <row r="2961" spans="1:2" x14ac:dyDescent="0.25">
      <c r="A2961" s="398">
        <v>39521</v>
      </c>
      <c r="B2961" s="399">
        <v>1.5567</v>
      </c>
    </row>
    <row r="2962" spans="1:2" x14ac:dyDescent="0.25">
      <c r="A2962" s="398">
        <v>39520</v>
      </c>
      <c r="B2962" s="399">
        <v>1.5409999999999999</v>
      </c>
    </row>
    <row r="2963" spans="1:2" x14ac:dyDescent="0.25">
      <c r="A2963" s="398">
        <v>39519</v>
      </c>
      <c r="B2963" s="399">
        <v>1.5361</v>
      </c>
    </row>
    <row r="2964" spans="1:2" x14ac:dyDescent="0.25">
      <c r="A2964" s="398">
        <v>39518</v>
      </c>
      <c r="B2964" s="399">
        <v>1.5367</v>
      </c>
    </row>
    <row r="2965" spans="1:2" x14ac:dyDescent="0.25">
      <c r="A2965" s="398">
        <v>39517</v>
      </c>
      <c r="B2965" s="399">
        <v>1.5350999999999999</v>
      </c>
    </row>
    <row r="2966" spans="1:2" x14ac:dyDescent="0.25">
      <c r="A2966" s="398">
        <v>39516</v>
      </c>
      <c r="B2966" s="399">
        <v>1.5350999999999999</v>
      </c>
    </row>
    <row r="2967" spans="1:2" x14ac:dyDescent="0.25">
      <c r="A2967" s="398">
        <v>39515</v>
      </c>
      <c r="B2967" s="399">
        <v>1.538</v>
      </c>
    </row>
    <row r="2968" spans="1:2" x14ac:dyDescent="0.25">
      <c r="A2968" s="398">
        <v>39514</v>
      </c>
      <c r="B2968" s="399">
        <v>1.5309999999999999</v>
      </c>
    </row>
    <row r="2969" spans="1:2" x14ac:dyDescent="0.25">
      <c r="A2969" s="398">
        <v>39513</v>
      </c>
      <c r="B2969" s="399">
        <v>1.5212000000000001</v>
      </c>
    </row>
    <row r="2970" spans="1:2" x14ac:dyDescent="0.25">
      <c r="A2970" s="398">
        <v>39512</v>
      </c>
      <c r="B2970" s="399">
        <v>1.5202</v>
      </c>
    </row>
    <row r="2971" spans="1:2" x14ac:dyDescent="0.25">
      <c r="A2971" s="398">
        <v>39511</v>
      </c>
      <c r="B2971" s="399">
        <v>1.5196000000000001</v>
      </c>
    </row>
    <row r="2972" spans="1:2" x14ac:dyDescent="0.25">
      <c r="A2972" s="398">
        <v>39510</v>
      </c>
      <c r="B2972" s="399">
        <v>1.5174000000000001</v>
      </c>
    </row>
    <row r="2973" spans="1:2" x14ac:dyDescent="0.25">
      <c r="A2973" s="398">
        <v>39509</v>
      </c>
      <c r="B2973" s="399">
        <v>1.5175000000000001</v>
      </c>
    </row>
    <row r="2974" spans="1:2" x14ac:dyDescent="0.25">
      <c r="A2974" s="398">
        <v>39508</v>
      </c>
      <c r="B2974" s="399">
        <v>1.5189999999999999</v>
      </c>
    </row>
    <row r="2975" spans="1:2" x14ac:dyDescent="0.25">
      <c r="A2975" s="398">
        <v>39507</v>
      </c>
      <c r="B2975" s="399">
        <v>1.5125999999999999</v>
      </c>
    </row>
    <row r="2976" spans="1:2" x14ac:dyDescent="0.25">
      <c r="A2976" s="398">
        <v>39506</v>
      </c>
      <c r="B2976" s="399">
        <v>1.5037</v>
      </c>
    </row>
    <row r="2977" spans="1:2" x14ac:dyDescent="0.25">
      <c r="A2977" s="398">
        <v>39505</v>
      </c>
      <c r="B2977" s="399">
        <v>1.4852000000000001</v>
      </c>
    </row>
    <row r="2978" spans="1:2" x14ac:dyDescent="0.25">
      <c r="A2978" s="398">
        <v>39504</v>
      </c>
      <c r="B2978" s="399">
        <v>1.482</v>
      </c>
    </row>
    <row r="2979" spans="1:2" x14ac:dyDescent="0.25">
      <c r="A2979" s="398">
        <v>39503</v>
      </c>
      <c r="B2979" s="399">
        <v>1.4822</v>
      </c>
    </row>
    <row r="2980" spans="1:2" x14ac:dyDescent="0.25">
      <c r="A2980" s="398">
        <v>39502</v>
      </c>
      <c r="B2980" s="399">
        <v>1.4822</v>
      </c>
    </row>
    <row r="2981" spans="1:2" x14ac:dyDescent="0.25">
      <c r="A2981" s="398">
        <v>39501</v>
      </c>
      <c r="B2981" s="399">
        <v>1.4818</v>
      </c>
    </row>
    <row r="2982" spans="1:2" x14ac:dyDescent="0.25">
      <c r="A2982" s="398">
        <v>39500</v>
      </c>
      <c r="B2982" s="399">
        <v>1.474</v>
      </c>
    </row>
    <row r="2983" spans="1:2" x14ac:dyDescent="0.25">
      <c r="A2983" s="398">
        <v>39499</v>
      </c>
      <c r="B2983" s="399">
        <v>1.4701</v>
      </c>
    </row>
    <row r="2984" spans="1:2" x14ac:dyDescent="0.25">
      <c r="A2984" s="398">
        <v>39498</v>
      </c>
      <c r="B2984" s="399">
        <v>1.4701</v>
      </c>
    </row>
    <row r="2985" spans="1:2" x14ac:dyDescent="0.25">
      <c r="A2985" s="398">
        <v>39497</v>
      </c>
      <c r="B2985" s="399">
        <v>1.4659</v>
      </c>
    </row>
    <row r="2986" spans="1:2" x14ac:dyDescent="0.25">
      <c r="A2986" s="398">
        <v>39496</v>
      </c>
      <c r="B2986" s="399">
        <v>1.4677</v>
      </c>
    </row>
    <row r="2987" spans="1:2" x14ac:dyDescent="0.25">
      <c r="A2987" s="398">
        <v>39495</v>
      </c>
      <c r="B2987" s="399">
        <v>1.4677</v>
      </c>
    </row>
    <row r="2988" spans="1:2" x14ac:dyDescent="0.25">
      <c r="A2988" s="398">
        <v>39494</v>
      </c>
      <c r="B2988" s="399">
        <v>1.4657</v>
      </c>
    </row>
    <row r="2989" spans="1:2" x14ac:dyDescent="0.25">
      <c r="A2989" s="398">
        <v>39493</v>
      </c>
      <c r="B2989" s="399">
        <v>1.4595</v>
      </c>
    </row>
    <row r="2990" spans="1:2" x14ac:dyDescent="0.25">
      <c r="A2990" s="398">
        <v>39492</v>
      </c>
      <c r="B2990" s="399">
        <v>1.4573</v>
      </c>
    </row>
    <row r="2991" spans="1:2" x14ac:dyDescent="0.25">
      <c r="A2991" s="398">
        <v>39491</v>
      </c>
      <c r="B2991" s="399">
        <v>1.4537</v>
      </c>
    </row>
    <row r="2992" spans="1:2" x14ac:dyDescent="0.25">
      <c r="A2992" s="398">
        <v>39490</v>
      </c>
      <c r="B2992" s="399">
        <v>1.4530000000000001</v>
      </c>
    </row>
    <row r="2993" spans="1:2" x14ac:dyDescent="0.25">
      <c r="A2993" s="398">
        <v>39489</v>
      </c>
      <c r="B2993" s="399">
        <v>1.4500999999999999</v>
      </c>
    </row>
    <row r="2994" spans="1:2" x14ac:dyDescent="0.25">
      <c r="A2994" s="398">
        <v>39488</v>
      </c>
      <c r="B2994" s="399">
        <v>1.4500999999999999</v>
      </c>
    </row>
    <row r="2995" spans="1:2" x14ac:dyDescent="0.25">
      <c r="A2995" s="398">
        <v>39487</v>
      </c>
      <c r="B2995" s="399">
        <v>1.4487000000000001</v>
      </c>
    </row>
    <row r="2996" spans="1:2" x14ac:dyDescent="0.25">
      <c r="A2996" s="398">
        <v>39486</v>
      </c>
      <c r="B2996" s="399">
        <v>1.4585999999999999</v>
      </c>
    </row>
    <row r="2997" spans="1:2" x14ac:dyDescent="0.25">
      <c r="A2997" s="398">
        <v>39485</v>
      </c>
      <c r="B2997" s="399">
        <v>1.4635</v>
      </c>
    </row>
    <row r="2998" spans="1:2" x14ac:dyDescent="0.25">
      <c r="A2998" s="398">
        <v>39484</v>
      </c>
      <c r="B2998" s="399">
        <v>1.4749000000000001</v>
      </c>
    </row>
    <row r="2999" spans="1:2" x14ac:dyDescent="0.25">
      <c r="A2999" s="398">
        <v>39483</v>
      </c>
      <c r="B2999" s="399">
        <v>1.4814000000000001</v>
      </c>
    </row>
    <row r="3000" spans="1:2" x14ac:dyDescent="0.25">
      <c r="A3000" s="398">
        <v>39482</v>
      </c>
      <c r="B3000" s="399">
        <v>1.4798</v>
      </c>
    </row>
    <row r="3001" spans="1:2" x14ac:dyDescent="0.25">
      <c r="A3001" s="398">
        <v>39481</v>
      </c>
      <c r="B3001" s="399">
        <v>1.4797</v>
      </c>
    </row>
    <row r="3002" spans="1:2" x14ac:dyDescent="0.25">
      <c r="A3002" s="398">
        <v>39480</v>
      </c>
      <c r="B3002" s="399">
        <v>1.4861</v>
      </c>
    </row>
    <row r="3003" spans="1:2" x14ac:dyDescent="0.25">
      <c r="A3003" s="398">
        <v>39479</v>
      </c>
      <c r="B3003" s="399">
        <v>1.4853000000000001</v>
      </c>
    </row>
    <row r="3004" spans="1:2" x14ac:dyDescent="0.25">
      <c r="A3004" s="398">
        <v>39478</v>
      </c>
      <c r="B3004" s="399">
        <v>1.4782999999999999</v>
      </c>
    </row>
    <row r="3005" spans="1:2" x14ac:dyDescent="0.25">
      <c r="A3005" s="398">
        <v>39477</v>
      </c>
      <c r="B3005" s="399">
        <v>1.4772000000000001</v>
      </c>
    </row>
    <row r="3006" spans="1:2" x14ac:dyDescent="0.25">
      <c r="A3006" s="398">
        <v>39476</v>
      </c>
      <c r="B3006" s="399">
        <v>1.4712000000000001</v>
      </c>
    </row>
    <row r="3007" spans="1:2" x14ac:dyDescent="0.25">
      <c r="A3007" s="398">
        <v>39475</v>
      </c>
      <c r="B3007" s="399">
        <v>1.4676</v>
      </c>
    </row>
    <row r="3008" spans="1:2" x14ac:dyDescent="0.25">
      <c r="A3008" s="398">
        <v>39474</v>
      </c>
      <c r="B3008" s="399">
        <v>1.4676</v>
      </c>
    </row>
    <row r="3009" spans="1:2" x14ac:dyDescent="0.25">
      <c r="A3009" s="398">
        <v>39473</v>
      </c>
      <c r="B3009" s="399">
        <v>1.4733000000000001</v>
      </c>
    </row>
    <row r="3010" spans="1:2" x14ac:dyDescent="0.25">
      <c r="A3010" s="398">
        <v>39472</v>
      </c>
      <c r="B3010" s="399">
        <v>1.4653</v>
      </c>
    </row>
    <row r="3011" spans="1:2" x14ac:dyDescent="0.25">
      <c r="A3011" s="398">
        <v>39471</v>
      </c>
      <c r="B3011" s="399">
        <v>1.4602999999999999</v>
      </c>
    </row>
    <row r="3012" spans="1:2" x14ac:dyDescent="0.25">
      <c r="A3012" s="398">
        <v>39470</v>
      </c>
      <c r="B3012" s="399">
        <v>1.4486000000000001</v>
      </c>
    </row>
    <row r="3013" spans="1:2" x14ac:dyDescent="0.25">
      <c r="A3013" s="398">
        <v>39469</v>
      </c>
      <c r="B3013" s="399">
        <v>1.4519</v>
      </c>
    </row>
    <row r="3014" spans="1:2" x14ac:dyDescent="0.25">
      <c r="A3014" s="398">
        <v>39468</v>
      </c>
      <c r="B3014" s="399">
        <v>1.4615</v>
      </c>
    </row>
    <row r="3015" spans="1:2" x14ac:dyDescent="0.25">
      <c r="A3015" s="398">
        <v>39467</v>
      </c>
      <c r="B3015" s="399">
        <v>1.4616</v>
      </c>
    </row>
    <row r="3016" spans="1:2" x14ac:dyDescent="0.25">
      <c r="A3016" s="398">
        <v>39466</v>
      </c>
      <c r="B3016" s="399">
        <v>1.4639</v>
      </c>
    </row>
    <row r="3017" spans="1:2" x14ac:dyDescent="0.25">
      <c r="A3017" s="398">
        <v>39465</v>
      </c>
      <c r="B3017" s="399">
        <v>1.466</v>
      </c>
    </row>
    <row r="3018" spans="1:2" x14ac:dyDescent="0.25">
      <c r="A3018" s="398">
        <v>39464</v>
      </c>
      <c r="B3018" s="399">
        <v>1.4784999999999999</v>
      </c>
    </row>
    <row r="3019" spans="1:2" x14ac:dyDescent="0.25">
      <c r="A3019" s="398">
        <v>39463</v>
      </c>
      <c r="B3019" s="399">
        <v>1.4866999999999999</v>
      </c>
    </row>
    <row r="3020" spans="1:2" x14ac:dyDescent="0.25">
      <c r="A3020" s="398">
        <v>39462</v>
      </c>
      <c r="B3020" s="399">
        <v>1.4846999999999999</v>
      </c>
    </row>
    <row r="3021" spans="1:2" x14ac:dyDescent="0.25">
      <c r="A3021" s="398">
        <v>39461</v>
      </c>
      <c r="B3021" s="399">
        <v>1.4772000000000001</v>
      </c>
    </row>
    <row r="3022" spans="1:2" x14ac:dyDescent="0.25">
      <c r="A3022" s="398">
        <v>39460</v>
      </c>
      <c r="B3022" s="399">
        <v>1.4772000000000001</v>
      </c>
    </row>
    <row r="3023" spans="1:2" x14ac:dyDescent="0.25">
      <c r="A3023" s="398">
        <v>39459</v>
      </c>
      <c r="B3023" s="399">
        <v>1.4792000000000001</v>
      </c>
    </row>
    <row r="3024" spans="1:2" x14ac:dyDescent="0.25">
      <c r="A3024" s="398">
        <v>39458</v>
      </c>
      <c r="B3024" s="399">
        <v>1.4694</v>
      </c>
    </row>
    <row r="3025" spans="1:2" x14ac:dyDescent="0.25">
      <c r="A3025" s="398">
        <v>39457</v>
      </c>
      <c r="B3025" s="399">
        <v>1.47</v>
      </c>
    </row>
    <row r="3026" spans="1:2" x14ac:dyDescent="0.25">
      <c r="A3026" s="398">
        <v>39456</v>
      </c>
      <c r="B3026" s="399">
        <v>1.4704999999999999</v>
      </c>
    </row>
    <row r="3027" spans="1:2" x14ac:dyDescent="0.25">
      <c r="A3027" s="398">
        <v>39455</v>
      </c>
      <c r="B3027" s="399">
        <v>1.4713000000000001</v>
      </c>
    </row>
    <row r="3028" spans="1:2" x14ac:dyDescent="0.25">
      <c r="A3028" s="398">
        <v>39454</v>
      </c>
      <c r="B3028" s="399">
        <v>1.4738</v>
      </c>
    </row>
    <row r="3029" spans="1:2" x14ac:dyDescent="0.25">
      <c r="A3029" s="398">
        <v>39453</v>
      </c>
      <c r="B3029" s="399">
        <v>1.4739</v>
      </c>
    </row>
    <row r="3030" spans="1:2" x14ac:dyDescent="0.25">
      <c r="A3030" s="398">
        <v>39452</v>
      </c>
      <c r="B3030" s="399">
        <v>1.4743999999999999</v>
      </c>
    </row>
    <row r="3031" spans="1:2" x14ac:dyDescent="0.25">
      <c r="A3031" s="398">
        <v>39451</v>
      </c>
      <c r="B3031" s="399">
        <v>1.4724999999999999</v>
      </c>
    </row>
    <row r="3032" spans="1:2" x14ac:dyDescent="0.25">
      <c r="A3032" s="398">
        <v>39450</v>
      </c>
      <c r="B3032" s="399">
        <v>1.4654</v>
      </c>
    </row>
    <row r="3033" spans="1:2" x14ac:dyDescent="0.25">
      <c r="A3033" s="398">
        <v>39449</v>
      </c>
      <c r="B3033" s="399">
        <v>1.4587000000000001</v>
      </c>
    </row>
    <row r="3034" spans="1:2" x14ac:dyDescent="0.25">
      <c r="A3034" s="398">
        <v>39448</v>
      </c>
      <c r="B3034" s="399">
        <v>1.4699</v>
      </c>
    </row>
    <row r="3035" spans="1:2" x14ac:dyDescent="0.25">
      <c r="A3035" s="398">
        <v>39447</v>
      </c>
      <c r="B3035" s="399">
        <v>1.4719</v>
      </c>
    </row>
    <row r="3036" spans="1:2" x14ac:dyDescent="0.25">
      <c r="A3036" s="398">
        <v>39446</v>
      </c>
      <c r="B3036" s="399">
        <v>1.4718</v>
      </c>
    </row>
    <row r="3037" spans="1:2" x14ac:dyDescent="0.25">
      <c r="A3037" s="398">
        <v>39445</v>
      </c>
      <c r="B3037" s="399">
        <v>1.4654</v>
      </c>
    </row>
    <row r="3038" spans="1:2" x14ac:dyDescent="0.25">
      <c r="A3038" s="398">
        <v>39444</v>
      </c>
      <c r="B3038" s="399">
        <v>1.4520999999999999</v>
      </c>
    </row>
    <row r="3039" spans="1:2" x14ac:dyDescent="0.25">
      <c r="A3039" s="398">
        <v>39443</v>
      </c>
      <c r="B3039" s="399">
        <v>1.4434</v>
      </c>
    </row>
    <row r="3040" spans="1:2" x14ac:dyDescent="0.25">
      <c r="A3040" s="398">
        <v>39442</v>
      </c>
      <c r="B3040" s="399">
        <v>1.4392</v>
      </c>
    </row>
    <row r="3041" spans="1:2" x14ac:dyDescent="0.25">
      <c r="A3041" s="398">
        <v>39441</v>
      </c>
      <c r="B3041" s="399">
        <v>1.4389000000000001</v>
      </c>
    </row>
    <row r="3042" spans="1:2" x14ac:dyDescent="0.25">
      <c r="A3042" s="398">
        <v>39440</v>
      </c>
      <c r="B3042" s="399">
        <v>1.4377</v>
      </c>
    </row>
    <row r="3043" spans="1:2" x14ac:dyDescent="0.25">
      <c r="A3043" s="398">
        <v>39439</v>
      </c>
      <c r="B3043" s="399">
        <v>1.4376</v>
      </c>
    </row>
    <row r="3044" spans="1:2" x14ac:dyDescent="0.25">
      <c r="A3044" s="398">
        <v>39438</v>
      </c>
      <c r="B3044" s="399">
        <v>1.4359</v>
      </c>
    </row>
    <row r="3045" spans="1:2" x14ac:dyDescent="0.25">
      <c r="A3045" s="398">
        <v>39437</v>
      </c>
      <c r="B3045" s="399">
        <v>1.4359999999999999</v>
      </c>
    </row>
    <row r="3046" spans="1:2" x14ac:dyDescent="0.25">
      <c r="A3046" s="398">
        <v>39436</v>
      </c>
      <c r="B3046" s="399">
        <v>1.4397</v>
      </c>
    </row>
    <row r="3047" spans="1:2" x14ac:dyDescent="0.25">
      <c r="A3047" s="398">
        <v>39435</v>
      </c>
      <c r="B3047" s="399">
        <v>1.4400999999999999</v>
      </c>
    </row>
    <row r="3048" spans="1:2" x14ac:dyDescent="0.25">
      <c r="A3048" s="398">
        <v>39434</v>
      </c>
      <c r="B3048" s="399">
        <v>1.4399</v>
      </c>
    </row>
    <row r="3049" spans="1:2" x14ac:dyDescent="0.25">
      <c r="A3049" s="398">
        <v>39433</v>
      </c>
      <c r="B3049" s="399">
        <v>1.4422999999999999</v>
      </c>
    </row>
    <row r="3050" spans="1:2" x14ac:dyDescent="0.25">
      <c r="A3050" s="398">
        <v>39432</v>
      </c>
      <c r="B3050" s="399">
        <v>1.4423999999999999</v>
      </c>
    </row>
    <row r="3051" spans="1:2" x14ac:dyDescent="0.25">
      <c r="A3051" s="398">
        <v>39431</v>
      </c>
      <c r="B3051" s="399">
        <v>1.456</v>
      </c>
    </row>
    <row r="3052" spans="1:2" x14ac:dyDescent="0.25">
      <c r="A3052" s="398">
        <v>39430</v>
      </c>
      <c r="B3052" s="399">
        <v>1.4685999999999999</v>
      </c>
    </row>
    <row r="3053" spans="1:2" x14ac:dyDescent="0.25">
      <c r="A3053" s="398">
        <v>39429</v>
      </c>
      <c r="B3053" s="399">
        <v>1.4679</v>
      </c>
    </row>
    <row r="3054" spans="1:2" x14ac:dyDescent="0.25">
      <c r="A3054" s="398">
        <v>39428</v>
      </c>
      <c r="B3054" s="399">
        <v>1.4706999999999999</v>
      </c>
    </row>
    <row r="3055" spans="1:2" x14ac:dyDescent="0.25">
      <c r="A3055" s="398">
        <v>39427</v>
      </c>
      <c r="B3055" s="399">
        <v>1.4672000000000001</v>
      </c>
    </row>
    <row r="3056" spans="1:2" x14ac:dyDescent="0.25">
      <c r="A3056" s="398">
        <v>39426</v>
      </c>
      <c r="B3056" s="399">
        <v>1.4653</v>
      </c>
    </row>
    <row r="3057" spans="1:2" x14ac:dyDescent="0.25">
      <c r="A3057" s="398">
        <v>39425</v>
      </c>
      <c r="B3057" s="399">
        <v>1.4653</v>
      </c>
    </row>
    <row r="3058" spans="1:2" x14ac:dyDescent="0.25">
      <c r="A3058" s="398">
        <v>39424</v>
      </c>
      <c r="B3058" s="399">
        <v>1.4635</v>
      </c>
    </row>
    <row r="3059" spans="1:2" x14ac:dyDescent="0.25">
      <c r="A3059" s="398">
        <v>39423</v>
      </c>
      <c r="B3059" s="399">
        <v>1.4601</v>
      </c>
    </row>
    <row r="3060" spans="1:2" x14ac:dyDescent="0.25">
      <c r="A3060" s="398">
        <v>39422</v>
      </c>
      <c r="B3060" s="399">
        <v>1.4722</v>
      </c>
    </row>
    <row r="3061" spans="1:2" x14ac:dyDescent="0.25">
      <c r="A3061" s="398">
        <v>39421</v>
      </c>
      <c r="B3061" s="399">
        <v>1.4694</v>
      </c>
    </row>
    <row r="3062" spans="1:2" x14ac:dyDescent="0.25">
      <c r="A3062" s="398">
        <v>39420</v>
      </c>
      <c r="B3062" s="399">
        <v>1.4657</v>
      </c>
    </row>
    <row r="3063" spans="1:2" x14ac:dyDescent="0.25">
      <c r="A3063" s="398">
        <v>39419</v>
      </c>
      <c r="B3063" s="399">
        <v>1.4629000000000001</v>
      </c>
    </row>
    <row r="3064" spans="1:2" x14ac:dyDescent="0.25">
      <c r="A3064" s="398">
        <v>39418</v>
      </c>
      <c r="B3064" s="399">
        <v>1.4666999999999999</v>
      </c>
    </row>
    <row r="3065" spans="1:2" x14ac:dyDescent="0.25">
      <c r="A3065" s="398">
        <v>39417</v>
      </c>
      <c r="B3065" s="399">
        <v>1.4739</v>
      </c>
    </row>
    <row r="3066" spans="1:2" x14ac:dyDescent="0.25">
      <c r="A3066" s="398">
        <v>39416</v>
      </c>
      <c r="B3066" s="399">
        <v>1.4791000000000001</v>
      </c>
    </row>
    <row r="3067" spans="1:2" x14ac:dyDescent="0.25">
      <c r="A3067" s="398">
        <v>39415</v>
      </c>
      <c r="B3067" s="399">
        <v>1.4790000000000001</v>
      </c>
    </row>
    <row r="3068" spans="1:2" x14ac:dyDescent="0.25">
      <c r="A3068" s="398">
        <v>39414</v>
      </c>
      <c r="B3068" s="399">
        <v>1.4857</v>
      </c>
    </row>
    <row r="3069" spans="1:2" x14ac:dyDescent="0.25">
      <c r="A3069" s="398">
        <v>39413</v>
      </c>
      <c r="B3069" s="399">
        <v>1.4839</v>
      </c>
    </row>
    <row r="3070" spans="1:2" x14ac:dyDescent="0.25">
      <c r="A3070" s="398">
        <v>39412</v>
      </c>
      <c r="B3070" s="399">
        <v>1.4829000000000001</v>
      </c>
    </row>
    <row r="3071" spans="1:2" x14ac:dyDescent="0.25">
      <c r="A3071" s="398">
        <v>39411</v>
      </c>
      <c r="B3071" s="399">
        <v>1.4833000000000001</v>
      </c>
    </row>
    <row r="3072" spans="1:2" x14ac:dyDescent="0.25">
      <c r="A3072" s="398">
        <v>39410</v>
      </c>
      <c r="B3072" s="399">
        <v>1.4857</v>
      </c>
    </row>
    <row r="3073" spans="1:2" x14ac:dyDescent="0.25">
      <c r="A3073" s="398">
        <v>39409</v>
      </c>
      <c r="B3073" s="399">
        <v>1.4847999999999999</v>
      </c>
    </row>
    <row r="3074" spans="1:2" x14ac:dyDescent="0.25">
      <c r="A3074" s="398">
        <v>39408</v>
      </c>
      <c r="B3074" s="399">
        <v>1.4823</v>
      </c>
    </row>
    <row r="3075" spans="1:2" x14ac:dyDescent="0.25">
      <c r="A3075" s="398">
        <v>39407</v>
      </c>
      <c r="B3075" s="399">
        <v>1.4722999999999999</v>
      </c>
    </row>
    <row r="3076" spans="1:2" x14ac:dyDescent="0.25">
      <c r="A3076" s="398">
        <v>39406</v>
      </c>
      <c r="B3076" s="399">
        <v>1.4659</v>
      </c>
    </row>
    <row r="3077" spans="1:2" x14ac:dyDescent="0.25">
      <c r="A3077" s="398">
        <v>39405</v>
      </c>
      <c r="B3077" s="399">
        <v>1.4658</v>
      </c>
    </row>
    <row r="3078" spans="1:2" x14ac:dyDescent="0.25">
      <c r="A3078" s="398">
        <v>39404</v>
      </c>
      <c r="B3078" s="399">
        <v>1.4657</v>
      </c>
    </row>
    <row r="3079" spans="1:2" x14ac:dyDescent="0.25">
      <c r="A3079" s="398">
        <v>39403</v>
      </c>
      <c r="B3079" s="399">
        <v>1.4625999999999999</v>
      </c>
    </row>
    <row r="3080" spans="1:2" x14ac:dyDescent="0.25">
      <c r="A3080" s="398">
        <v>39402</v>
      </c>
      <c r="B3080" s="399">
        <v>1.4649000000000001</v>
      </c>
    </row>
    <row r="3081" spans="1:2" x14ac:dyDescent="0.25">
      <c r="A3081" s="398">
        <v>39401</v>
      </c>
      <c r="B3081" s="399">
        <v>1.4658</v>
      </c>
    </row>
    <row r="3082" spans="1:2" x14ac:dyDescent="0.25">
      <c r="A3082" s="398">
        <v>39400</v>
      </c>
      <c r="B3082" s="399">
        <v>1.458</v>
      </c>
    </row>
    <row r="3083" spans="1:2" x14ac:dyDescent="0.25">
      <c r="A3083" s="398">
        <v>39399</v>
      </c>
      <c r="B3083" s="399">
        <v>1.4605999999999999</v>
      </c>
    </row>
    <row r="3084" spans="1:2" x14ac:dyDescent="0.25">
      <c r="A3084" s="398">
        <v>39398</v>
      </c>
      <c r="B3084" s="399">
        <v>1.4673</v>
      </c>
    </row>
    <row r="3085" spans="1:2" x14ac:dyDescent="0.25">
      <c r="A3085" s="398">
        <v>39397</v>
      </c>
      <c r="B3085" s="399">
        <v>1.4673</v>
      </c>
    </row>
    <row r="3086" spans="1:2" x14ac:dyDescent="0.25">
      <c r="A3086" s="398">
        <v>39396</v>
      </c>
      <c r="B3086" s="399">
        <v>1.4692000000000001</v>
      </c>
    </row>
    <row r="3087" spans="1:2" x14ac:dyDescent="0.25">
      <c r="A3087" s="398">
        <v>39395</v>
      </c>
      <c r="B3087" s="399">
        <v>1.4656</v>
      </c>
    </row>
    <row r="3088" spans="1:2" x14ac:dyDescent="0.25">
      <c r="A3088" s="398">
        <v>39394</v>
      </c>
      <c r="B3088" s="399">
        <v>1.4633</v>
      </c>
    </row>
    <row r="3089" spans="1:2" x14ac:dyDescent="0.25">
      <c r="A3089" s="398">
        <v>39393</v>
      </c>
      <c r="B3089" s="399">
        <v>1.4513</v>
      </c>
    </row>
    <row r="3090" spans="1:2" x14ac:dyDescent="0.25">
      <c r="A3090" s="398">
        <v>39392</v>
      </c>
      <c r="B3090" s="399">
        <v>1.4483999999999999</v>
      </c>
    </row>
    <row r="3091" spans="1:2" x14ac:dyDescent="0.25">
      <c r="A3091" s="398">
        <v>39391</v>
      </c>
      <c r="B3091" s="399">
        <v>1.4512</v>
      </c>
    </row>
    <row r="3092" spans="1:2" x14ac:dyDescent="0.25">
      <c r="A3092" s="398">
        <v>39390</v>
      </c>
      <c r="B3092" s="399">
        <v>1.4503999999999999</v>
      </c>
    </row>
    <row r="3093" spans="1:2" x14ac:dyDescent="0.25">
      <c r="A3093" s="398">
        <v>39389</v>
      </c>
      <c r="B3093" s="399">
        <v>1.4462999999999999</v>
      </c>
    </row>
    <row r="3094" spans="1:2" x14ac:dyDescent="0.25">
      <c r="A3094" s="398">
        <v>39388</v>
      </c>
      <c r="B3094" s="399">
        <v>1.4452</v>
      </c>
    </row>
    <row r="3095" spans="1:2" x14ac:dyDescent="0.25">
      <c r="A3095" s="398">
        <v>39387</v>
      </c>
      <c r="B3095" s="399">
        <v>1.4446000000000001</v>
      </c>
    </row>
    <row r="3096" spans="1:2" x14ac:dyDescent="0.25">
      <c r="A3096" s="398">
        <v>39386</v>
      </c>
      <c r="B3096" s="399">
        <v>1.4410000000000001</v>
      </c>
    </row>
    <row r="3097" spans="1:2" x14ac:dyDescent="0.25">
      <c r="A3097" s="398">
        <v>39385</v>
      </c>
      <c r="B3097" s="399">
        <v>1.4412</v>
      </c>
    </row>
    <row r="3098" spans="1:2" x14ac:dyDescent="0.25">
      <c r="A3098" s="398">
        <v>39384</v>
      </c>
      <c r="B3098" s="399">
        <v>1.4389000000000001</v>
      </c>
    </row>
    <row r="3099" spans="1:2" x14ac:dyDescent="0.25">
      <c r="A3099" s="398">
        <v>39383</v>
      </c>
      <c r="B3099" s="399">
        <v>1.4388000000000001</v>
      </c>
    </row>
    <row r="3100" spans="1:2" x14ac:dyDescent="0.25">
      <c r="A3100" s="398">
        <v>39382</v>
      </c>
      <c r="B3100" s="399">
        <v>1.4354</v>
      </c>
    </row>
    <row r="3101" spans="1:2" x14ac:dyDescent="0.25">
      <c r="A3101" s="398">
        <v>39381</v>
      </c>
      <c r="B3101" s="399">
        <v>1.4282999999999999</v>
      </c>
    </row>
    <row r="3102" spans="1:2" x14ac:dyDescent="0.25">
      <c r="A3102" s="398">
        <v>39380</v>
      </c>
      <c r="B3102" s="399">
        <v>1.4244000000000001</v>
      </c>
    </row>
    <row r="3103" spans="1:2" x14ac:dyDescent="0.25">
      <c r="A3103" s="398">
        <v>39379</v>
      </c>
      <c r="B3103" s="399">
        <v>1.4213</v>
      </c>
    </row>
    <row r="3104" spans="1:2" x14ac:dyDescent="0.25">
      <c r="A3104" s="398">
        <v>39378</v>
      </c>
      <c r="B3104" s="399">
        <v>1.4258</v>
      </c>
    </row>
    <row r="3105" spans="1:2" x14ac:dyDescent="0.25">
      <c r="A3105" s="398">
        <v>39377</v>
      </c>
      <c r="B3105" s="399">
        <v>1.4298</v>
      </c>
    </row>
    <row r="3106" spans="1:2" x14ac:dyDescent="0.25">
      <c r="A3106" s="398">
        <v>39376</v>
      </c>
      <c r="B3106" s="399">
        <v>1.4296</v>
      </c>
    </row>
    <row r="3107" spans="1:2" x14ac:dyDescent="0.25">
      <c r="A3107" s="398">
        <v>39375</v>
      </c>
      <c r="B3107" s="399">
        <v>1.4285000000000001</v>
      </c>
    </row>
    <row r="3108" spans="1:2" x14ac:dyDescent="0.25">
      <c r="A3108" s="398">
        <v>39374</v>
      </c>
      <c r="B3108" s="399">
        <v>1.425</v>
      </c>
    </row>
    <row r="3109" spans="1:2" x14ac:dyDescent="0.25">
      <c r="A3109" s="398">
        <v>39373</v>
      </c>
      <c r="B3109" s="399">
        <v>1.4181999999999999</v>
      </c>
    </row>
    <row r="3110" spans="1:2" x14ac:dyDescent="0.25">
      <c r="A3110" s="398">
        <v>39372</v>
      </c>
      <c r="B3110" s="399">
        <v>1.4182999999999999</v>
      </c>
    </row>
    <row r="3111" spans="1:2" x14ac:dyDescent="0.25">
      <c r="A3111" s="398">
        <v>39371</v>
      </c>
      <c r="B3111" s="399">
        <v>1.4194</v>
      </c>
    </row>
    <row r="3112" spans="1:2" x14ac:dyDescent="0.25">
      <c r="A3112" s="398">
        <v>39370</v>
      </c>
      <c r="B3112" s="399">
        <v>1.4173</v>
      </c>
    </row>
    <row r="3113" spans="1:2" x14ac:dyDescent="0.25">
      <c r="A3113" s="398">
        <v>39369</v>
      </c>
      <c r="B3113" s="399">
        <v>1.4175</v>
      </c>
    </row>
    <row r="3114" spans="1:2" x14ac:dyDescent="0.25">
      <c r="A3114" s="398">
        <v>39368</v>
      </c>
      <c r="B3114" s="399">
        <v>1.4185000000000001</v>
      </c>
    </row>
    <row r="3115" spans="1:2" x14ac:dyDescent="0.25">
      <c r="A3115" s="398">
        <v>39367</v>
      </c>
      <c r="B3115" s="399">
        <v>1.4178999999999999</v>
      </c>
    </row>
    <row r="3116" spans="1:2" x14ac:dyDescent="0.25">
      <c r="A3116" s="398">
        <v>39366</v>
      </c>
      <c r="B3116" s="399">
        <v>1.4126000000000001</v>
      </c>
    </row>
    <row r="3117" spans="1:2" x14ac:dyDescent="0.25">
      <c r="A3117" s="398">
        <v>39365</v>
      </c>
      <c r="B3117" s="399">
        <v>1.405</v>
      </c>
    </row>
    <row r="3118" spans="1:2" x14ac:dyDescent="0.25">
      <c r="A3118" s="398">
        <v>39364</v>
      </c>
      <c r="B3118" s="399">
        <v>1.4103000000000001</v>
      </c>
    </row>
    <row r="3119" spans="1:2" x14ac:dyDescent="0.25">
      <c r="A3119" s="398">
        <v>39363</v>
      </c>
      <c r="B3119" s="399">
        <v>1.413</v>
      </c>
    </row>
    <row r="3120" spans="1:2" x14ac:dyDescent="0.25">
      <c r="A3120" s="398">
        <v>39362</v>
      </c>
      <c r="B3120" s="399">
        <v>1.413</v>
      </c>
    </row>
    <row r="3121" spans="1:2" x14ac:dyDescent="0.25">
      <c r="A3121" s="398">
        <v>39361</v>
      </c>
      <c r="B3121" s="399">
        <v>1.413</v>
      </c>
    </row>
    <row r="3122" spans="1:2" x14ac:dyDescent="0.25">
      <c r="A3122" s="398">
        <v>39360</v>
      </c>
      <c r="B3122" s="399">
        <v>1.4106000000000001</v>
      </c>
    </row>
    <row r="3123" spans="1:2" x14ac:dyDescent="0.25">
      <c r="A3123" s="398">
        <v>39359</v>
      </c>
      <c r="B3123" s="399">
        <v>1.4158999999999999</v>
      </c>
    </row>
    <row r="3124" spans="1:2" x14ac:dyDescent="0.25">
      <c r="A3124" s="398">
        <v>39358</v>
      </c>
      <c r="B3124" s="399">
        <v>1.4193</v>
      </c>
    </row>
    <row r="3125" spans="1:2" x14ac:dyDescent="0.25">
      <c r="A3125" s="398">
        <v>39357</v>
      </c>
      <c r="B3125" s="399">
        <v>1.4247000000000001</v>
      </c>
    </row>
    <row r="3126" spans="1:2" x14ac:dyDescent="0.25">
      <c r="A3126" s="398">
        <v>39356</v>
      </c>
      <c r="B3126" s="399">
        <v>1.4261999999999999</v>
      </c>
    </row>
    <row r="3127" spans="1:2" x14ac:dyDescent="0.25">
      <c r="A3127" s="398">
        <v>39355</v>
      </c>
      <c r="B3127" s="399">
        <v>1.4261999999999999</v>
      </c>
    </row>
    <row r="3128" spans="1:2" x14ac:dyDescent="0.25">
      <c r="A3128" s="398">
        <v>39354</v>
      </c>
      <c r="B3128" s="399">
        <v>1.4186000000000001</v>
      </c>
    </row>
    <row r="3129" spans="1:2" x14ac:dyDescent="0.25">
      <c r="A3129" s="398">
        <v>39353</v>
      </c>
      <c r="B3129" s="399">
        <v>1.4145000000000001</v>
      </c>
    </row>
    <row r="3130" spans="1:2" x14ac:dyDescent="0.25">
      <c r="A3130" s="398">
        <v>39352</v>
      </c>
      <c r="B3130" s="399">
        <v>1.4133</v>
      </c>
    </row>
    <row r="3131" spans="1:2" x14ac:dyDescent="0.25">
      <c r="A3131" s="398">
        <v>39351</v>
      </c>
      <c r="B3131" s="399">
        <v>1.4097999999999999</v>
      </c>
    </row>
    <row r="3132" spans="1:2" x14ac:dyDescent="0.25">
      <c r="A3132" s="398">
        <v>39350</v>
      </c>
      <c r="B3132" s="399">
        <v>1.4098999999999999</v>
      </c>
    </row>
    <row r="3133" spans="1:2" x14ac:dyDescent="0.25">
      <c r="A3133" s="398">
        <v>39349</v>
      </c>
      <c r="B3133" s="399">
        <v>1.4086000000000001</v>
      </c>
    </row>
    <row r="3134" spans="1:2" x14ac:dyDescent="0.25">
      <c r="A3134" s="398">
        <v>39348</v>
      </c>
      <c r="B3134" s="399">
        <v>1.4086000000000001</v>
      </c>
    </row>
    <row r="3135" spans="1:2" x14ac:dyDescent="0.25">
      <c r="A3135" s="398">
        <v>39347</v>
      </c>
      <c r="B3135" s="399">
        <v>1.4075</v>
      </c>
    </row>
    <row r="3136" spans="1:2" x14ac:dyDescent="0.25">
      <c r="A3136" s="398">
        <v>39346</v>
      </c>
      <c r="B3136" s="399">
        <v>1.4018999999999999</v>
      </c>
    </row>
    <row r="3137" spans="1:2" x14ac:dyDescent="0.25">
      <c r="A3137" s="398">
        <v>39345</v>
      </c>
      <c r="B3137" s="399">
        <v>1.3968</v>
      </c>
    </row>
    <row r="3138" spans="1:2" x14ac:dyDescent="0.25">
      <c r="A3138" s="398">
        <v>39344</v>
      </c>
      <c r="B3138" s="399">
        <v>1.3872</v>
      </c>
    </row>
    <row r="3139" spans="1:2" x14ac:dyDescent="0.25">
      <c r="A3139" s="398">
        <v>39343</v>
      </c>
      <c r="B3139" s="399">
        <v>1.3869</v>
      </c>
    </row>
    <row r="3140" spans="1:2" x14ac:dyDescent="0.25">
      <c r="A3140" s="398">
        <v>39342</v>
      </c>
      <c r="B3140" s="399">
        <v>1.387</v>
      </c>
    </row>
    <row r="3141" spans="1:2" x14ac:dyDescent="0.25">
      <c r="A3141" s="398">
        <v>39341</v>
      </c>
      <c r="B3141" s="399">
        <v>1.387</v>
      </c>
    </row>
    <row r="3142" spans="1:2" x14ac:dyDescent="0.25">
      <c r="A3142" s="398">
        <v>39340</v>
      </c>
      <c r="B3142" s="399">
        <v>1.3871</v>
      </c>
    </row>
    <row r="3143" spans="1:2" x14ac:dyDescent="0.25">
      <c r="A3143" s="398">
        <v>39339</v>
      </c>
      <c r="B3143" s="399">
        <v>1.3894</v>
      </c>
    </row>
    <row r="3144" spans="1:2" x14ac:dyDescent="0.25">
      <c r="A3144" s="398">
        <v>39338</v>
      </c>
      <c r="B3144" s="399">
        <v>1.3863000000000001</v>
      </c>
    </row>
    <row r="3145" spans="1:2" x14ac:dyDescent="0.25">
      <c r="A3145" s="398">
        <v>39337</v>
      </c>
      <c r="B3145" s="399">
        <v>1.3808</v>
      </c>
    </row>
    <row r="3146" spans="1:2" x14ac:dyDescent="0.25">
      <c r="A3146" s="398">
        <v>39336</v>
      </c>
      <c r="B3146" s="399">
        <v>1.3786</v>
      </c>
    </row>
    <row r="3147" spans="1:2" x14ac:dyDescent="0.25">
      <c r="A3147" s="398">
        <v>39335</v>
      </c>
      <c r="B3147" s="399">
        <v>1.3763000000000001</v>
      </c>
    </row>
    <row r="3148" spans="1:2" x14ac:dyDescent="0.25">
      <c r="A3148" s="398">
        <v>39334</v>
      </c>
      <c r="B3148" s="399">
        <v>1.3763000000000001</v>
      </c>
    </row>
    <row r="3149" spans="1:2" x14ac:dyDescent="0.25">
      <c r="A3149" s="398">
        <v>39333</v>
      </c>
      <c r="B3149" s="399">
        <v>1.3709</v>
      </c>
    </row>
    <row r="3150" spans="1:2" x14ac:dyDescent="0.25">
      <c r="A3150" s="398">
        <v>39332</v>
      </c>
      <c r="B3150" s="399">
        <v>1.3660000000000001</v>
      </c>
    </row>
    <row r="3151" spans="1:2" x14ac:dyDescent="0.25">
      <c r="A3151" s="398">
        <v>39331</v>
      </c>
      <c r="B3151" s="399">
        <v>1.3613</v>
      </c>
    </row>
    <row r="3152" spans="1:2" x14ac:dyDescent="0.25">
      <c r="A3152" s="398">
        <v>39330</v>
      </c>
      <c r="B3152" s="399">
        <v>1.3603000000000001</v>
      </c>
    </row>
    <row r="3153" spans="1:2" x14ac:dyDescent="0.25">
      <c r="A3153" s="398">
        <v>39329</v>
      </c>
      <c r="B3153" s="399">
        <v>1.3631</v>
      </c>
    </row>
    <row r="3154" spans="1:2" x14ac:dyDescent="0.25">
      <c r="A3154" s="398">
        <v>39328</v>
      </c>
      <c r="B3154" s="399">
        <v>1.3625</v>
      </c>
    </row>
    <row r="3155" spans="1:2" x14ac:dyDescent="0.25">
      <c r="A3155" s="398">
        <v>39327</v>
      </c>
      <c r="B3155" s="399">
        <v>1.3624000000000001</v>
      </c>
    </row>
    <row r="3156" spans="1:2" x14ac:dyDescent="0.25">
      <c r="A3156" s="398">
        <v>39326</v>
      </c>
      <c r="B3156" s="399">
        <v>1.3654999999999999</v>
      </c>
    </row>
    <row r="3157" spans="1:2" x14ac:dyDescent="0.25">
      <c r="A3157" s="398">
        <v>39325</v>
      </c>
      <c r="B3157" s="399">
        <v>1.3645</v>
      </c>
    </row>
    <row r="3158" spans="1:2" x14ac:dyDescent="0.25">
      <c r="A3158" s="398">
        <v>39324</v>
      </c>
      <c r="B3158" s="399">
        <v>1.3613</v>
      </c>
    </row>
    <row r="3159" spans="1:2" x14ac:dyDescent="0.25">
      <c r="A3159" s="398">
        <v>39323</v>
      </c>
      <c r="B3159" s="399">
        <v>1.3638999999999999</v>
      </c>
    </row>
    <row r="3160" spans="1:2" x14ac:dyDescent="0.25">
      <c r="A3160" s="398">
        <v>39322</v>
      </c>
      <c r="B3160" s="399">
        <v>1.3662000000000001</v>
      </c>
    </row>
    <row r="3161" spans="1:2" x14ac:dyDescent="0.25">
      <c r="A3161" s="398">
        <v>39321</v>
      </c>
      <c r="B3161" s="399">
        <v>1.367</v>
      </c>
    </row>
    <row r="3162" spans="1:2" x14ac:dyDescent="0.25">
      <c r="A3162" s="398">
        <v>39320</v>
      </c>
      <c r="B3162" s="399">
        <v>1.367</v>
      </c>
    </row>
    <row r="3163" spans="1:2" x14ac:dyDescent="0.25">
      <c r="A3163" s="398">
        <v>39319</v>
      </c>
      <c r="B3163" s="399">
        <v>1.3596999999999999</v>
      </c>
    </row>
    <row r="3164" spans="1:2" x14ac:dyDescent="0.25">
      <c r="A3164" s="398">
        <v>39318</v>
      </c>
      <c r="B3164" s="399">
        <v>1.3555999999999999</v>
      </c>
    </row>
    <row r="3165" spans="1:2" x14ac:dyDescent="0.25">
      <c r="A3165" s="398">
        <v>39317</v>
      </c>
      <c r="B3165" s="399">
        <v>1.3487</v>
      </c>
    </row>
    <row r="3166" spans="1:2" x14ac:dyDescent="0.25">
      <c r="A3166" s="398">
        <v>39316</v>
      </c>
      <c r="B3166" s="399">
        <v>1.3478000000000001</v>
      </c>
    </row>
    <row r="3167" spans="1:2" x14ac:dyDescent="0.25">
      <c r="A3167" s="398">
        <v>39315</v>
      </c>
      <c r="B3167" s="399">
        <v>1.3485</v>
      </c>
    </row>
    <row r="3168" spans="1:2" x14ac:dyDescent="0.25">
      <c r="A3168" s="398">
        <v>39314</v>
      </c>
      <c r="B3168" s="399">
        <v>1.347</v>
      </c>
    </row>
    <row r="3169" spans="1:2" x14ac:dyDescent="0.25">
      <c r="A3169" s="398">
        <v>39313</v>
      </c>
      <c r="B3169" s="399">
        <v>1.347</v>
      </c>
    </row>
    <row r="3170" spans="1:2" x14ac:dyDescent="0.25">
      <c r="A3170" s="398">
        <v>39312</v>
      </c>
      <c r="B3170" s="399">
        <v>1.3447</v>
      </c>
    </row>
    <row r="3171" spans="1:2" x14ac:dyDescent="0.25">
      <c r="A3171" s="398">
        <v>39311</v>
      </c>
      <c r="B3171" s="399">
        <v>1.3414999999999999</v>
      </c>
    </row>
    <row r="3172" spans="1:2" x14ac:dyDescent="0.25">
      <c r="A3172" s="398">
        <v>39310</v>
      </c>
      <c r="B3172" s="399">
        <v>1.3498000000000001</v>
      </c>
    </row>
    <row r="3173" spans="1:2" x14ac:dyDescent="0.25">
      <c r="A3173" s="398">
        <v>39309</v>
      </c>
      <c r="B3173" s="399">
        <v>1.359</v>
      </c>
    </row>
    <row r="3174" spans="1:2" x14ac:dyDescent="0.25">
      <c r="A3174" s="398">
        <v>39308</v>
      </c>
      <c r="B3174" s="399">
        <v>1.3665</v>
      </c>
    </row>
    <row r="3175" spans="1:2" x14ac:dyDescent="0.25">
      <c r="A3175" s="398">
        <v>39307</v>
      </c>
      <c r="B3175" s="399">
        <v>1.3689</v>
      </c>
    </row>
    <row r="3176" spans="1:2" x14ac:dyDescent="0.25">
      <c r="A3176" s="398">
        <v>39306</v>
      </c>
      <c r="B3176" s="399">
        <v>1.3689</v>
      </c>
    </row>
    <row r="3177" spans="1:2" x14ac:dyDescent="0.25">
      <c r="A3177" s="398">
        <v>39305</v>
      </c>
      <c r="B3177" s="399">
        <v>1.3675999999999999</v>
      </c>
    </row>
    <row r="3178" spans="1:2" x14ac:dyDescent="0.25">
      <c r="A3178" s="398">
        <v>39304</v>
      </c>
      <c r="B3178" s="399">
        <v>1.3755999999999999</v>
      </c>
    </row>
    <row r="3179" spans="1:2" x14ac:dyDescent="0.25">
      <c r="A3179" s="398">
        <v>39303</v>
      </c>
      <c r="B3179" s="399">
        <v>1.3767</v>
      </c>
    </row>
    <row r="3180" spans="1:2" x14ac:dyDescent="0.25">
      <c r="A3180" s="398">
        <v>39302</v>
      </c>
      <c r="B3180" s="399">
        <v>1.3787</v>
      </c>
    </row>
    <row r="3181" spans="1:2" x14ac:dyDescent="0.25">
      <c r="A3181" s="398">
        <v>39301</v>
      </c>
      <c r="B3181" s="399">
        <v>1.3809</v>
      </c>
    </row>
    <row r="3182" spans="1:2" x14ac:dyDescent="0.25">
      <c r="A3182" s="398">
        <v>39300</v>
      </c>
      <c r="B3182" s="399">
        <v>1.3769</v>
      </c>
    </row>
    <row r="3183" spans="1:2" x14ac:dyDescent="0.25">
      <c r="A3183" s="398">
        <v>39299</v>
      </c>
      <c r="B3183" s="399">
        <v>1.3769</v>
      </c>
    </row>
    <row r="3184" spans="1:2" x14ac:dyDescent="0.25">
      <c r="A3184" s="398">
        <v>39298</v>
      </c>
      <c r="B3184" s="399">
        <v>1.3722000000000001</v>
      </c>
    </row>
    <row r="3185" spans="1:2" x14ac:dyDescent="0.25">
      <c r="A3185" s="398">
        <v>39297</v>
      </c>
      <c r="B3185" s="399">
        <v>1.367</v>
      </c>
    </row>
    <row r="3186" spans="1:2" x14ac:dyDescent="0.25">
      <c r="A3186" s="398">
        <v>39296</v>
      </c>
      <c r="B3186" s="399">
        <v>1.3667</v>
      </c>
    </row>
    <row r="3187" spans="1:2" x14ac:dyDescent="0.25">
      <c r="A3187" s="398">
        <v>39295</v>
      </c>
      <c r="B3187" s="399">
        <v>1.3704000000000001</v>
      </c>
    </row>
    <row r="3188" spans="1:2" x14ac:dyDescent="0.25">
      <c r="A3188" s="398">
        <v>39294</v>
      </c>
      <c r="B3188" s="399">
        <v>1.3653999999999999</v>
      </c>
    </row>
    <row r="3189" spans="1:2" x14ac:dyDescent="0.25">
      <c r="A3189" s="398">
        <v>39293</v>
      </c>
      <c r="B3189" s="399">
        <v>1.363</v>
      </c>
    </row>
    <row r="3190" spans="1:2" x14ac:dyDescent="0.25">
      <c r="A3190" s="398">
        <v>39292</v>
      </c>
      <c r="B3190" s="399">
        <v>1.363</v>
      </c>
    </row>
    <row r="3191" spans="1:2" x14ac:dyDescent="0.25">
      <c r="A3191" s="398">
        <v>39291</v>
      </c>
      <c r="B3191" s="399">
        <v>1.3695999999999999</v>
      </c>
    </row>
    <row r="3192" spans="1:2" x14ac:dyDescent="0.25">
      <c r="A3192" s="398">
        <v>39290</v>
      </c>
      <c r="B3192" s="399">
        <v>1.3722000000000001</v>
      </c>
    </row>
    <row r="3193" spans="1:2" x14ac:dyDescent="0.25">
      <c r="A3193" s="398">
        <v>39289</v>
      </c>
      <c r="B3193" s="399">
        <v>1.377</v>
      </c>
    </row>
    <row r="3194" spans="1:2" x14ac:dyDescent="0.25">
      <c r="A3194" s="398">
        <v>39288</v>
      </c>
      <c r="B3194" s="399">
        <v>1.3822000000000001</v>
      </c>
    </row>
    <row r="3195" spans="1:2" x14ac:dyDescent="0.25">
      <c r="A3195" s="398">
        <v>39287</v>
      </c>
      <c r="B3195" s="399">
        <v>1.3822000000000001</v>
      </c>
    </row>
    <row r="3196" spans="1:2" x14ac:dyDescent="0.25">
      <c r="A3196" s="398">
        <v>39286</v>
      </c>
      <c r="B3196" s="399">
        <v>1.3822000000000001</v>
      </c>
    </row>
    <row r="3197" spans="1:2" x14ac:dyDescent="0.25">
      <c r="A3197" s="398">
        <v>39285</v>
      </c>
      <c r="B3197" s="399">
        <v>1.3822000000000001</v>
      </c>
    </row>
    <row r="3198" spans="1:2" x14ac:dyDescent="0.25">
      <c r="A3198" s="398">
        <v>39284</v>
      </c>
      <c r="B3198" s="399">
        <v>1.3804000000000001</v>
      </c>
    </row>
    <row r="3199" spans="1:2" x14ac:dyDescent="0.25">
      <c r="A3199" s="398">
        <v>39283</v>
      </c>
      <c r="B3199" s="399">
        <v>1.3807</v>
      </c>
    </row>
    <row r="3200" spans="1:2" x14ac:dyDescent="0.25">
      <c r="A3200" s="398">
        <v>39282</v>
      </c>
      <c r="B3200" s="399">
        <v>1.3797999999999999</v>
      </c>
    </row>
    <row r="3201" spans="1:2" x14ac:dyDescent="0.25">
      <c r="A3201" s="398">
        <v>39281</v>
      </c>
      <c r="B3201" s="399">
        <v>1.3778999999999999</v>
      </c>
    </row>
    <row r="3202" spans="1:2" x14ac:dyDescent="0.25">
      <c r="A3202" s="398">
        <v>39280</v>
      </c>
      <c r="B3202" s="399">
        <v>1.3782000000000001</v>
      </c>
    </row>
    <row r="3203" spans="1:2" x14ac:dyDescent="0.25">
      <c r="A3203" s="398">
        <v>39279</v>
      </c>
      <c r="B3203" s="399">
        <v>1.3778999999999999</v>
      </c>
    </row>
    <row r="3204" spans="1:2" x14ac:dyDescent="0.25">
      <c r="A3204" s="398">
        <v>39278</v>
      </c>
      <c r="B3204" s="399">
        <v>1.3778999999999999</v>
      </c>
    </row>
    <row r="3205" spans="1:2" x14ac:dyDescent="0.25">
      <c r="A3205" s="398">
        <v>39277</v>
      </c>
      <c r="B3205" s="399">
        <v>1.3784000000000001</v>
      </c>
    </row>
    <row r="3206" spans="1:2" x14ac:dyDescent="0.25">
      <c r="A3206" s="398">
        <v>39276</v>
      </c>
      <c r="B3206" s="399">
        <v>1.3767</v>
      </c>
    </row>
    <row r="3207" spans="1:2" x14ac:dyDescent="0.25">
      <c r="A3207" s="398">
        <v>39275</v>
      </c>
      <c r="B3207" s="399">
        <v>1.3751</v>
      </c>
    </row>
    <row r="3208" spans="1:2" x14ac:dyDescent="0.25">
      <c r="A3208" s="398">
        <v>39274</v>
      </c>
      <c r="B3208" s="399">
        <v>1.3653</v>
      </c>
    </row>
    <row r="3209" spans="1:2" x14ac:dyDescent="0.25">
      <c r="A3209" s="398">
        <v>39273</v>
      </c>
      <c r="B3209" s="399">
        <v>1.3623000000000001</v>
      </c>
    </row>
    <row r="3210" spans="1:2" x14ac:dyDescent="0.25">
      <c r="A3210" s="398">
        <v>39272</v>
      </c>
      <c r="B3210" s="399">
        <v>1.3623000000000001</v>
      </c>
    </row>
    <row r="3211" spans="1:2" x14ac:dyDescent="0.25">
      <c r="A3211" s="398">
        <v>39271</v>
      </c>
      <c r="B3211" s="399">
        <v>1.3623000000000001</v>
      </c>
    </row>
    <row r="3212" spans="1:2" x14ac:dyDescent="0.25">
      <c r="A3212" s="398">
        <v>39270</v>
      </c>
      <c r="B3212" s="399">
        <v>1.3601000000000001</v>
      </c>
    </row>
    <row r="3213" spans="1:2" x14ac:dyDescent="0.25">
      <c r="A3213" s="398">
        <v>39269</v>
      </c>
      <c r="B3213" s="399">
        <v>1.3614999999999999</v>
      </c>
    </row>
    <row r="3214" spans="1:2" x14ac:dyDescent="0.25">
      <c r="A3214" s="398">
        <v>39268</v>
      </c>
      <c r="B3214" s="399">
        <v>1.3614999999999999</v>
      </c>
    </row>
    <row r="3215" spans="1:2" x14ac:dyDescent="0.25">
      <c r="A3215" s="398">
        <v>39267</v>
      </c>
      <c r="B3215" s="399">
        <v>1.3614999999999999</v>
      </c>
    </row>
    <row r="3216" spans="1:2" x14ac:dyDescent="0.25">
      <c r="A3216" s="398">
        <v>39266</v>
      </c>
      <c r="B3216" s="399">
        <v>1.357</v>
      </c>
    </row>
    <row r="3217" spans="1:2" x14ac:dyDescent="0.25">
      <c r="A3217" s="398">
        <v>39265</v>
      </c>
      <c r="B3217" s="399">
        <v>1.3535999999999999</v>
      </c>
    </row>
    <row r="3218" spans="1:2" x14ac:dyDescent="0.25">
      <c r="A3218" s="398">
        <v>39264</v>
      </c>
      <c r="B3218" s="399">
        <v>1.3535999999999999</v>
      </c>
    </row>
    <row r="3219" spans="1:2" x14ac:dyDescent="0.25">
      <c r="A3219" s="398">
        <v>39263</v>
      </c>
      <c r="B3219" s="399">
        <v>1.3473999999999999</v>
      </c>
    </row>
    <row r="3220" spans="1:2" x14ac:dyDescent="0.25">
      <c r="A3220" s="398">
        <v>39262</v>
      </c>
      <c r="B3220" s="399">
        <v>1.3460000000000001</v>
      </c>
    </row>
    <row r="3221" spans="1:2" x14ac:dyDescent="0.25">
      <c r="A3221" s="398">
        <v>39261</v>
      </c>
      <c r="B3221" s="399">
        <v>1.3441000000000001</v>
      </c>
    </row>
    <row r="3222" spans="1:2" x14ac:dyDescent="0.25">
      <c r="A3222" s="398">
        <v>39260</v>
      </c>
      <c r="B3222" s="399">
        <v>1.3460000000000001</v>
      </c>
    </row>
    <row r="3223" spans="1:2" x14ac:dyDescent="0.25">
      <c r="A3223" s="398">
        <v>39259</v>
      </c>
      <c r="B3223" s="399">
        <v>1.3460000000000001</v>
      </c>
    </row>
    <row r="3224" spans="1:2" x14ac:dyDescent="0.25">
      <c r="A3224" s="398">
        <v>39258</v>
      </c>
      <c r="B3224" s="399">
        <v>1.3464</v>
      </c>
    </row>
    <row r="3225" spans="1:2" x14ac:dyDescent="0.25">
      <c r="A3225" s="398">
        <v>39257</v>
      </c>
      <c r="B3225" s="399">
        <v>1.3464</v>
      </c>
    </row>
    <row r="3226" spans="1:2" x14ac:dyDescent="0.25">
      <c r="A3226" s="398">
        <v>39256</v>
      </c>
      <c r="B3226" s="399">
        <v>1.3409</v>
      </c>
    </row>
    <row r="3227" spans="1:2" x14ac:dyDescent="0.25">
      <c r="A3227" s="398">
        <v>39255</v>
      </c>
      <c r="B3227" s="399">
        <v>1.3392999999999999</v>
      </c>
    </row>
    <row r="3228" spans="1:2" x14ac:dyDescent="0.25">
      <c r="A3228" s="398">
        <v>39254</v>
      </c>
      <c r="B3228" s="399">
        <v>1.3425</v>
      </c>
    </row>
    <row r="3229" spans="1:2" x14ac:dyDescent="0.25">
      <c r="A3229" s="398">
        <v>39253</v>
      </c>
      <c r="B3229" s="399">
        <v>1.3413999999999999</v>
      </c>
    </row>
    <row r="3230" spans="1:2" x14ac:dyDescent="0.25">
      <c r="A3230" s="398">
        <v>39252</v>
      </c>
      <c r="B3230" s="399">
        <v>1.34</v>
      </c>
    </row>
    <row r="3231" spans="1:2" x14ac:dyDescent="0.25">
      <c r="A3231" s="398">
        <v>39251</v>
      </c>
      <c r="B3231" s="399">
        <v>1.3384</v>
      </c>
    </row>
    <row r="3232" spans="1:2" x14ac:dyDescent="0.25">
      <c r="A3232" s="398">
        <v>39250</v>
      </c>
      <c r="B3232" s="399">
        <v>1.3384</v>
      </c>
    </row>
    <row r="3233" spans="1:2" x14ac:dyDescent="0.25">
      <c r="A3233" s="398">
        <v>39249</v>
      </c>
      <c r="B3233" s="399">
        <v>1.333</v>
      </c>
    </row>
    <row r="3234" spans="1:2" x14ac:dyDescent="0.25">
      <c r="A3234" s="398">
        <v>39248</v>
      </c>
      <c r="B3234" s="399">
        <v>1.3307</v>
      </c>
    </row>
    <row r="3235" spans="1:2" x14ac:dyDescent="0.25">
      <c r="A3235" s="398">
        <v>39247</v>
      </c>
      <c r="B3235" s="399">
        <v>1.3294999999999999</v>
      </c>
    </row>
    <row r="3236" spans="1:2" x14ac:dyDescent="0.25">
      <c r="A3236" s="398">
        <v>39246</v>
      </c>
      <c r="B3236" s="399">
        <v>1.3344</v>
      </c>
    </row>
    <row r="3237" spans="1:2" x14ac:dyDescent="0.25">
      <c r="A3237" s="398">
        <v>39245</v>
      </c>
      <c r="B3237" s="399">
        <v>1.3351</v>
      </c>
    </row>
    <row r="3238" spans="1:2" x14ac:dyDescent="0.25">
      <c r="A3238" s="398">
        <v>39244</v>
      </c>
      <c r="B3238" s="399">
        <v>1.3368</v>
      </c>
    </row>
    <row r="3239" spans="1:2" x14ac:dyDescent="0.25">
      <c r="A3239" s="398">
        <v>39243</v>
      </c>
      <c r="B3239" s="399">
        <v>1.3368</v>
      </c>
    </row>
    <row r="3240" spans="1:2" x14ac:dyDescent="0.25">
      <c r="A3240" s="398">
        <v>39242</v>
      </c>
      <c r="B3240" s="399">
        <v>1.339</v>
      </c>
    </row>
    <row r="3241" spans="1:2" x14ac:dyDescent="0.25">
      <c r="A3241" s="398">
        <v>39241</v>
      </c>
      <c r="B3241" s="399">
        <v>1.3481000000000001</v>
      </c>
    </row>
    <row r="3242" spans="1:2" x14ac:dyDescent="0.25">
      <c r="A3242" s="398">
        <v>39240</v>
      </c>
      <c r="B3242" s="399">
        <v>1.3514999999999999</v>
      </c>
    </row>
    <row r="3243" spans="1:2" x14ac:dyDescent="0.25">
      <c r="A3243" s="398">
        <v>39239</v>
      </c>
      <c r="B3243" s="399">
        <v>1.3508</v>
      </c>
    </row>
    <row r="3244" spans="1:2" x14ac:dyDescent="0.25">
      <c r="A3244" s="398">
        <v>39238</v>
      </c>
      <c r="B3244" s="399">
        <v>1.3460000000000001</v>
      </c>
    </row>
    <row r="3245" spans="1:2" x14ac:dyDescent="0.25">
      <c r="A3245" s="398">
        <v>39237</v>
      </c>
      <c r="B3245" s="399">
        <v>1.3446</v>
      </c>
    </row>
    <row r="3246" spans="1:2" x14ac:dyDescent="0.25">
      <c r="A3246" s="398">
        <v>39236</v>
      </c>
      <c r="B3246" s="399">
        <v>1.3446</v>
      </c>
    </row>
    <row r="3247" spans="1:2" x14ac:dyDescent="0.25">
      <c r="A3247" s="398">
        <v>39235</v>
      </c>
      <c r="B3247" s="399">
        <v>1.3443000000000001</v>
      </c>
    </row>
    <row r="3248" spans="1:2" x14ac:dyDescent="0.25">
      <c r="A3248" s="398">
        <v>39234</v>
      </c>
      <c r="B3248" s="399">
        <v>1.3441000000000001</v>
      </c>
    </row>
    <row r="3249" spans="1:2" x14ac:dyDescent="0.25">
      <c r="A3249" s="398">
        <v>39233</v>
      </c>
      <c r="B3249" s="399">
        <v>1.3436999999999999</v>
      </c>
    </row>
    <row r="3250" spans="1:2" x14ac:dyDescent="0.25">
      <c r="A3250" s="398">
        <v>39232</v>
      </c>
      <c r="B3250" s="399">
        <v>1.3461000000000001</v>
      </c>
    </row>
    <row r="3251" spans="1:2" x14ac:dyDescent="0.25">
      <c r="A3251" s="398">
        <v>39231</v>
      </c>
      <c r="B3251" s="399">
        <v>1.3452</v>
      </c>
    </row>
    <row r="3252" spans="1:2" x14ac:dyDescent="0.25">
      <c r="A3252" s="398">
        <v>39230</v>
      </c>
      <c r="B3252" s="399">
        <v>1.3435999999999999</v>
      </c>
    </row>
    <row r="3253" spans="1:2" x14ac:dyDescent="0.25">
      <c r="A3253" s="398">
        <v>39229</v>
      </c>
      <c r="B3253" s="399">
        <v>1.3435999999999999</v>
      </c>
    </row>
    <row r="3254" spans="1:2" x14ac:dyDescent="0.25">
      <c r="A3254" s="398">
        <v>39228</v>
      </c>
      <c r="B3254" s="399">
        <v>1.3434999999999999</v>
      </c>
    </row>
    <row r="3255" spans="1:2" x14ac:dyDescent="0.25">
      <c r="A3255" s="398">
        <v>39227</v>
      </c>
      <c r="B3255" s="399">
        <v>1.3445</v>
      </c>
    </row>
    <row r="3256" spans="1:2" x14ac:dyDescent="0.25">
      <c r="A3256" s="398">
        <v>39226</v>
      </c>
      <c r="B3256" s="399">
        <v>1.3458000000000001</v>
      </c>
    </row>
    <row r="3257" spans="1:2" x14ac:dyDescent="0.25">
      <c r="A3257" s="398">
        <v>39225</v>
      </c>
      <c r="B3257" s="399">
        <v>1.3458000000000001</v>
      </c>
    </row>
    <row r="3258" spans="1:2" x14ac:dyDescent="0.25">
      <c r="A3258" s="398">
        <v>39224</v>
      </c>
      <c r="B3258" s="399">
        <v>1.3489</v>
      </c>
    </row>
    <row r="3259" spans="1:2" x14ac:dyDescent="0.25">
      <c r="A3259" s="398">
        <v>39223</v>
      </c>
      <c r="B3259" s="399">
        <v>1.3504</v>
      </c>
    </row>
    <row r="3260" spans="1:2" x14ac:dyDescent="0.25">
      <c r="A3260" s="398">
        <v>39222</v>
      </c>
      <c r="B3260" s="399">
        <v>1.3503000000000001</v>
      </c>
    </row>
    <row r="3261" spans="1:2" x14ac:dyDescent="0.25">
      <c r="A3261" s="398">
        <v>39221</v>
      </c>
      <c r="B3261" s="399">
        <v>1.3492999999999999</v>
      </c>
    </row>
    <row r="3262" spans="1:2" x14ac:dyDescent="0.25">
      <c r="A3262" s="398">
        <v>39220</v>
      </c>
      <c r="B3262" s="399">
        <v>1.3513999999999999</v>
      </c>
    </row>
    <row r="3263" spans="1:2" x14ac:dyDescent="0.25">
      <c r="A3263" s="398">
        <v>39219</v>
      </c>
      <c r="B3263" s="399">
        <v>1.3575999999999999</v>
      </c>
    </row>
    <row r="3264" spans="1:2" x14ac:dyDescent="0.25">
      <c r="A3264" s="398">
        <v>39218</v>
      </c>
      <c r="B3264" s="399">
        <v>1.3554999999999999</v>
      </c>
    </row>
    <row r="3265" spans="1:2" x14ac:dyDescent="0.25">
      <c r="A3265" s="398">
        <v>39217</v>
      </c>
      <c r="B3265" s="399">
        <v>1.3541000000000001</v>
      </c>
    </row>
    <row r="3266" spans="1:2" x14ac:dyDescent="0.25">
      <c r="A3266" s="398">
        <v>39216</v>
      </c>
      <c r="B3266" s="399">
        <v>1.3520000000000001</v>
      </c>
    </row>
    <row r="3267" spans="1:2" x14ac:dyDescent="0.25">
      <c r="A3267" s="398">
        <v>39215</v>
      </c>
      <c r="B3267" s="399">
        <v>1.3520000000000001</v>
      </c>
    </row>
    <row r="3268" spans="1:2" x14ac:dyDescent="0.25">
      <c r="A3268" s="398">
        <v>39214</v>
      </c>
      <c r="B3268" s="399">
        <v>1.349</v>
      </c>
    </row>
    <row r="3269" spans="1:2" x14ac:dyDescent="0.25">
      <c r="A3269" s="398">
        <v>39213</v>
      </c>
      <c r="B3269" s="399">
        <v>1.3523000000000001</v>
      </c>
    </row>
    <row r="3270" spans="1:2" x14ac:dyDescent="0.25">
      <c r="A3270" s="398">
        <v>39212</v>
      </c>
      <c r="B3270" s="399">
        <v>1.3542000000000001</v>
      </c>
    </row>
    <row r="3271" spans="1:2" x14ac:dyDescent="0.25">
      <c r="A3271" s="398">
        <v>39211</v>
      </c>
      <c r="B3271" s="399">
        <v>1.3577999999999999</v>
      </c>
    </row>
    <row r="3272" spans="1:2" x14ac:dyDescent="0.25">
      <c r="A3272" s="398">
        <v>39210</v>
      </c>
      <c r="B3272" s="399">
        <v>1.3606</v>
      </c>
    </row>
    <row r="3273" spans="1:2" x14ac:dyDescent="0.25">
      <c r="A3273" s="398">
        <v>39209</v>
      </c>
      <c r="B3273" s="399">
        <v>1.3587</v>
      </c>
    </row>
    <row r="3274" spans="1:2" x14ac:dyDescent="0.25">
      <c r="A3274" s="398">
        <v>39208</v>
      </c>
      <c r="B3274" s="399">
        <v>1.3586</v>
      </c>
    </row>
    <row r="3275" spans="1:2" x14ac:dyDescent="0.25">
      <c r="A3275" s="398">
        <v>39207</v>
      </c>
      <c r="B3275" s="399">
        <v>1.3565</v>
      </c>
    </row>
    <row r="3276" spans="1:2" x14ac:dyDescent="0.25">
      <c r="A3276" s="398">
        <v>39206</v>
      </c>
      <c r="B3276" s="399">
        <v>1.3589</v>
      </c>
    </row>
    <row r="3277" spans="1:2" x14ac:dyDescent="0.25">
      <c r="A3277" s="398">
        <v>39205</v>
      </c>
      <c r="B3277" s="399">
        <v>1.359</v>
      </c>
    </row>
    <row r="3278" spans="1:2" x14ac:dyDescent="0.25">
      <c r="A3278" s="398">
        <v>39204</v>
      </c>
      <c r="B3278" s="399">
        <v>1.3637999999999999</v>
      </c>
    </row>
    <row r="3279" spans="1:2" x14ac:dyDescent="0.25">
      <c r="A3279" s="398">
        <v>39203</v>
      </c>
      <c r="B3279" s="399">
        <v>1.3631</v>
      </c>
    </row>
    <row r="3280" spans="1:2" x14ac:dyDescent="0.25">
      <c r="A3280" s="398">
        <v>39202</v>
      </c>
      <c r="B3280" s="399">
        <v>1.3647</v>
      </c>
    </row>
    <row r="3281" spans="1:2" x14ac:dyDescent="0.25">
      <c r="A3281" s="398">
        <v>39201</v>
      </c>
      <c r="B3281" s="399">
        <v>1.3647</v>
      </c>
    </row>
    <row r="3282" spans="1:2" x14ac:dyDescent="0.25">
      <c r="A3282" s="398">
        <v>39200</v>
      </c>
      <c r="B3282" s="399">
        <v>1.3615999999999999</v>
      </c>
    </row>
    <row r="3283" spans="1:2" x14ac:dyDescent="0.25">
      <c r="A3283" s="398">
        <v>39199</v>
      </c>
      <c r="B3283" s="399">
        <v>1.3625</v>
      </c>
    </row>
    <row r="3284" spans="1:2" x14ac:dyDescent="0.25">
      <c r="A3284" s="398">
        <v>39198</v>
      </c>
      <c r="B3284" s="399">
        <v>1.3641000000000001</v>
      </c>
    </row>
    <row r="3285" spans="1:2" x14ac:dyDescent="0.25">
      <c r="A3285" s="398">
        <v>39197</v>
      </c>
      <c r="B3285" s="399">
        <v>1.3583000000000001</v>
      </c>
    </row>
    <row r="3286" spans="1:2" x14ac:dyDescent="0.25">
      <c r="A3286" s="398">
        <v>39196</v>
      </c>
      <c r="B3286" s="399">
        <v>1.3577999999999999</v>
      </c>
    </row>
    <row r="3287" spans="1:2" x14ac:dyDescent="0.25">
      <c r="A3287" s="398">
        <v>39195</v>
      </c>
      <c r="B3287" s="399">
        <v>1.3585</v>
      </c>
    </row>
    <row r="3288" spans="1:2" x14ac:dyDescent="0.25">
      <c r="A3288" s="398">
        <v>39194</v>
      </c>
      <c r="B3288" s="399">
        <v>1.3585</v>
      </c>
    </row>
    <row r="3289" spans="1:2" x14ac:dyDescent="0.25">
      <c r="A3289" s="398">
        <v>39193</v>
      </c>
      <c r="B3289" s="399">
        <v>1.361</v>
      </c>
    </row>
    <row r="3290" spans="1:2" x14ac:dyDescent="0.25">
      <c r="A3290" s="398">
        <v>39192</v>
      </c>
      <c r="B3290" s="399">
        <v>1.3596999999999999</v>
      </c>
    </row>
    <row r="3291" spans="1:2" x14ac:dyDescent="0.25">
      <c r="A3291" s="398">
        <v>39191</v>
      </c>
      <c r="B3291" s="399">
        <v>1.3584000000000001</v>
      </c>
    </row>
    <row r="3292" spans="1:2" x14ac:dyDescent="0.25">
      <c r="A3292" s="398">
        <v>39190</v>
      </c>
      <c r="B3292" s="399">
        <v>1.3547</v>
      </c>
    </row>
    <row r="3293" spans="1:2" x14ac:dyDescent="0.25">
      <c r="A3293" s="398">
        <v>39189</v>
      </c>
      <c r="B3293" s="399">
        <v>1.3552999999999999</v>
      </c>
    </row>
    <row r="3294" spans="1:2" x14ac:dyDescent="0.25">
      <c r="A3294" s="398">
        <v>39188</v>
      </c>
      <c r="B3294" s="399">
        <v>1.3523000000000001</v>
      </c>
    </row>
    <row r="3295" spans="1:2" x14ac:dyDescent="0.25">
      <c r="A3295" s="398">
        <v>39187</v>
      </c>
      <c r="B3295" s="399">
        <v>1.3523000000000001</v>
      </c>
    </row>
    <row r="3296" spans="1:2" x14ac:dyDescent="0.25">
      <c r="A3296" s="398">
        <v>39186</v>
      </c>
      <c r="B3296" s="399">
        <v>1.3515999999999999</v>
      </c>
    </row>
    <row r="3297" spans="1:2" x14ac:dyDescent="0.25">
      <c r="A3297" s="398">
        <v>39185</v>
      </c>
      <c r="B3297" s="399">
        <v>1.3460000000000001</v>
      </c>
    </row>
    <row r="3298" spans="1:2" x14ac:dyDescent="0.25">
      <c r="A3298" s="398">
        <v>39184</v>
      </c>
      <c r="B3298" s="399">
        <v>1.3426</v>
      </c>
    </row>
    <row r="3299" spans="1:2" x14ac:dyDescent="0.25">
      <c r="A3299" s="398">
        <v>39183</v>
      </c>
      <c r="B3299" s="399">
        <v>1.3408</v>
      </c>
    </row>
    <row r="3300" spans="1:2" x14ac:dyDescent="0.25">
      <c r="A3300" s="398">
        <v>39182</v>
      </c>
      <c r="B3300" s="399">
        <v>1.3364</v>
      </c>
    </row>
    <row r="3301" spans="1:2" x14ac:dyDescent="0.25">
      <c r="A3301" s="398">
        <v>39181</v>
      </c>
      <c r="B3301" s="399">
        <v>1.3374999999999999</v>
      </c>
    </row>
    <row r="3302" spans="1:2" x14ac:dyDescent="0.25">
      <c r="A3302" s="398">
        <v>39180</v>
      </c>
      <c r="B3302" s="399">
        <v>1.3373999999999999</v>
      </c>
    </row>
    <row r="3303" spans="1:2" x14ac:dyDescent="0.25">
      <c r="A3303" s="398">
        <v>39179</v>
      </c>
      <c r="B3303" s="399">
        <v>1.3406</v>
      </c>
    </row>
    <row r="3304" spans="1:2" x14ac:dyDescent="0.25">
      <c r="A3304" s="398">
        <v>39178</v>
      </c>
      <c r="B3304" s="399">
        <v>1.3385</v>
      </c>
    </row>
    <row r="3305" spans="1:2" x14ac:dyDescent="0.25">
      <c r="A3305" s="398">
        <v>39177</v>
      </c>
      <c r="B3305" s="399">
        <v>1.3347</v>
      </c>
    </row>
    <row r="3306" spans="1:2" x14ac:dyDescent="0.25">
      <c r="A3306" s="398">
        <v>39176</v>
      </c>
      <c r="B3306" s="399">
        <v>1.3362000000000001</v>
      </c>
    </row>
    <row r="3307" spans="1:2" x14ac:dyDescent="0.25">
      <c r="A3307" s="398">
        <v>39175</v>
      </c>
      <c r="B3307" s="399">
        <v>1.3359000000000001</v>
      </c>
    </row>
    <row r="3308" spans="1:2" x14ac:dyDescent="0.25">
      <c r="A3308" s="398">
        <v>39174</v>
      </c>
      <c r="B3308" s="399">
        <v>1.335</v>
      </c>
    </row>
    <row r="3309" spans="1:2" x14ac:dyDescent="0.25">
      <c r="A3309" s="398">
        <v>39173</v>
      </c>
      <c r="B3309" s="399">
        <v>1.335</v>
      </c>
    </row>
    <row r="3310" spans="1:2" x14ac:dyDescent="0.25">
      <c r="A3310" s="398">
        <v>39172</v>
      </c>
      <c r="B3310" s="399">
        <v>1.3333999999999999</v>
      </c>
    </row>
    <row r="3311" spans="1:2" x14ac:dyDescent="0.25">
      <c r="A3311" s="398">
        <v>39171</v>
      </c>
      <c r="B3311" s="399">
        <v>1.3326</v>
      </c>
    </row>
    <row r="3312" spans="1:2" x14ac:dyDescent="0.25">
      <c r="A3312" s="398">
        <v>39170</v>
      </c>
      <c r="B3312" s="399">
        <v>1.3345</v>
      </c>
    </row>
    <row r="3313" spans="1:2" x14ac:dyDescent="0.25">
      <c r="A3313" s="398">
        <v>39169</v>
      </c>
      <c r="B3313" s="399">
        <v>1.3337000000000001</v>
      </c>
    </row>
    <row r="3314" spans="1:2" x14ac:dyDescent="0.25">
      <c r="A3314" s="398">
        <v>39168</v>
      </c>
      <c r="B3314" s="399">
        <v>1.3286</v>
      </c>
    </row>
    <row r="3315" spans="1:2" x14ac:dyDescent="0.25">
      <c r="A3315" s="398">
        <v>39167</v>
      </c>
      <c r="B3315" s="399">
        <v>1.3279000000000001</v>
      </c>
    </row>
    <row r="3316" spans="1:2" x14ac:dyDescent="0.25">
      <c r="A3316" s="398">
        <v>39166</v>
      </c>
      <c r="B3316" s="399">
        <v>1.3279000000000001</v>
      </c>
    </row>
    <row r="3317" spans="1:2" x14ac:dyDescent="0.25">
      <c r="A3317" s="398">
        <v>39165</v>
      </c>
      <c r="B3317" s="399">
        <v>1.3318000000000001</v>
      </c>
    </row>
    <row r="3318" spans="1:2" x14ac:dyDescent="0.25">
      <c r="A3318" s="398">
        <v>39164</v>
      </c>
      <c r="B3318" s="399">
        <v>1.3369</v>
      </c>
    </row>
    <row r="3319" spans="1:2" x14ac:dyDescent="0.25">
      <c r="A3319" s="398">
        <v>39163</v>
      </c>
      <c r="B3319" s="399">
        <v>1.3313999999999999</v>
      </c>
    </row>
    <row r="3320" spans="1:2" x14ac:dyDescent="0.25">
      <c r="A3320" s="398">
        <v>39162</v>
      </c>
      <c r="B3320" s="399">
        <v>1.3297000000000001</v>
      </c>
    </row>
    <row r="3321" spans="1:2" x14ac:dyDescent="0.25">
      <c r="A3321" s="398">
        <v>39161</v>
      </c>
      <c r="B3321" s="399">
        <v>1.3302</v>
      </c>
    </row>
    <row r="3322" spans="1:2" x14ac:dyDescent="0.25">
      <c r="A3322" s="398">
        <v>39160</v>
      </c>
      <c r="B3322" s="399">
        <v>1.3312999999999999</v>
      </c>
    </row>
    <row r="3323" spans="1:2" x14ac:dyDescent="0.25">
      <c r="A3323" s="398">
        <v>39159</v>
      </c>
      <c r="B3323" s="399">
        <v>1.3312999999999999</v>
      </c>
    </row>
    <row r="3324" spans="1:2" x14ac:dyDescent="0.25">
      <c r="A3324" s="398">
        <v>39158</v>
      </c>
      <c r="B3324" s="399">
        <v>1.3297000000000001</v>
      </c>
    </row>
    <row r="3325" spans="1:2" x14ac:dyDescent="0.25">
      <c r="A3325" s="398">
        <v>39157</v>
      </c>
      <c r="B3325" s="399">
        <v>1.3223</v>
      </c>
    </row>
    <row r="3326" spans="1:2" x14ac:dyDescent="0.25">
      <c r="A3326" s="398">
        <v>39156</v>
      </c>
      <c r="B3326" s="399">
        <v>1.3201000000000001</v>
      </c>
    </row>
    <row r="3327" spans="1:2" x14ac:dyDescent="0.25">
      <c r="A3327" s="398">
        <v>39155</v>
      </c>
      <c r="B3327" s="399">
        <v>1.3188</v>
      </c>
    </row>
    <row r="3328" spans="1:2" x14ac:dyDescent="0.25">
      <c r="A3328" s="398">
        <v>39154</v>
      </c>
      <c r="B3328" s="399">
        <v>1.3144</v>
      </c>
    </row>
    <row r="3329" spans="1:2" x14ac:dyDescent="0.25">
      <c r="A3329" s="398">
        <v>39153</v>
      </c>
      <c r="B3329" s="399">
        <v>1.3111999999999999</v>
      </c>
    </row>
    <row r="3330" spans="1:2" x14ac:dyDescent="0.25">
      <c r="A3330" s="398">
        <v>39152</v>
      </c>
      <c r="B3330" s="399">
        <v>1.3110999999999999</v>
      </c>
    </row>
    <row r="3331" spans="1:2" x14ac:dyDescent="0.25">
      <c r="A3331" s="398">
        <v>39151</v>
      </c>
      <c r="B3331" s="399">
        <v>1.3134999999999999</v>
      </c>
    </row>
    <row r="3332" spans="1:2" x14ac:dyDescent="0.25">
      <c r="A3332" s="398">
        <v>39150</v>
      </c>
      <c r="B3332" s="399">
        <v>1.3157000000000001</v>
      </c>
    </row>
    <row r="3333" spans="1:2" x14ac:dyDescent="0.25">
      <c r="A3333" s="398">
        <v>39149</v>
      </c>
      <c r="B3333" s="399">
        <v>1.3130999999999999</v>
      </c>
    </row>
    <row r="3334" spans="1:2" x14ac:dyDescent="0.25">
      <c r="A3334" s="398">
        <v>39148</v>
      </c>
      <c r="B3334" s="399">
        <v>1.3104</v>
      </c>
    </row>
    <row r="3335" spans="1:2" x14ac:dyDescent="0.25">
      <c r="A3335" s="398">
        <v>39147</v>
      </c>
      <c r="B3335" s="399">
        <v>1.3136000000000001</v>
      </c>
    </row>
    <row r="3336" spans="1:2" x14ac:dyDescent="0.25">
      <c r="A3336" s="398">
        <v>39146</v>
      </c>
      <c r="B3336" s="399">
        <v>1.3184</v>
      </c>
    </row>
    <row r="3337" spans="1:2" x14ac:dyDescent="0.25">
      <c r="A3337" s="398">
        <v>39145</v>
      </c>
      <c r="B3337" s="399">
        <v>1.319</v>
      </c>
    </row>
    <row r="3338" spans="1:2" x14ac:dyDescent="0.25">
      <c r="A3338" s="398">
        <v>39144</v>
      </c>
      <c r="B3338" s="399">
        <v>1.3172999999999999</v>
      </c>
    </row>
    <row r="3339" spans="1:2" x14ac:dyDescent="0.25">
      <c r="A3339" s="398">
        <v>39143</v>
      </c>
      <c r="B3339" s="399">
        <v>1.3214999999999999</v>
      </c>
    </row>
    <row r="3340" spans="1:2" x14ac:dyDescent="0.25">
      <c r="A3340" s="398">
        <v>39142</v>
      </c>
      <c r="B3340" s="399">
        <v>1.3217000000000001</v>
      </c>
    </row>
    <row r="3341" spans="1:2" x14ac:dyDescent="0.25">
      <c r="A3341" s="398">
        <v>39141</v>
      </c>
      <c r="B3341" s="399">
        <v>1.3205</v>
      </c>
    </row>
    <row r="3342" spans="1:2" x14ac:dyDescent="0.25">
      <c r="A3342" s="398">
        <v>39140</v>
      </c>
      <c r="B3342" s="399">
        <v>1.3172999999999999</v>
      </c>
    </row>
    <row r="3343" spans="1:2" x14ac:dyDescent="0.25">
      <c r="A3343" s="398">
        <v>39139</v>
      </c>
      <c r="B3343" s="399">
        <v>1.3162</v>
      </c>
    </row>
    <row r="3344" spans="1:2" x14ac:dyDescent="0.25">
      <c r="A3344" s="398">
        <v>39138</v>
      </c>
      <c r="B3344" s="399">
        <v>1.3162</v>
      </c>
    </row>
    <row r="3345" spans="1:2" x14ac:dyDescent="0.25">
      <c r="A3345" s="398">
        <v>39137</v>
      </c>
      <c r="B3345" s="399">
        <v>1.3131999999999999</v>
      </c>
    </row>
    <row r="3346" spans="1:2" x14ac:dyDescent="0.25">
      <c r="A3346" s="398">
        <v>39136</v>
      </c>
      <c r="B3346" s="399">
        <v>1.3120000000000001</v>
      </c>
    </row>
    <row r="3347" spans="1:2" x14ac:dyDescent="0.25">
      <c r="A3347" s="398">
        <v>39135</v>
      </c>
      <c r="B3347" s="399">
        <v>1.3138000000000001</v>
      </c>
    </row>
    <row r="3348" spans="1:2" x14ac:dyDescent="0.25">
      <c r="A3348" s="398">
        <v>39134</v>
      </c>
      <c r="B3348" s="399">
        <v>1.3153999999999999</v>
      </c>
    </row>
    <row r="3349" spans="1:2" x14ac:dyDescent="0.25">
      <c r="A3349" s="398">
        <v>39133</v>
      </c>
      <c r="B3349" s="399">
        <v>1.3146</v>
      </c>
    </row>
    <row r="3350" spans="1:2" x14ac:dyDescent="0.25">
      <c r="A3350" s="398">
        <v>39132</v>
      </c>
      <c r="B3350" s="399">
        <v>1.3132999999999999</v>
      </c>
    </row>
    <row r="3351" spans="1:2" x14ac:dyDescent="0.25">
      <c r="A3351" s="398">
        <v>39131</v>
      </c>
      <c r="B3351" s="399">
        <v>1.3132999999999999</v>
      </c>
    </row>
    <row r="3352" spans="1:2" x14ac:dyDescent="0.25">
      <c r="A3352" s="398">
        <v>39130</v>
      </c>
      <c r="B3352" s="399">
        <v>1.3130999999999999</v>
      </c>
    </row>
    <row r="3353" spans="1:2" x14ac:dyDescent="0.25">
      <c r="A3353" s="398">
        <v>39129</v>
      </c>
      <c r="B3353" s="399">
        <v>1.3136000000000001</v>
      </c>
    </row>
    <row r="3354" spans="1:2" x14ac:dyDescent="0.25">
      <c r="A3354" s="398">
        <v>39128</v>
      </c>
      <c r="B3354" s="399">
        <v>1.3070999999999999</v>
      </c>
    </row>
    <row r="3355" spans="1:2" x14ac:dyDescent="0.25">
      <c r="A3355" s="398">
        <v>39127</v>
      </c>
      <c r="B3355" s="399">
        <v>1.2988999999999999</v>
      </c>
    </row>
    <row r="3356" spans="1:2" x14ac:dyDescent="0.25">
      <c r="A3356" s="398">
        <v>39126</v>
      </c>
      <c r="B3356" s="399">
        <v>1.2989999999999999</v>
      </c>
    </row>
    <row r="3357" spans="1:2" x14ac:dyDescent="0.25">
      <c r="A3357" s="398">
        <v>39125</v>
      </c>
      <c r="B3357" s="399">
        <v>1.3003</v>
      </c>
    </row>
    <row r="3358" spans="1:2" x14ac:dyDescent="0.25">
      <c r="A3358" s="398">
        <v>39124</v>
      </c>
      <c r="B3358" s="399">
        <v>1.3003</v>
      </c>
    </row>
    <row r="3359" spans="1:2" x14ac:dyDescent="0.25">
      <c r="A3359" s="398">
        <v>39123</v>
      </c>
      <c r="B3359" s="399">
        <v>1.302</v>
      </c>
    </row>
    <row r="3360" spans="1:2" x14ac:dyDescent="0.25">
      <c r="A3360" s="398">
        <v>39122</v>
      </c>
      <c r="B3360" s="399">
        <v>1.3011999999999999</v>
      </c>
    </row>
    <row r="3361" spans="1:2" x14ac:dyDescent="0.25">
      <c r="A3361" s="398">
        <v>39121</v>
      </c>
      <c r="B3361" s="399">
        <v>1.2989999999999999</v>
      </c>
    </row>
    <row r="3362" spans="1:2" x14ac:dyDescent="0.25">
      <c r="A3362" s="398">
        <v>39120</v>
      </c>
      <c r="B3362" s="399">
        <v>1.2939000000000001</v>
      </c>
    </row>
    <row r="3363" spans="1:2" x14ac:dyDescent="0.25">
      <c r="A3363" s="398">
        <v>39119</v>
      </c>
      <c r="B3363" s="399">
        <v>1.2941</v>
      </c>
    </row>
    <row r="3364" spans="1:2" x14ac:dyDescent="0.25">
      <c r="A3364" s="398">
        <v>39118</v>
      </c>
      <c r="B3364" s="399">
        <v>1.2957000000000001</v>
      </c>
    </row>
    <row r="3365" spans="1:2" x14ac:dyDescent="0.25">
      <c r="A3365" s="398">
        <v>39117</v>
      </c>
      <c r="B3365" s="399">
        <v>1.2957000000000001</v>
      </c>
    </row>
    <row r="3366" spans="1:2" x14ac:dyDescent="0.25">
      <c r="A3366" s="398">
        <v>39116</v>
      </c>
      <c r="B3366" s="399">
        <v>1.3008</v>
      </c>
    </row>
    <row r="3367" spans="1:2" x14ac:dyDescent="0.25">
      <c r="A3367" s="398">
        <v>39115</v>
      </c>
      <c r="B3367" s="399">
        <v>1.3025</v>
      </c>
    </row>
    <row r="3368" spans="1:2" x14ac:dyDescent="0.25">
      <c r="A3368" s="398">
        <v>39114</v>
      </c>
      <c r="B3368" s="399">
        <v>1.2965</v>
      </c>
    </row>
    <row r="3369" spans="1:2" x14ac:dyDescent="0.25">
      <c r="A3369" s="398">
        <v>39113</v>
      </c>
      <c r="B3369" s="399">
        <v>1.2959000000000001</v>
      </c>
    </row>
    <row r="3370" spans="1:2" x14ac:dyDescent="0.25">
      <c r="A3370" s="398">
        <v>39112</v>
      </c>
      <c r="B3370" s="399">
        <v>1.2919</v>
      </c>
    </row>
    <row r="3371" spans="1:2" x14ac:dyDescent="0.25">
      <c r="A3371" s="398">
        <v>39111</v>
      </c>
      <c r="B3371" s="399">
        <v>1.2911999999999999</v>
      </c>
    </row>
    <row r="3372" spans="1:2" x14ac:dyDescent="0.25">
      <c r="A3372" s="398">
        <v>39110</v>
      </c>
      <c r="B3372" s="399">
        <v>1.2911999999999999</v>
      </c>
    </row>
    <row r="3373" spans="1:2" x14ac:dyDescent="0.25">
      <c r="A3373" s="398">
        <v>39109</v>
      </c>
      <c r="B3373" s="399">
        <v>1.292</v>
      </c>
    </row>
    <row r="3374" spans="1:2" x14ac:dyDescent="0.25">
      <c r="A3374" s="398">
        <v>39108</v>
      </c>
      <c r="B3374" s="399">
        <v>1.2968999999999999</v>
      </c>
    </row>
    <row r="3375" spans="1:2" x14ac:dyDescent="0.25">
      <c r="A3375" s="398">
        <v>39107</v>
      </c>
      <c r="B3375" s="399">
        <v>1.3004</v>
      </c>
    </row>
    <row r="3376" spans="1:2" x14ac:dyDescent="0.25">
      <c r="A3376" s="398">
        <v>39106</v>
      </c>
      <c r="B3376" s="399">
        <v>1.298</v>
      </c>
    </row>
    <row r="3377" spans="1:2" x14ac:dyDescent="0.25">
      <c r="A3377" s="398">
        <v>39105</v>
      </c>
      <c r="B3377" s="399">
        <v>1.2958000000000001</v>
      </c>
    </row>
    <row r="3378" spans="1:2" x14ac:dyDescent="0.25">
      <c r="A3378" s="398">
        <v>39104</v>
      </c>
      <c r="B3378" s="399">
        <v>1.2951999999999999</v>
      </c>
    </row>
    <row r="3379" spans="1:2" x14ac:dyDescent="0.25">
      <c r="A3379" s="398">
        <v>39103</v>
      </c>
      <c r="B3379" s="399">
        <v>1.2952999999999999</v>
      </c>
    </row>
    <row r="3380" spans="1:2" x14ac:dyDescent="0.25">
      <c r="A3380" s="398">
        <v>39102</v>
      </c>
      <c r="B3380" s="399">
        <v>1.2968</v>
      </c>
    </row>
    <row r="3381" spans="1:2" x14ac:dyDescent="0.25">
      <c r="A3381" s="398">
        <v>39101</v>
      </c>
      <c r="B3381" s="399">
        <v>1.2947</v>
      </c>
    </row>
    <row r="3382" spans="1:2" x14ac:dyDescent="0.25">
      <c r="A3382" s="398">
        <v>39100</v>
      </c>
      <c r="B3382" s="399">
        <v>1.2926</v>
      </c>
    </row>
    <row r="3383" spans="1:2" x14ac:dyDescent="0.25">
      <c r="A3383" s="398">
        <v>39099</v>
      </c>
      <c r="B3383" s="399">
        <v>1.2942</v>
      </c>
    </row>
    <row r="3384" spans="1:2" x14ac:dyDescent="0.25">
      <c r="A3384" s="398">
        <v>39098</v>
      </c>
      <c r="B3384" s="399">
        <v>1.2932999999999999</v>
      </c>
    </row>
    <row r="3385" spans="1:2" x14ac:dyDescent="0.25">
      <c r="A3385" s="398">
        <v>39097</v>
      </c>
      <c r="B3385" s="399">
        <v>1.2919</v>
      </c>
    </row>
    <row r="3386" spans="1:2" x14ac:dyDescent="0.25">
      <c r="A3386" s="398">
        <v>39096</v>
      </c>
      <c r="B3386" s="399">
        <v>1.2918000000000001</v>
      </c>
    </row>
    <row r="3387" spans="1:2" x14ac:dyDescent="0.25">
      <c r="A3387" s="398">
        <v>39095</v>
      </c>
      <c r="B3387" s="399">
        <v>1.2904</v>
      </c>
    </row>
    <row r="3388" spans="1:2" x14ac:dyDescent="0.25">
      <c r="A3388" s="398">
        <v>39094</v>
      </c>
      <c r="B3388" s="399">
        <v>1.2942</v>
      </c>
    </row>
    <row r="3389" spans="1:2" x14ac:dyDescent="0.25">
      <c r="A3389" s="398">
        <v>39093</v>
      </c>
      <c r="B3389" s="399">
        <v>1.2974000000000001</v>
      </c>
    </row>
    <row r="3390" spans="1:2" x14ac:dyDescent="0.25">
      <c r="A3390" s="398">
        <v>39092</v>
      </c>
      <c r="B3390" s="399">
        <v>1.3025</v>
      </c>
    </row>
    <row r="3391" spans="1:2" x14ac:dyDescent="0.25">
      <c r="A3391" s="398">
        <v>39091</v>
      </c>
      <c r="B3391" s="399">
        <v>1.3007</v>
      </c>
    </row>
    <row r="3392" spans="1:2" x14ac:dyDescent="0.25">
      <c r="A3392" s="398">
        <v>39090</v>
      </c>
      <c r="B3392" s="399">
        <v>1.2998000000000001</v>
      </c>
    </row>
    <row r="3393" spans="1:2" x14ac:dyDescent="0.25">
      <c r="A3393" s="398">
        <v>39089</v>
      </c>
      <c r="B3393" s="399">
        <v>1.2998000000000001</v>
      </c>
    </row>
    <row r="3394" spans="1:2" x14ac:dyDescent="0.25">
      <c r="A3394" s="398">
        <v>39088</v>
      </c>
      <c r="B3394" s="399">
        <v>1.3063</v>
      </c>
    </row>
    <row r="3395" spans="1:2" x14ac:dyDescent="0.25">
      <c r="A3395" s="398">
        <v>39087</v>
      </c>
      <c r="B3395" s="399">
        <v>1.3134999999999999</v>
      </c>
    </row>
    <row r="3396" spans="1:2" x14ac:dyDescent="0.25">
      <c r="A3396" s="398">
        <v>39086</v>
      </c>
      <c r="B3396" s="399">
        <v>1.3246</v>
      </c>
    </row>
    <row r="3397" spans="1:2" x14ac:dyDescent="0.25">
      <c r="A3397" s="398">
        <v>39085</v>
      </c>
      <c r="B3397" s="399">
        <v>1.325</v>
      </c>
    </row>
    <row r="3398" spans="1:2" x14ac:dyDescent="0.25">
      <c r="A3398" s="398">
        <v>39084</v>
      </c>
      <c r="B3398" s="399">
        <v>1.3192999999999999</v>
      </c>
    </row>
    <row r="3399" spans="1:2" x14ac:dyDescent="0.25">
      <c r="A3399" s="398">
        <v>39083</v>
      </c>
      <c r="B3399" s="399">
        <v>1.3192999999999999</v>
      </c>
    </row>
    <row r="3400" spans="1:2" x14ac:dyDescent="0.25">
      <c r="A3400" s="398">
        <v>39082</v>
      </c>
      <c r="B3400" s="399">
        <v>1.3192999999999999</v>
      </c>
    </row>
    <row r="3401" spans="1:2" x14ac:dyDescent="0.25">
      <c r="A3401" s="398">
        <v>39081</v>
      </c>
      <c r="B3401" s="399">
        <v>1.3165</v>
      </c>
    </row>
    <row r="3402" spans="1:2" x14ac:dyDescent="0.25">
      <c r="A3402" s="398">
        <v>39080</v>
      </c>
      <c r="B3402" s="399">
        <v>1.3137000000000001</v>
      </c>
    </row>
    <row r="3403" spans="1:2" x14ac:dyDescent="0.25">
      <c r="A3403" s="398">
        <v>39079</v>
      </c>
      <c r="B3403" s="399">
        <v>1.3131999999999999</v>
      </c>
    </row>
    <row r="3404" spans="1:2" x14ac:dyDescent="0.25">
      <c r="A3404" s="398">
        <v>39078</v>
      </c>
      <c r="B3404" s="399">
        <v>1.3127</v>
      </c>
    </row>
    <row r="3405" spans="1:2" x14ac:dyDescent="0.25">
      <c r="A3405" s="398">
        <v>39077</v>
      </c>
      <c r="B3405" s="399">
        <v>1.3129</v>
      </c>
    </row>
    <row r="3406" spans="1:2" x14ac:dyDescent="0.25">
      <c r="A3406" s="398">
        <v>39076</v>
      </c>
      <c r="B3406" s="399">
        <v>1.3123</v>
      </c>
    </row>
    <row r="3407" spans="1:2" x14ac:dyDescent="0.25">
      <c r="A3407" s="398">
        <v>39075</v>
      </c>
      <c r="B3407" s="399">
        <v>1.3124</v>
      </c>
    </row>
    <row r="3408" spans="1:2" x14ac:dyDescent="0.25">
      <c r="A3408" s="398">
        <v>39074</v>
      </c>
      <c r="B3408" s="399">
        <v>1.3178000000000001</v>
      </c>
    </row>
    <row r="3409" spans="1:2" x14ac:dyDescent="0.25">
      <c r="A3409" s="398">
        <v>39073</v>
      </c>
      <c r="B3409" s="399">
        <v>1.3180000000000001</v>
      </c>
    </row>
    <row r="3410" spans="1:2" x14ac:dyDescent="0.25">
      <c r="A3410" s="398">
        <v>39072</v>
      </c>
      <c r="B3410" s="399">
        <v>1.3209</v>
      </c>
    </row>
    <row r="3411" spans="1:2" x14ac:dyDescent="0.25">
      <c r="A3411" s="398">
        <v>39071</v>
      </c>
      <c r="B3411" s="399">
        <v>1.3133999999999999</v>
      </c>
    </row>
    <row r="3412" spans="1:2" x14ac:dyDescent="0.25">
      <c r="A3412" s="398">
        <v>39070</v>
      </c>
      <c r="B3412" s="399">
        <v>1.3088</v>
      </c>
    </row>
    <row r="3413" spans="1:2" x14ac:dyDescent="0.25">
      <c r="A3413" s="398">
        <v>39069</v>
      </c>
      <c r="B3413" s="399">
        <v>1.3075000000000001</v>
      </c>
    </row>
    <row r="3414" spans="1:2" x14ac:dyDescent="0.25">
      <c r="A3414" s="398">
        <v>39068</v>
      </c>
      <c r="B3414" s="399">
        <v>1.3076000000000001</v>
      </c>
    </row>
    <row r="3415" spans="1:2" x14ac:dyDescent="0.25">
      <c r="A3415" s="398">
        <v>39067</v>
      </c>
      <c r="B3415" s="399">
        <v>1.3129999999999999</v>
      </c>
    </row>
    <row r="3416" spans="1:2" x14ac:dyDescent="0.25">
      <c r="A3416" s="398">
        <v>39066</v>
      </c>
      <c r="B3416" s="399">
        <v>1.32</v>
      </c>
    </row>
    <row r="3417" spans="1:2" x14ac:dyDescent="0.25">
      <c r="A3417" s="398">
        <v>39065</v>
      </c>
      <c r="B3417" s="399">
        <v>1.3258000000000001</v>
      </c>
    </row>
    <row r="3418" spans="1:2" x14ac:dyDescent="0.25">
      <c r="A3418" s="398">
        <v>39064</v>
      </c>
      <c r="B3418" s="399">
        <v>1.3246</v>
      </c>
    </row>
    <row r="3419" spans="1:2" x14ac:dyDescent="0.25">
      <c r="A3419" s="398">
        <v>39063</v>
      </c>
      <c r="B3419" s="399">
        <v>1.3188</v>
      </c>
    </row>
    <row r="3420" spans="1:2" x14ac:dyDescent="0.25">
      <c r="A3420" s="398">
        <v>39062</v>
      </c>
      <c r="B3420" s="399">
        <v>1.3198000000000001</v>
      </c>
    </row>
    <row r="3421" spans="1:2" x14ac:dyDescent="0.25">
      <c r="A3421" s="398">
        <v>39061</v>
      </c>
      <c r="B3421" s="399">
        <v>1.3198000000000001</v>
      </c>
    </row>
    <row r="3422" spans="1:2" x14ac:dyDescent="0.25">
      <c r="A3422" s="398">
        <v>39060</v>
      </c>
      <c r="B3422" s="399">
        <v>1.3279000000000001</v>
      </c>
    </row>
    <row r="3423" spans="1:2" x14ac:dyDescent="0.25">
      <c r="A3423" s="398">
        <v>39059</v>
      </c>
      <c r="B3423" s="399">
        <v>1.3293999999999999</v>
      </c>
    </row>
    <row r="3424" spans="1:2" x14ac:dyDescent="0.25">
      <c r="A3424" s="398">
        <v>39058</v>
      </c>
      <c r="B3424" s="399">
        <v>1.3305</v>
      </c>
    </row>
    <row r="3425" spans="1:2" x14ac:dyDescent="0.25">
      <c r="A3425" s="398">
        <v>39057</v>
      </c>
      <c r="B3425" s="399">
        <v>1.3325</v>
      </c>
    </row>
    <row r="3426" spans="1:2" x14ac:dyDescent="0.25">
      <c r="A3426" s="398">
        <v>39056</v>
      </c>
      <c r="B3426" s="399">
        <v>1.3321000000000001</v>
      </c>
    </row>
    <row r="3427" spans="1:2" x14ac:dyDescent="0.25">
      <c r="A3427" s="398">
        <v>39055</v>
      </c>
      <c r="B3427" s="399">
        <v>1.3332999999999999</v>
      </c>
    </row>
    <row r="3428" spans="1:2" x14ac:dyDescent="0.25">
      <c r="A3428" s="398">
        <v>39054</v>
      </c>
      <c r="B3428" s="399">
        <v>1.3332999999999999</v>
      </c>
    </row>
    <row r="3429" spans="1:2" x14ac:dyDescent="0.25">
      <c r="A3429" s="398">
        <v>39053</v>
      </c>
      <c r="B3429" s="399">
        <v>1.3264</v>
      </c>
    </row>
    <row r="3430" spans="1:2" x14ac:dyDescent="0.25">
      <c r="A3430" s="398">
        <v>39052</v>
      </c>
      <c r="B3430" s="399">
        <v>1.319</v>
      </c>
    </row>
    <row r="3431" spans="1:2" x14ac:dyDescent="0.25">
      <c r="A3431" s="398">
        <v>39051</v>
      </c>
      <c r="B3431" s="399">
        <v>1.3176000000000001</v>
      </c>
    </row>
    <row r="3432" spans="1:2" x14ac:dyDescent="0.25">
      <c r="A3432" s="398">
        <v>39050</v>
      </c>
      <c r="B3432" s="399">
        <v>1.3145</v>
      </c>
    </row>
    <row r="3433" spans="1:2" x14ac:dyDescent="0.25">
      <c r="A3433" s="398">
        <v>39049</v>
      </c>
      <c r="B3433" s="399">
        <v>1.3129999999999999</v>
      </c>
    </row>
    <row r="3434" spans="1:2" x14ac:dyDescent="0.25">
      <c r="A3434" s="398">
        <v>39048</v>
      </c>
      <c r="B3434" s="399">
        <v>1.3090999999999999</v>
      </c>
    </row>
    <row r="3435" spans="1:2" x14ac:dyDescent="0.25">
      <c r="A3435" s="398">
        <v>39047</v>
      </c>
      <c r="B3435" s="399">
        <v>1.3088</v>
      </c>
    </row>
    <row r="3436" spans="1:2" x14ac:dyDescent="0.25">
      <c r="A3436" s="398">
        <v>39046</v>
      </c>
      <c r="B3436" s="399">
        <v>1.3016000000000001</v>
      </c>
    </row>
    <row r="3437" spans="1:2" x14ac:dyDescent="0.25">
      <c r="A3437" s="398">
        <v>39045</v>
      </c>
      <c r="B3437" s="399">
        <v>1.2945</v>
      </c>
    </row>
    <row r="3438" spans="1:2" x14ac:dyDescent="0.25">
      <c r="A3438" s="398">
        <v>39044</v>
      </c>
      <c r="B3438" s="399">
        <v>1.2878000000000001</v>
      </c>
    </row>
    <row r="3439" spans="1:2" x14ac:dyDescent="0.25">
      <c r="A3439" s="398">
        <v>39043</v>
      </c>
      <c r="B3439" s="399">
        <v>1.2818000000000001</v>
      </c>
    </row>
    <row r="3440" spans="1:2" x14ac:dyDescent="0.25">
      <c r="A3440" s="398">
        <v>39042</v>
      </c>
      <c r="B3440" s="399">
        <v>1.2828999999999999</v>
      </c>
    </row>
    <row r="3441" spans="1:2" x14ac:dyDescent="0.25">
      <c r="A3441" s="398">
        <v>39041</v>
      </c>
      <c r="B3441" s="399">
        <v>1.2823</v>
      </c>
    </row>
    <row r="3442" spans="1:2" x14ac:dyDescent="0.25">
      <c r="A3442" s="398">
        <v>39040</v>
      </c>
      <c r="B3442" s="399">
        <v>1.2822</v>
      </c>
    </row>
    <row r="3443" spans="1:2" x14ac:dyDescent="0.25">
      <c r="A3443" s="398">
        <v>39039</v>
      </c>
      <c r="B3443" s="399">
        <v>1.2791999999999999</v>
      </c>
    </row>
    <row r="3444" spans="1:2" x14ac:dyDescent="0.25">
      <c r="A3444" s="398">
        <v>39038</v>
      </c>
      <c r="B3444" s="399">
        <v>1.2815000000000001</v>
      </c>
    </row>
    <row r="3445" spans="1:2" x14ac:dyDescent="0.25">
      <c r="A3445" s="398">
        <v>39037</v>
      </c>
      <c r="B3445" s="399">
        <v>1.2808999999999999</v>
      </c>
    </row>
    <row r="3446" spans="1:2" x14ac:dyDescent="0.25">
      <c r="A3446" s="398">
        <v>39036</v>
      </c>
      <c r="B3446" s="399">
        <v>1.282</v>
      </c>
    </row>
    <row r="3447" spans="1:2" x14ac:dyDescent="0.25">
      <c r="A3447" s="398">
        <v>39035</v>
      </c>
      <c r="B3447" s="399">
        <v>1.2842</v>
      </c>
    </row>
    <row r="3448" spans="1:2" x14ac:dyDescent="0.25">
      <c r="A3448" s="398">
        <v>39034</v>
      </c>
      <c r="B3448" s="399">
        <v>1.2836000000000001</v>
      </c>
    </row>
    <row r="3449" spans="1:2" x14ac:dyDescent="0.25">
      <c r="A3449" s="398">
        <v>39033</v>
      </c>
      <c r="B3449" s="399">
        <v>1.2836000000000001</v>
      </c>
    </row>
    <row r="3450" spans="1:2" x14ac:dyDescent="0.25">
      <c r="A3450" s="398">
        <v>39032</v>
      </c>
      <c r="B3450" s="399">
        <v>1.2856000000000001</v>
      </c>
    </row>
    <row r="3451" spans="1:2" x14ac:dyDescent="0.25">
      <c r="A3451" s="398">
        <v>39031</v>
      </c>
      <c r="B3451" s="399">
        <v>1.278</v>
      </c>
    </row>
    <row r="3452" spans="1:2" x14ac:dyDescent="0.25">
      <c r="A3452" s="398">
        <v>39030</v>
      </c>
      <c r="B3452" s="399">
        <v>1.2776000000000001</v>
      </c>
    </row>
    <row r="3453" spans="1:2" x14ac:dyDescent="0.25">
      <c r="A3453" s="398">
        <v>39029</v>
      </c>
      <c r="B3453" s="399">
        <v>1.276</v>
      </c>
    </row>
    <row r="3454" spans="1:2" x14ac:dyDescent="0.25">
      <c r="A3454" s="398">
        <v>39028</v>
      </c>
      <c r="B3454" s="399">
        <v>1.2708999999999999</v>
      </c>
    </row>
    <row r="3455" spans="1:2" x14ac:dyDescent="0.25">
      <c r="A3455" s="398">
        <v>39027</v>
      </c>
      <c r="B3455" s="399">
        <v>1.2710999999999999</v>
      </c>
    </row>
    <row r="3456" spans="1:2" x14ac:dyDescent="0.25">
      <c r="A3456" s="398">
        <v>39026</v>
      </c>
      <c r="B3456" s="399">
        <v>1.2712000000000001</v>
      </c>
    </row>
    <row r="3457" spans="1:2" x14ac:dyDescent="0.25">
      <c r="A3457" s="398">
        <v>39025</v>
      </c>
      <c r="B3457" s="399">
        <v>1.2756000000000001</v>
      </c>
    </row>
    <row r="3458" spans="1:2" x14ac:dyDescent="0.25">
      <c r="A3458" s="398">
        <v>39024</v>
      </c>
      <c r="B3458" s="399">
        <v>1.276</v>
      </c>
    </row>
    <row r="3459" spans="1:2" x14ac:dyDescent="0.25">
      <c r="A3459" s="398">
        <v>39023</v>
      </c>
      <c r="B3459" s="399">
        <v>1.2761</v>
      </c>
    </row>
    <row r="3460" spans="1:2" x14ac:dyDescent="0.25">
      <c r="A3460" s="398">
        <v>39022</v>
      </c>
      <c r="B3460" s="399">
        <v>1.272</v>
      </c>
    </row>
    <row r="3461" spans="1:2" x14ac:dyDescent="0.25">
      <c r="A3461" s="398">
        <v>39021</v>
      </c>
      <c r="B3461" s="399">
        <v>1.2723</v>
      </c>
    </row>
    <row r="3462" spans="1:2" x14ac:dyDescent="0.25">
      <c r="A3462" s="398">
        <v>39020</v>
      </c>
      <c r="B3462" s="399">
        <v>1.2736000000000001</v>
      </c>
    </row>
    <row r="3463" spans="1:2" x14ac:dyDescent="0.25">
      <c r="A3463" s="398">
        <v>39019</v>
      </c>
      <c r="B3463" s="399">
        <v>1.2736000000000001</v>
      </c>
    </row>
    <row r="3464" spans="1:2" x14ac:dyDescent="0.25">
      <c r="A3464" s="398">
        <v>39018</v>
      </c>
      <c r="B3464" s="399">
        <v>1.2703</v>
      </c>
    </row>
    <row r="3465" spans="1:2" x14ac:dyDescent="0.25">
      <c r="A3465" s="398">
        <v>39017</v>
      </c>
      <c r="B3465" s="399">
        <v>1.2646999999999999</v>
      </c>
    </row>
    <row r="3466" spans="1:2" x14ac:dyDescent="0.25">
      <c r="A3466" s="398">
        <v>39016</v>
      </c>
      <c r="B3466" s="399">
        <v>1.2574000000000001</v>
      </c>
    </row>
    <row r="3467" spans="1:2" x14ac:dyDescent="0.25">
      <c r="A3467" s="398">
        <v>39015</v>
      </c>
      <c r="B3467" s="399">
        <v>1.2546999999999999</v>
      </c>
    </row>
    <row r="3468" spans="1:2" x14ac:dyDescent="0.25">
      <c r="A3468" s="398">
        <v>39014</v>
      </c>
      <c r="B3468" s="399">
        <v>1.2581</v>
      </c>
    </row>
    <row r="3469" spans="1:2" x14ac:dyDescent="0.25">
      <c r="A3469" s="398">
        <v>39013</v>
      </c>
      <c r="B3469" s="399">
        <v>1.2613000000000001</v>
      </c>
    </row>
    <row r="3470" spans="1:2" x14ac:dyDescent="0.25">
      <c r="A3470" s="398">
        <v>39012</v>
      </c>
      <c r="B3470" s="399">
        <v>1.2613000000000001</v>
      </c>
    </row>
    <row r="3471" spans="1:2" x14ac:dyDescent="0.25">
      <c r="A3471" s="398">
        <v>39011</v>
      </c>
      <c r="B3471" s="399">
        <v>1.2623</v>
      </c>
    </row>
    <row r="3472" spans="1:2" x14ac:dyDescent="0.25">
      <c r="A3472" s="398">
        <v>39010</v>
      </c>
      <c r="B3472" s="399">
        <v>1.2563</v>
      </c>
    </row>
    <row r="3473" spans="1:2" x14ac:dyDescent="0.25">
      <c r="A3473" s="398">
        <v>39009</v>
      </c>
      <c r="B3473" s="399">
        <v>1.2536</v>
      </c>
    </row>
    <row r="3474" spans="1:2" x14ac:dyDescent="0.25">
      <c r="A3474" s="398">
        <v>39008</v>
      </c>
      <c r="B3474" s="399">
        <v>1.2537</v>
      </c>
    </row>
    <row r="3475" spans="1:2" x14ac:dyDescent="0.25">
      <c r="A3475" s="398">
        <v>39007</v>
      </c>
      <c r="B3475" s="399">
        <v>1.2509999999999999</v>
      </c>
    </row>
    <row r="3476" spans="1:2" x14ac:dyDescent="0.25">
      <c r="A3476" s="398">
        <v>39006</v>
      </c>
      <c r="B3476" s="399">
        <v>1.2506999999999999</v>
      </c>
    </row>
    <row r="3477" spans="1:2" x14ac:dyDescent="0.25">
      <c r="A3477" s="398">
        <v>39005</v>
      </c>
      <c r="B3477" s="399">
        <v>1.2507999999999999</v>
      </c>
    </row>
    <row r="3478" spans="1:2" x14ac:dyDescent="0.25">
      <c r="A3478" s="398">
        <v>39004</v>
      </c>
      <c r="B3478" s="399">
        <v>1.2544</v>
      </c>
    </row>
    <row r="3479" spans="1:2" x14ac:dyDescent="0.25">
      <c r="A3479" s="398">
        <v>39003</v>
      </c>
      <c r="B3479" s="399">
        <v>1.2535000000000001</v>
      </c>
    </row>
    <row r="3480" spans="1:2" x14ac:dyDescent="0.25">
      <c r="A3480" s="398">
        <v>39002</v>
      </c>
      <c r="B3480" s="399">
        <v>1.254</v>
      </c>
    </row>
    <row r="3481" spans="1:2" x14ac:dyDescent="0.25">
      <c r="A3481" s="398">
        <v>39001</v>
      </c>
      <c r="B3481" s="399">
        <v>1.2568999999999999</v>
      </c>
    </row>
    <row r="3482" spans="1:2" x14ac:dyDescent="0.25">
      <c r="A3482" s="398">
        <v>39000</v>
      </c>
      <c r="B3482" s="399">
        <v>1.2597</v>
      </c>
    </row>
    <row r="3483" spans="1:2" x14ac:dyDescent="0.25">
      <c r="A3483" s="398">
        <v>38999</v>
      </c>
      <c r="B3483" s="399">
        <v>1.2596000000000001</v>
      </c>
    </row>
    <row r="3484" spans="1:2" x14ac:dyDescent="0.25">
      <c r="A3484" s="398">
        <v>38998</v>
      </c>
      <c r="B3484" s="399">
        <v>1.26</v>
      </c>
    </row>
    <row r="3485" spans="1:2" x14ac:dyDescent="0.25">
      <c r="A3485" s="398">
        <v>38997</v>
      </c>
      <c r="B3485" s="399">
        <v>1.2657</v>
      </c>
    </row>
    <row r="3486" spans="1:2" x14ac:dyDescent="0.25">
      <c r="A3486" s="398">
        <v>38996</v>
      </c>
      <c r="B3486" s="399">
        <v>1.2702</v>
      </c>
    </row>
    <row r="3487" spans="1:2" x14ac:dyDescent="0.25">
      <c r="A3487" s="398">
        <v>38995</v>
      </c>
      <c r="B3487" s="399">
        <v>1.2706999999999999</v>
      </c>
    </row>
    <row r="3488" spans="1:2" x14ac:dyDescent="0.25">
      <c r="A3488" s="398">
        <v>38994</v>
      </c>
      <c r="B3488" s="399">
        <v>1.2739</v>
      </c>
    </row>
    <row r="3489" spans="1:2" x14ac:dyDescent="0.25">
      <c r="A3489" s="398">
        <v>38993</v>
      </c>
      <c r="B3489" s="399">
        <v>1.2696000000000001</v>
      </c>
    </row>
    <row r="3490" spans="1:2" x14ac:dyDescent="0.25">
      <c r="A3490" s="398">
        <v>38992</v>
      </c>
      <c r="B3490" s="399">
        <v>1.2670999999999999</v>
      </c>
    </row>
    <row r="3491" spans="1:2" x14ac:dyDescent="0.25">
      <c r="A3491" s="398">
        <v>38991</v>
      </c>
      <c r="B3491" s="399">
        <v>1.2669999999999999</v>
      </c>
    </row>
    <row r="3492" spans="1:2" x14ac:dyDescent="0.25">
      <c r="A3492" s="398">
        <v>38990</v>
      </c>
      <c r="B3492" s="399">
        <v>1.2685999999999999</v>
      </c>
    </row>
    <row r="3493" spans="1:2" x14ac:dyDescent="0.25">
      <c r="A3493" s="398">
        <v>38989</v>
      </c>
      <c r="B3493" s="399">
        <v>1.2709999999999999</v>
      </c>
    </row>
    <row r="3494" spans="1:2" x14ac:dyDescent="0.25">
      <c r="A3494" s="398">
        <v>38988</v>
      </c>
      <c r="B3494" s="399">
        <v>1.2693000000000001</v>
      </c>
    </row>
    <row r="3495" spans="1:2" x14ac:dyDescent="0.25">
      <c r="A3495" s="398">
        <v>38987</v>
      </c>
      <c r="B3495" s="399">
        <v>1.2722</v>
      </c>
    </row>
    <row r="3496" spans="1:2" x14ac:dyDescent="0.25">
      <c r="A3496" s="398">
        <v>38986</v>
      </c>
      <c r="B3496" s="399">
        <v>1.2778</v>
      </c>
    </row>
    <row r="3497" spans="1:2" x14ac:dyDescent="0.25">
      <c r="A3497" s="398">
        <v>38985</v>
      </c>
      <c r="B3497" s="399">
        <v>1.2779</v>
      </c>
    </row>
    <row r="3498" spans="1:2" x14ac:dyDescent="0.25">
      <c r="A3498" s="398">
        <v>38984</v>
      </c>
      <c r="B3498" s="399">
        <v>1.2779</v>
      </c>
    </row>
    <row r="3499" spans="1:2" x14ac:dyDescent="0.25">
      <c r="A3499" s="398">
        <v>38983</v>
      </c>
      <c r="B3499" s="399">
        <v>1.2798</v>
      </c>
    </row>
    <row r="3500" spans="1:2" x14ac:dyDescent="0.25">
      <c r="A3500" s="398">
        <v>38982</v>
      </c>
      <c r="B3500" s="399">
        <v>1.2726</v>
      </c>
    </row>
    <row r="3501" spans="1:2" x14ac:dyDescent="0.25">
      <c r="A3501" s="398">
        <v>38981</v>
      </c>
      <c r="B3501" s="399">
        <v>1.2681</v>
      </c>
    </row>
    <row r="3502" spans="1:2" x14ac:dyDescent="0.25">
      <c r="A3502" s="398">
        <v>38980</v>
      </c>
      <c r="B3502" s="399">
        <v>1.2692000000000001</v>
      </c>
    </row>
    <row r="3503" spans="1:2" x14ac:dyDescent="0.25">
      <c r="A3503" s="398">
        <v>38979</v>
      </c>
      <c r="B3503" s="399">
        <v>1.2662</v>
      </c>
    </row>
    <row r="3504" spans="1:2" x14ac:dyDescent="0.25">
      <c r="A3504" s="398">
        <v>38978</v>
      </c>
      <c r="B3504" s="399">
        <v>1.2657</v>
      </c>
    </row>
    <row r="3505" spans="1:2" x14ac:dyDescent="0.25">
      <c r="A3505" s="398">
        <v>38977</v>
      </c>
      <c r="B3505" s="399">
        <v>1.2659</v>
      </c>
    </row>
    <row r="3506" spans="1:2" x14ac:dyDescent="0.25">
      <c r="A3506" s="398">
        <v>38976</v>
      </c>
      <c r="B3506" s="399">
        <v>1.2694000000000001</v>
      </c>
    </row>
    <row r="3507" spans="1:2" x14ac:dyDescent="0.25">
      <c r="A3507" s="398">
        <v>38975</v>
      </c>
      <c r="B3507" s="399">
        <v>1.2705</v>
      </c>
    </row>
    <row r="3508" spans="1:2" x14ac:dyDescent="0.25">
      <c r="A3508" s="398">
        <v>38974</v>
      </c>
      <c r="B3508" s="399">
        <v>1.2686999999999999</v>
      </c>
    </row>
    <row r="3509" spans="1:2" x14ac:dyDescent="0.25">
      <c r="A3509" s="398">
        <v>38973</v>
      </c>
      <c r="B3509" s="399">
        <v>1.2704</v>
      </c>
    </row>
    <row r="3510" spans="1:2" x14ac:dyDescent="0.25">
      <c r="A3510" s="398">
        <v>38972</v>
      </c>
      <c r="B3510" s="399">
        <v>1.2687999999999999</v>
      </c>
    </row>
    <row r="3511" spans="1:2" x14ac:dyDescent="0.25">
      <c r="A3511" s="398">
        <v>38971</v>
      </c>
      <c r="B3511" s="399">
        <v>1.2668999999999999</v>
      </c>
    </row>
    <row r="3512" spans="1:2" x14ac:dyDescent="0.25">
      <c r="A3512" s="398">
        <v>38970</v>
      </c>
      <c r="B3512" s="399">
        <v>1.2667999999999999</v>
      </c>
    </row>
    <row r="3513" spans="1:2" x14ac:dyDescent="0.25">
      <c r="A3513" s="398">
        <v>38969</v>
      </c>
      <c r="B3513" s="399">
        <v>1.2706</v>
      </c>
    </row>
    <row r="3514" spans="1:2" x14ac:dyDescent="0.25">
      <c r="A3514" s="398">
        <v>38968</v>
      </c>
      <c r="B3514" s="399">
        <v>1.2782</v>
      </c>
    </row>
    <row r="3515" spans="1:2" x14ac:dyDescent="0.25">
      <c r="A3515" s="398">
        <v>38967</v>
      </c>
      <c r="B3515" s="399">
        <v>1.2807999999999999</v>
      </c>
    </row>
    <row r="3516" spans="1:2" x14ac:dyDescent="0.25">
      <c r="A3516" s="398">
        <v>38966</v>
      </c>
      <c r="B3516" s="399">
        <v>1.2831999999999999</v>
      </c>
    </row>
    <row r="3517" spans="1:2" x14ac:dyDescent="0.25">
      <c r="A3517" s="398">
        <v>38965</v>
      </c>
      <c r="B3517" s="399">
        <v>1.2856000000000001</v>
      </c>
    </row>
    <row r="3518" spans="1:2" x14ac:dyDescent="0.25">
      <c r="A3518" s="398">
        <v>38964</v>
      </c>
      <c r="B3518" s="399">
        <v>1.2830999999999999</v>
      </c>
    </row>
    <row r="3519" spans="1:2" x14ac:dyDescent="0.25">
      <c r="A3519" s="398">
        <v>38963</v>
      </c>
      <c r="B3519" s="399">
        <v>1.2830999999999999</v>
      </c>
    </row>
    <row r="3520" spans="1:2" x14ac:dyDescent="0.25">
      <c r="A3520" s="398">
        <v>38962</v>
      </c>
      <c r="B3520" s="399">
        <v>1.2809999999999999</v>
      </c>
    </row>
    <row r="3521" spans="1:2" x14ac:dyDescent="0.25">
      <c r="A3521" s="398">
        <v>38961</v>
      </c>
      <c r="B3521" s="399">
        <v>1.2829999999999999</v>
      </c>
    </row>
    <row r="3522" spans="1:2" x14ac:dyDescent="0.25">
      <c r="A3522" s="398">
        <v>38960</v>
      </c>
      <c r="B3522" s="399">
        <v>1.2828999999999999</v>
      </c>
    </row>
    <row r="3523" spans="1:2" x14ac:dyDescent="0.25">
      <c r="A3523" s="398">
        <v>38959</v>
      </c>
      <c r="B3523" s="399">
        <v>1.2802</v>
      </c>
    </row>
    <row r="3524" spans="1:2" x14ac:dyDescent="0.25">
      <c r="A3524" s="398">
        <v>38958</v>
      </c>
      <c r="B3524" s="399">
        <v>1.2786999999999999</v>
      </c>
    </row>
    <row r="3525" spans="1:2" x14ac:dyDescent="0.25">
      <c r="A3525" s="398">
        <v>38957</v>
      </c>
      <c r="B3525" s="399">
        <v>1.2747999999999999</v>
      </c>
    </row>
    <row r="3526" spans="1:2" x14ac:dyDescent="0.25">
      <c r="A3526" s="398">
        <v>38956</v>
      </c>
      <c r="B3526" s="399">
        <v>1.2747999999999999</v>
      </c>
    </row>
    <row r="3527" spans="1:2" x14ac:dyDescent="0.25">
      <c r="A3527" s="398">
        <v>38955</v>
      </c>
      <c r="B3527" s="399">
        <v>1.2763</v>
      </c>
    </row>
    <row r="3528" spans="1:2" x14ac:dyDescent="0.25">
      <c r="A3528" s="398">
        <v>38954</v>
      </c>
      <c r="B3528" s="399">
        <v>1.2786999999999999</v>
      </c>
    </row>
    <row r="3529" spans="1:2" x14ac:dyDescent="0.25">
      <c r="A3529" s="398">
        <v>38953</v>
      </c>
      <c r="B3529" s="399">
        <v>1.2803</v>
      </c>
    </row>
    <row r="3530" spans="1:2" x14ac:dyDescent="0.25">
      <c r="A3530" s="398">
        <v>38952</v>
      </c>
      <c r="B3530" s="399">
        <v>1.2846</v>
      </c>
    </row>
    <row r="3531" spans="1:2" x14ac:dyDescent="0.25">
      <c r="A3531" s="398">
        <v>38951</v>
      </c>
      <c r="B3531" s="399">
        <v>1.2879</v>
      </c>
    </row>
    <row r="3532" spans="1:2" x14ac:dyDescent="0.25">
      <c r="A3532" s="398">
        <v>38950</v>
      </c>
      <c r="B3532" s="399">
        <v>1.282</v>
      </c>
    </row>
    <row r="3533" spans="1:2" x14ac:dyDescent="0.25">
      <c r="A3533" s="398">
        <v>38949</v>
      </c>
      <c r="B3533" s="399">
        <v>1.282</v>
      </c>
    </row>
    <row r="3534" spans="1:2" x14ac:dyDescent="0.25">
      <c r="A3534" s="398">
        <v>38948</v>
      </c>
      <c r="B3534" s="399">
        <v>1.2823</v>
      </c>
    </row>
    <row r="3535" spans="1:2" x14ac:dyDescent="0.25">
      <c r="A3535" s="398">
        <v>38947</v>
      </c>
      <c r="B3535" s="399">
        <v>1.2853000000000001</v>
      </c>
    </row>
    <row r="3536" spans="1:2" x14ac:dyDescent="0.25">
      <c r="A3536" s="398">
        <v>38946</v>
      </c>
      <c r="B3536" s="399">
        <v>1.2806</v>
      </c>
    </row>
    <row r="3537" spans="1:2" x14ac:dyDescent="0.25">
      <c r="A3537" s="398">
        <v>38945</v>
      </c>
      <c r="B3537" s="399">
        <v>1.2744</v>
      </c>
    </row>
    <row r="3538" spans="1:2" x14ac:dyDescent="0.25">
      <c r="A3538" s="398">
        <v>38944</v>
      </c>
      <c r="B3538" s="399">
        <v>1.2734000000000001</v>
      </c>
    </row>
    <row r="3539" spans="1:2" x14ac:dyDescent="0.25">
      <c r="A3539" s="398">
        <v>38943</v>
      </c>
      <c r="B3539" s="399">
        <v>1.2714000000000001</v>
      </c>
    </row>
    <row r="3540" spans="1:2" x14ac:dyDescent="0.25">
      <c r="A3540" s="398">
        <v>38942</v>
      </c>
      <c r="B3540" s="399">
        <v>1.2714000000000001</v>
      </c>
    </row>
    <row r="3541" spans="1:2" x14ac:dyDescent="0.25">
      <c r="A3541" s="398">
        <v>38941</v>
      </c>
      <c r="B3541" s="399">
        <v>1.2767999999999999</v>
      </c>
    </row>
    <row r="3542" spans="1:2" x14ac:dyDescent="0.25">
      <c r="A3542" s="398">
        <v>38940</v>
      </c>
      <c r="B3542" s="399">
        <v>1.2845</v>
      </c>
    </row>
    <row r="3543" spans="1:2" x14ac:dyDescent="0.25">
      <c r="A3543" s="398">
        <v>38939</v>
      </c>
      <c r="B3543" s="399">
        <v>1.284</v>
      </c>
    </row>
    <row r="3544" spans="1:2" x14ac:dyDescent="0.25">
      <c r="A3544" s="398">
        <v>38938</v>
      </c>
      <c r="B3544" s="399">
        <v>1.2831999999999999</v>
      </c>
    </row>
    <row r="3545" spans="1:2" x14ac:dyDescent="0.25">
      <c r="A3545" s="398">
        <v>38937</v>
      </c>
      <c r="B3545" s="399">
        <v>1.2867</v>
      </c>
    </row>
    <row r="3546" spans="1:2" x14ac:dyDescent="0.25">
      <c r="A3546" s="398">
        <v>38936</v>
      </c>
      <c r="B3546" s="399">
        <v>1.2869999999999999</v>
      </c>
    </row>
    <row r="3547" spans="1:2" x14ac:dyDescent="0.25">
      <c r="A3547" s="398">
        <v>38935</v>
      </c>
      <c r="B3547" s="399">
        <v>1.2869999999999999</v>
      </c>
    </row>
    <row r="3548" spans="1:2" x14ac:dyDescent="0.25">
      <c r="A3548" s="398">
        <v>38934</v>
      </c>
      <c r="B3548" s="399">
        <v>1.2823</v>
      </c>
    </row>
    <row r="3549" spans="1:2" x14ac:dyDescent="0.25">
      <c r="A3549" s="398">
        <v>38933</v>
      </c>
      <c r="B3549" s="399">
        <v>1.2779</v>
      </c>
    </row>
    <row r="3550" spans="1:2" x14ac:dyDescent="0.25">
      <c r="A3550" s="398">
        <v>38932</v>
      </c>
      <c r="B3550" s="399">
        <v>1.2810999999999999</v>
      </c>
    </row>
    <row r="3551" spans="1:2" x14ac:dyDescent="0.25">
      <c r="A3551" s="398">
        <v>38931</v>
      </c>
      <c r="B3551" s="399">
        <v>1.2761</v>
      </c>
    </row>
    <row r="3552" spans="1:2" x14ac:dyDescent="0.25">
      <c r="A3552" s="398">
        <v>38930</v>
      </c>
      <c r="B3552" s="399">
        <v>1.2761</v>
      </c>
    </row>
    <row r="3553" spans="1:2" x14ac:dyDescent="0.25">
      <c r="A3553" s="398">
        <v>38929</v>
      </c>
      <c r="B3553" s="399">
        <v>1.2758</v>
      </c>
    </row>
    <row r="3554" spans="1:2" x14ac:dyDescent="0.25">
      <c r="A3554" s="398">
        <v>38928</v>
      </c>
      <c r="B3554" s="399">
        <v>1.2758</v>
      </c>
    </row>
    <row r="3555" spans="1:2" x14ac:dyDescent="0.25">
      <c r="A3555" s="398">
        <v>38927</v>
      </c>
      <c r="B3555" s="399">
        <v>1.2706</v>
      </c>
    </row>
    <row r="3556" spans="1:2" x14ac:dyDescent="0.25">
      <c r="A3556" s="398">
        <v>38926</v>
      </c>
      <c r="B3556" s="399">
        <v>1.2723</v>
      </c>
    </row>
    <row r="3557" spans="1:2" x14ac:dyDescent="0.25">
      <c r="A3557" s="398">
        <v>38925</v>
      </c>
      <c r="B3557" s="399">
        <v>1.2599</v>
      </c>
    </row>
    <row r="3558" spans="1:2" x14ac:dyDescent="0.25">
      <c r="A3558" s="398">
        <v>38924</v>
      </c>
      <c r="B3558" s="399">
        <v>1.2623</v>
      </c>
    </row>
    <row r="3559" spans="1:2" x14ac:dyDescent="0.25">
      <c r="A3559" s="398">
        <v>38923</v>
      </c>
      <c r="B3559" s="399">
        <v>1.2647999999999999</v>
      </c>
    </row>
    <row r="3560" spans="1:2" x14ac:dyDescent="0.25">
      <c r="A3560" s="398">
        <v>38922</v>
      </c>
      <c r="B3560" s="399">
        <v>1.2694000000000001</v>
      </c>
    </row>
    <row r="3561" spans="1:2" x14ac:dyDescent="0.25">
      <c r="A3561" s="398">
        <v>38921</v>
      </c>
      <c r="B3561" s="399">
        <v>1.2694000000000001</v>
      </c>
    </row>
    <row r="3562" spans="1:2" x14ac:dyDescent="0.25">
      <c r="A3562" s="398">
        <v>38920</v>
      </c>
      <c r="B3562" s="399">
        <v>1.2659</v>
      </c>
    </row>
    <row r="3563" spans="1:2" x14ac:dyDescent="0.25">
      <c r="A3563" s="398">
        <v>38919</v>
      </c>
      <c r="B3563" s="399">
        <v>1.2615000000000001</v>
      </c>
    </row>
    <row r="3564" spans="1:2" x14ac:dyDescent="0.25">
      <c r="A3564" s="398">
        <v>38918</v>
      </c>
      <c r="B3564" s="399">
        <v>1.2515000000000001</v>
      </c>
    </row>
    <row r="3565" spans="1:2" x14ac:dyDescent="0.25">
      <c r="A3565" s="398">
        <v>38917</v>
      </c>
      <c r="B3565" s="399">
        <v>1.252</v>
      </c>
    </row>
    <row r="3566" spans="1:2" x14ac:dyDescent="0.25">
      <c r="A3566" s="398">
        <v>38916</v>
      </c>
      <c r="B3566" s="399">
        <v>1.2583</v>
      </c>
    </row>
    <row r="3567" spans="1:2" x14ac:dyDescent="0.25">
      <c r="A3567" s="398">
        <v>38915</v>
      </c>
      <c r="B3567" s="399">
        <v>1.2645</v>
      </c>
    </row>
    <row r="3568" spans="1:2" x14ac:dyDescent="0.25">
      <c r="A3568" s="398">
        <v>38914</v>
      </c>
      <c r="B3568" s="399">
        <v>1.2645999999999999</v>
      </c>
    </row>
    <row r="3569" spans="1:2" x14ac:dyDescent="0.25">
      <c r="A3569" s="398">
        <v>38913</v>
      </c>
      <c r="B3569" s="399">
        <v>1.2667999999999999</v>
      </c>
    </row>
    <row r="3570" spans="1:2" x14ac:dyDescent="0.25">
      <c r="A3570" s="398">
        <v>38912</v>
      </c>
      <c r="B3570" s="399">
        <v>1.2702</v>
      </c>
    </row>
    <row r="3571" spans="1:2" x14ac:dyDescent="0.25">
      <c r="A3571" s="398">
        <v>38911</v>
      </c>
      <c r="B3571" s="399">
        <v>1.2739</v>
      </c>
    </row>
    <row r="3572" spans="1:2" x14ac:dyDescent="0.25">
      <c r="A3572" s="398">
        <v>38910</v>
      </c>
      <c r="B3572" s="399">
        <v>1.2742</v>
      </c>
    </row>
    <row r="3573" spans="1:2" x14ac:dyDescent="0.25">
      <c r="A3573" s="398">
        <v>38909</v>
      </c>
      <c r="B3573" s="399">
        <v>1.2776000000000001</v>
      </c>
    </row>
    <row r="3574" spans="1:2" x14ac:dyDescent="0.25">
      <c r="A3574" s="398">
        <v>38908</v>
      </c>
      <c r="B3574" s="399">
        <v>1.2806</v>
      </c>
    </row>
    <row r="3575" spans="1:2" x14ac:dyDescent="0.25">
      <c r="A3575" s="398">
        <v>38907</v>
      </c>
      <c r="B3575" s="399">
        <v>1.2806</v>
      </c>
    </row>
    <row r="3576" spans="1:2" x14ac:dyDescent="0.25">
      <c r="A3576" s="398">
        <v>38906</v>
      </c>
      <c r="B3576" s="399">
        <v>1.2789999999999999</v>
      </c>
    </row>
    <row r="3577" spans="1:2" x14ac:dyDescent="0.25">
      <c r="A3577" s="398">
        <v>38905</v>
      </c>
      <c r="B3577" s="399">
        <v>1.2741</v>
      </c>
    </row>
    <row r="3578" spans="1:2" x14ac:dyDescent="0.25">
      <c r="A3578" s="398">
        <v>38904</v>
      </c>
      <c r="B3578" s="399">
        <v>1.2766</v>
      </c>
    </row>
    <row r="3579" spans="1:2" x14ac:dyDescent="0.25">
      <c r="A3579" s="398">
        <v>38903</v>
      </c>
      <c r="B3579" s="399">
        <v>1.2802</v>
      </c>
    </row>
    <row r="3580" spans="1:2" x14ac:dyDescent="0.25">
      <c r="A3580" s="398">
        <v>38902</v>
      </c>
      <c r="B3580" s="399">
        <v>1.2786</v>
      </c>
    </row>
    <row r="3581" spans="1:2" x14ac:dyDescent="0.25">
      <c r="A3581" s="398">
        <v>38901</v>
      </c>
      <c r="B3581" s="399">
        <v>1.2786</v>
      </c>
    </row>
    <row r="3582" spans="1:2" x14ac:dyDescent="0.25">
      <c r="A3582" s="398">
        <v>38900</v>
      </c>
      <c r="B3582" s="399">
        <v>1.2786</v>
      </c>
    </row>
    <row r="3583" spans="1:2" x14ac:dyDescent="0.25">
      <c r="A3583" s="398">
        <v>38899</v>
      </c>
      <c r="B3583" s="399">
        <v>1.272</v>
      </c>
    </row>
    <row r="3584" spans="1:2" x14ac:dyDescent="0.25">
      <c r="A3584" s="398">
        <v>38898</v>
      </c>
      <c r="B3584" s="399">
        <v>1.2548999999999999</v>
      </c>
    </row>
    <row r="3585" spans="1:2" x14ac:dyDescent="0.25">
      <c r="A3585" s="398">
        <v>38897</v>
      </c>
      <c r="B3585" s="399">
        <v>1.2563</v>
      </c>
    </row>
    <row r="3586" spans="1:2" x14ac:dyDescent="0.25">
      <c r="A3586" s="398">
        <v>38896</v>
      </c>
      <c r="B3586" s="399">
        <v>1.2592000000000001</v>
      </c>
    </row>
    <row r="3587" spans="1:2" x14ac:dyDescent="0.25">
      <c r="A3587" s="398">
        <v>38895</v>
      </c>
      <c r="B3587" s="399">
        <v>1.2541</v>
      </c>
    </row>
    <row r="3588" spans="1:2" x14ac:dyDescent="0.25">
      <c r="A3588" s="398">
        <v>38894</v>
      </c>
      <c r="B3588" s="399">
        <v>1.2502</v>
      </c>
    </row>
    <row r="3589" spans="1:2" x14ac:dyDescent="0.25">
      <c r="A3589" s="398">
        <v>38893</v>
      </c>
      <c r="B3589" s="399">
        <v>1.2502</v>
      </c>
    </row>
    <row r="3590" spans="1:2" x14ac:dyDescent="0.25">
      <c r="A3590" s="398">
        <v>38892</v>
      </c>
      <c r="B3590" s="399">
        <v>1.2549999999999999</v>
      </c>
    </row>
    <row r="3591" spans="1:2" x14ac:dyDescent="0.25">
      <c r="A3591" s="398">
        <v>38891</v>
      </c>
      <c r="B3591" s="399">
        <v>1.2627999999999999</v>
      </c>
    </row>
    <row r="3592" spans="1:2" x14ac:dyDescent="0.25">
      <c r="A3592" s="398">
        <v>38890</v>
      </c>
      <c r="B3592" s="399">
        <v>1.2625</v>
      </c>
    </row>
    <row r="3593" spans="1:2" x14ac:dyDescent="0.25">
      <c r="A3593" s="398">
        <v>38889</v>
      </c>
      <c r="B3593" s="399">
        <v>1.2574000000000001</v>
      </c>
    </row>
    <row r="3594" spans="1:2" x14ac:dyDescent="0.25">
      <c r="A3594" s="398">
        <v>38888</v>
      </c>
      <c r="B3594" s="399">
        <v>1.2592000000000001</v>
      </c>
    </row>
    <row r="3595" spans="1:2" x14ac:dyDescent="0.25">
      <c r="A3595" s="398">
        <v>38887</v>
      </c>
      <c r="B3595" s="399">
        <v>1.2639</v>
      </c>
    </row>
    <row r="3596" spans="1:2" x14ac:dyDescent="0.25">
      <c r="A3596" s="398">
        <v>38886</v>
      </c>
      <c r="B3596" s="399">
        <v>1.2638</v>
      </c>
    </row>
    <row r="3597" spans="1:2" x14ac:dyDescent="0.25">
      <c r="A3597" s="398">
        <v>38885</v>
      </c>
      <c r="B3597" s="399">
        <v>1.2642</v>
      </c>
    </row>
    <row r="3598" spans="1:2" x14ac:dyDescent="0.25">
      <c r="A3598" s="398">
        <v>38884</v>
      </c>
      <c r="B3598" s="399">
        <v>1.2613000000000001</v>
      </c>
    </row>
    <row r="3599" spans="1:2" x14ac:dyDescent="0.25">
      <c r="A3599" s="398">
        <v>38883</v>
      </c>
      <c r="B3599" s="399">
        <v>1.2576000000000001</v>
      </c>
    </row>
    <row r="3600" spans="1:2" x14ac:dyDescent="0.25">
      <c r="A3600" s="398">
        <v>38882</v>
      </c>
      <c r="B3600" s="399">
        <v>1.2575000000000001</v>
      </c>
    </row>
    <row r="3601" spans="1:2" x14ac:dyDescent="0.25">
      <c r="A3601" s="398">
        <v>38881</v>
      </c>
      <c r="B3601" s="399">
        <v>1.2608999999999999</v>
      </c>
    </row>
    <row r="3602" spans="1:2" x14ac:dyDescent="0.25">
      <c r="A3602" s="398">
        <v>38880</v>
      </c>
      <c r="B3602" s="399">
        <v>1.2637</v>
      </c>
    </row>
    <row r="3603" spans="1:2" x14ac:dyDescent="0.25">
      <c r="A3603" s="398">
        <v>38879</v>
      </c>
      <c r="B3603" s="399">
        <v>1.2639</v>
      </c>
    </row>
    <row r="3604" spans="1:2" x14ac:dyDescent="0.25">
      <c r="A3604" s="398">
        <v>38878</v>
      </c>
      <c r="B3604" s="399">
        <v>1.2645999999999999</v>
      </c>
    </row>
    <row r="3605" spans="1:2" x14ac:dyDescent="0.25">
      <c r="A3605" s="398">
        <v>38877</v>
      </c>
      <c r="B3605" s="399">
        <v>1.2738</v>
      </c>
    </row>
    <row r="3606" spans="1:2" x14ac:dyDescent="0.25">
      <c r="A3606" s="398">
        <v>38876</v>
      </c>
      <c r="B3606" s="399">
        <v>1.2810999999999999</v>
      </c>
    </row>
    <row r="3607" spans="1:2" x14ac:dyDescent="0.25">
      <c r="A3607" s="398">
        <v>38875</v>
      </c>
      <c r="B3607" s="399">
        <v>1.2876000000000001</v>
      </c>
    </row>
    <row r="3608" spans="1:2" x14ac:dyDescent="0.25">
      <c r="A3608" s="398">
        <v>38874</v>
      </c>
      <c r="B3608" s="399">
        <v>1.2943</v>
      </c>
    </row>
    <row r="3609" spans="1:2" x14ac:dyDescent="0.25">
      <c r="A3609" s="398">
        <v>38873</v>
      </c>
      <c r="B3609" s="399">
        <v>1.2914000000000001</v>
      </c>
    </row>
    <row r="3610" spans="1:2" x14ac:dyDescent="0.25">
      <c r="A3610" s="398">
        <v>38872</v>
      </c>
      <c r="B3610" s="399">
        <v>1.2912999999999999</v>
      </c>
    </row>
    <row r="3611" spans="1:2" x14ac:dyDescent="0.25">
      <c r="A3611" s="398">
        <v>38871</v>
      </c>
      <c r="B3611" s="399">
        <v>1.2845</v>
      </c>
    </row>
    <row r="3612" spans="1:2" x14ac:dyDescent="0.25">
      <c r="A3612" s="398">
        <v>38870</v>
      </c>
      <c r="B3612" s="399">
        <v>1.2785</v>
      </c>
    </row>
    <row r="3613" spans="1:2" x14ac:dyDescent="0.25">
      <c r="A3613" s="398">
        <v>38869</v>
      </c>
      <c r="B3613" s="399">
        <v>1.2859</v>
      </c>
    </row>
    <row r="3614" spans="1:2" x14ac:dyDescent="0.25">
      <c r="A3614" s="398">
        <v>38868</v>
      </c>
      <c r="B3614" s="399">
        <v>1.2824</v>
      </c>
    </row>
    <row r="3615" spans="1:2" x14ac:dyDescent="0.25">
      <c r="A3615" s="398">
        <v>38867</v>
      </c>
      <c r="B3615" s="399">
        <v>1.2746999999999999</v>
      </c>
    </row>
    <row r="3616" spans="1:2" x14ac:dyDescent="0.25">
      <c r="A3616" s="398">
        <v>38866</v>
      </c>
      <c r="B3616" s="399">
        <v>1.2730999999999999</v>
      </c>
    </row>
    <row r="3617" spans="1:2" x14ac:dyDescent="0.25">
      <c r="A3617" s="398">
        <v>38865</v>
      </c>
      <c r="B3617" s="399">
        <v>1.2730999999999999</v>
      </c>
    </row>
    <row r="3618" spans="1:2" x14ac:dyDescent="0.25">
      <c r="A3618" s="398">
        <v>38864</v>
      </c>
      <c r="B3618" s="399">
        <v>1.2778</v>
      </c>
    </row>
    <row r="3619" spans="1:2" x14ac:dyDescent="0.25">
      <c r="A3619" s="398">
        <v>38863</v>
      </c>
      <c r="B3619" s="399">
        <v>1.2768999999999999</v>
      </c>
    </row>
    <row r="3620" spans="1:2" x14ac:dyDescent="0.25">
      <c r="A3620" s="398">
        <v>38862</v>
      </c>
      <c r="B3620" s="399">
        <v>1.2803</v>
      </c>
    </row>
    <row r="3621" spans="1:2" x14ac:dyDescent="0.25">
      <c r="A3621" s="398">
        <v>38861</v>
      </c>
      <c r="B3621" s="399">
        <v>1.2851999999999999</v>
      </c>
    </row>
    <row r="3622" spans="1:2" x14ac:dyDescent="0.25">
      <c r="A3622" s="398">
        <v>38860</v>
      </c>
      <c r="B3622" s="399">
        <v>1.2773000000000001</v>
      </c>
    </row>
    <row r="3623" spans="1:2" x14ac:dyDescent="0.25">
      <c r="A3623" s="398">
        <v>38859</v>
      </c>
      <c r="B3623" s="399">
        <v>1.2771999999999999</v>
      </c>
    </row>
    <row r="3624" spans="1:2" x14ac:dyDescent="0.25">
      <c r="A3624" s="398">
        <v>38858</v>
      </c>
      <c r="B3624" s="399">
        <v>1.2773000000000001</v>
      </c>
    </row>
    <row r="3625" spans="1:2" x14ac:dyDescent="0.25">
      <c r="A3625" s="398">
        <v>38857</v>
      </c>
      <c r="B3625" s="399">
        <v>1.2795000000000001</v>
      </c>
    </row>
    <row r="3626" spans="1:2" x14ac:dyDescent="0.25">
      <c r="A3626" s="398">
        <v>38856</v>
      </c>
      <c r="B3626" s="399">
        <v>1.2775000000000001</v>
      </c>
    </row>
    <row r="3627" spans="1:2" x14ac:dyDescent="0.25">
      <c r="A3627" s="398">
        <v>38855</v>
      </c>
      <c r="B3627" s="399">
        <v>1.284</v>
      </c>
    </row>
    <row r="3628" spans="1:2" x14ac:dyDescent="0.25">
      <c r="A3628" s="398">
        <v>38854</v>
      </c>
      <c r="B3628" s="399">
        <v>1.2818000000000001</v>
      </c>
    </row>
    <row r="3629" spans="1:2" x14ac:dyDescent="0.25">
      <c r="A3629" s="398">
        <v>38853</v>
      </c>
      <c r="B3629" s="399">
        <v>1.2875000000000001</v>
      </c>
    </row>
    <row r="3630" spans="1:2" x14ac:dyDescent="0.25">
      <c r="A3630" s="398">
        <v>38852</v>
      </c>
      <c r="B3630" s="399">
        <v>1.2922</v>
      </c>
    </row>
    <row r="3631" spans="1:2" x14ac:dyDescent="0.25">
      <c r="A3631" s="398">
        <v>38851</v>
      </c>
      <c r="B3631" s="399">
        <v>1.2902</v>
      </c>
    </row>
    <row r="3632" spans="1:2" x14ac:dyDescent="0.25">
      <c r="A3632" s="398">
        <v>38850</v>
      </c>
      <c r="B3632" s="399">
        <v>1.2877000000000001</v>
      </c>
    </row>
    <row r="3633" spans="1:2" x14ac:dyDescent="0.25">
      <c r="A3633" s="398">
        <v>38849</v>
      </c>
      <c r="B3633" s="399">
        <v>1.2765</v>
      </c>
    </row>
    <row r="3634" spans="1:2" x14ac:dyDescent="0.25">
      <c r="A3634" s="398">
        <v>38848</v>
      </c>
      <c r="B3634" s="399">
        <v>1.2777000000000001</v>
      </c>
    </row>
    <row r="3635" spans="1:2" x14ac:dyDescent="0.25">
      <c r="A3635" s="398">
        <v>38847</v>
      </c>
      <c r="B3635" s="399">
        <v>1.2710999999999999</v>
      </c>
    </row>
    <row r="3636" spans="1:2" x14ac:dyDescent="0.25">
      <c r="A3636" s="398">
        <v>38846</v>
      </c>
      <c r="B3636" s="399">
        <v>1.2734000000000001</v>
      </c>
    </row>
    <row r="3637" spans="1:2" x14ac:dyDescent="0.25">
      <c r="A3637" s="398">
        <v>38845</v>
      </c>
      <c r="B3637" s="399">
        <v>1.2721</v>
      </c>
    </row>
    <row r="3638" spans="1:2" x14ac:dyDescent="0.25">
      <c r="A3638" s="398">
        <v>38844</v>
      </c>
      <c r="B3638" s="399">
        <v>1.2721</v>
      </c>
    </row>
    <row r="3639" spans="1:2" x14ac:dyDescent="0.25">
      <c r="A3639" s="398">
        <v>38843</v>
      </c>
      <c r="B3639" s="399">
        <v>1.2706999999999999</v>
      </c>
    </row>
    <row r="3640" spans="1:2" x14ac:dyDescent="0.25">
      <c r="A3640" s="398">
        <v>38842</v>
      </c>
      <c r="B3640" s="399">
        <v>1.2635000000000001</v>
      </c>
    </row>
    <row r="3641" spans="1:2" x14ac:dyDescent="0.25">
      <c r="A3641" s="398">
        <v>38841</v>
      </c>
      <c r="B3641" s="399">
        <v>1.2629999999999999</v>
      </c>
    </row>
    <row r="3642" spans="1:2" x14ac:dyDescent="0.25">
      <c r="A3642" s="398">
        <v>38840</v>
      </c>
      <c r="B3642" s="399">
        <v>1.2604</v>
      </c>
    </row>
    <row r="3643" spans="1:2" x14ac:dyDescent="0.25">
      <c r="A3643" s="398">
        <v>38839</v>
      </c>
      <c r="B3643" s="399">
        <v>1.2623</v>
      </c>
    </row>
    <row r="3644" spans="1:2" x14ac:dyDescent="0.25">
      <c r="A3644" s="398">
        <v>38838</v>
      </c>
      <c r="B3644" s="399">
        <v>1.2625</v>
      </c>
    </row>
    <row r="3645" spans="1:2" x14ac:dyDescent="0.25">
      <c r="A3645" s="398">
        <v>38837</v>
      </c>
      <c r="B3645" s="399">
        <v>1.2627999999999999</v>
      </c>
    </row>
    <row r="3646" spans="1:2" x14ac:dyDescent="0.25">
      <c r="A3646" s="398">
        <v>38836</v>
      </c>
      <c r="B3646" s="399">
        <v>1.2555000000000001</v>
      </c>
    </row>
    <row r="3647" spans="1:2" x14ac:dyDescent="0.25">
      <c r="A3647" s="398">
        <v>38835</v>
      </c>
      <c r="B3647" s="399">
        <v>1.2464999999999999</v>
      </c>
    </row>
    <row r="3648" spans="1:2" x14ac:dyDescent="0.25">
      <c r="A3648" s="398">
        <v>38834</v>
      </c>
      <c r="B3648" s="399">
        <v>1.2426999999999999</v>
      </c>
    </row>
    <row r="3649" spans="1:2" x14ac:dyDescent="0.25">
      <c r="A3649" s="398">
        <v>38833</v>
      </c>
      <c r="B3649" s="399">
        <v>1.2393000000000001</v>
      </c>
    </row>
    <row r="3650" spans="1:2" x14ac:dyDescent="0.25">
      <c r="A3650" s="398">
        <v>38832</v>
      </c>
      <c r="B3650" s="399">
        <v>1.2370000000000001</v>
      </c>
    </row>
    <row r="3651" spans="1:2" x14ac:dyDescent="0.25">
      <c r="A3651" s="398">
        <v>38831</v>
      </c>
      <c r="B3651" s="399">
        <v>1.2337</v>
      </c>
    </row>
    <row r="3652" spans="1:2" x14ac:dyDescent="0.25">
      <c r="A3652" s="398">
        <v>38830</v>
      </c>
      <c r="B3652" s="399">
        <v>1.2335</v>
      </c>
    </row>
    <row r="3653" spans="1:2" x14ac:dyDescent="0.25">
      <c r="A3653" s="398">
        <v>38829</v>
      </c>
      <c r="B3653" s="399">
        <v>1.2317</v>
      </c>
    </row>
    <row r="3654" spans="1:2" x14ac:dyDescent="0.25">
      <c r="A3654" s="398">
        <v>38828</v>
      </c>
      <c r="B3654" s="399">
        <v>1.2343999999999999</v>
      </c>
    </row>
    <row r="3655" spans="1:2" x14ac:dyDescent="0.25">
      <c r="A3655" s="398">
        <v>38827</v>
      </c>
      <c r="B3655" s="399">
        <v>1.2350000000000001</v>
      </c>
    </row>
    <row r="3656" spans="1:2" x14ac:dyDescent="0.25">
      <c r="A3656" s="398">
        <v>38826</v>
      </c>
      <c r="B3656" s="399">
        <v>1.2265999999999999</v>
      </c>
    </row>
    <row r="3657" spans="1:2" x14ac:dyDescent="0.25">
      <c r="A3657" s="398">
        <v>38825</v>
      </c>
      <c r="B3657" s="399">
        <v>1.2197</v>
      </c>
    </row>
    <row r="3658" spans="1:2" x14ac:dyDescent="0.25">
      <c r="A3658" s="398">
        <v>38824</v>
      </c>
      <c r="B3658" s="399">
        <v>1.2107000000000001</v>
      </c>
    </row>
    <row r="3659" spans="1:2" x14ac:dyDescent="0.25">
      <c r="A3659" s="398">
        <v>38823</v>
      </c>
      <c r="B3659" s="399">
        <v>1.2104999999999999</v>
      </c>
    </row>
    <row r="3660" spans="1:2" x14ac:dyDescent="0.25">
      <c r="A3660" s="398">
        <v>38822</v>
      </c>
      <c r="B3660" s="399">
        <v>1.2109000000000001</v>
      </c>
    </row>
    <row r="3661" spans="1:2" x14ac:dyDescent="0.25">
      <c r="A3661" s="398">
        <v>38821</v>
      </c>
      <c r="B3661" s="399">
        <v>1.2103999999999999</v>
      </c>
    </row>
    <row r="3662" spans="1:2" x14ac:dyDescent="0.25">
      <c r="A3662" s="398">
        <v>38820</v>
      </c>
      <c r="B3662" s="399">
        <v>1.2136</v>
      </c>
    </row>
    <row r="3663" spans="1:2" x14ac:dyDescent="0.25">
      <c r="A3663" s="398">
        <v>38819</v>
      </c>
      <c r="B3663" s="399">
        <v>1.2118</v>
      </c>
    </row>
    <row r="3664" spans="1:2" x14ac:dyDescent="0.25">
      <c r="A3664" s="398">
        <v>38818</v>
      </c>
      <c r="B3664" s="399">
        <v>1.2105999999999999</v>
      </c>
    </row>
    <row r="3665" spans="1:2" x14ac:dyDescent="0.25">
      <c r="A3665" s="398">
        <v>38817</v>
      </c>
      <c r="B3665" s="399">
        <v>1.2088000000000001</v>
      </c>
    </row>
    <row r="3666" spans="1:2" x14ac:dyDescent="0.25">
      <c r="A3666" s="398">
        <v>38816</v>
      </c>
      <c r="B3666" s="399">
        <v>1.2087000000000001</v>
      </c>
    </row>
    <row r="3667" spans="1:2" x14ac:dyDescent="0.25">
      <c r="A3667" s="398">
        <v>38815</v>
      </c>
      <c r="B3667" s="399">
        <v>1.2176</v>
      </c>
    </row>
    <row r="3668" spans="1:2" x14ac:dyDescent="0.25">
      <c r="A3668" s="398">
        <v>38814</v>
      </c>
      <c r="B3668" s="399">
        <v>1.2271000000000001</v>
      </c>
    </row>
    <row r="3669" spans="1:2" x14ac:dyDescent="0.25">
      <c r="A3669" s="398">
        <v>38813</v>
      </c>
      <c r="B3669" s="399">
        <v>1.2269000000000001</v>
      </c>
    </row>
    <row r="3670" spans="1:2" x14ac:dyDescent="0.25">
      <c r="A3670" s="398">
        <v>38812</v>
      </c>
      <c r="B3670" s="399">
        <v>1.2181</v>
      </c>
    </row>
    <row r="3671" spans="1:2" x14ac:dyDescent="0.25">
      <c r="A3671" s="398">
        <v>38811</v>
      </c>
      <c r="B3671" s="399">
        <v>1.2088000000000001</v>
      </c>
    </row>
    <row r="3672" spans="1:2" x14ac:dyDescent="0.25">
      <c r="A3672" s="398">
        <v>38810</v>
      </c>
      <c r="B3672" s="399">
        <v>1.2113</v>
      </c>
    </row>
    <row r="3673" spans="1:2" x14ac:dyDescent="0.25">
      <c r="A3673" s="398">
        <v>38809</v>
      </c>
      <c r="B3673" s="399">
        <v>1.2113</v>
      </c>
    </row>
    <row r="3674" spans="1:2" x14ac:dyDescent="0.25">
      <c r="A3674" s="398">
        <v>38808</v>
      </c>
      <c r="B3674" s="399">
        <v>1.2135</v>
      </c>
    </row>
    <row r="3675" spans="1:2" x14ac:dyDescent="0.25">
      <c r="A3675" s="398">
        <v>38807</v>
      </c>
      <c r="B3675" s="399">
        <v>1.2075</v>
      </c>
    </row>
    <row r="3676" spans="1:2" x14ac:dyDescent="0.25">
      <c r="A3676" s="398">
        <v>38806</v>
      </c>
      <c r="B3676" s="399">
        <v>1.2009000000000001</v>
      </c>
    </row>
    <row r="3677" spans="1:2" x14ac:dyDescent="0.25">
      <c r="A3677" s="398">
        <v>38805</v>
      </c>
      <c r="B3677" s="399">
        <v>1.2039</v>
      </c>
    </row>
    <row r="3678" spans="1:2" x14ac:dyDescent="0.25">
      <c r="A3678" s="398">
        <v>38804</v>
      </c>
      <c r="B3678" s="399">
        <v>1.2030000000000001</v>
      </c>
    </row>
    <row r="3679" spans="1:2" x14ac:dyDescent="0.25">
      <c r="A3679" s="398">
        <v>38803</v>
      </c>
      <c r="B3679" s="399">
        <v>1.2031000000000001</v>
      </c>
    </row>
    <row r="3680" spans="1:2" x14ac:dyDescent="0.25">
      <c r="A3680" s="398">
        <v>38802</v>
      </c>
      <c r="B3680" s="399">
        <v>1.2031000000000001</v>
      </c>
    </row>
    <row r="3681" spans="1:2" x14ac:dyDescent="0.25">
      <c r="A3681" s="398">
        <v>38801</v>
      </c>
      <c r="B3681" s="399">
        <v>1.1980999999999999</v>
      </c>
    </row>
    <row r="3682" spans="1:2" x14ac:dyDescent="0.25">
      <c r="A3682" s="398">
        <v>38800</v>
      </c>
      <c r="B3682" s="399">
        <v>1.2045999999999999</v>
      </c>
    </row>
    <row r="3683" spans="1:2" x14ac:dyDescent="0.25">
      <c r="A3683" s="398">
        <v>38799</v>
      </c>
      <c r="B3683" s="399">
        <v>1.2088000000000001</v>
      </c>
    </row>
    <row r="3684" spans="1:2" x14ac:dyDescent="0.25">
      <c r="A3684" s="398">
        <v>38798</v>
      </c>
      <c r="B3684" s="399">
        <v>1.2133</v>
      </c>
    </row>
    <row r="3685" spans="1:2" x14ac:dyDescent="0.25">
      <c r="A3685" s="398">
        <v>38797</v>
      </c>
      <c r="B3685" s="399">
        <v>1.2174</v>
      </c>
    </row>
    <row r="3686" spans="1:2" x14ac:dyDescent="0.25">
      <c r="A3686" s="398">
        <v>38796</v>
      </c>
      <c r="B3686" s="399">
        <v>1.2183999999999999</v>
      </c>
    </row>
    <row r="3687" spans="1:2" x14ac:dyDescent="0.25">
      <c r="A3687" s="398">
        <v>38795</v>
      </c>
      <c r="B3687" s="399">
        <v>1.2183999999999999</v>
      </c>
    </row>
    <row r="3688" spans="1:2" x14ac:dyDescent="0.25">
      <c r="A3688" s="398">
        <v>38794</v>
      </c>
      <c r="B3688" s="399">
        <v>1.2175</v>
      </c>
    </row>
    <row r="3689" spans="1:2" x14ac:dyDescent="0.25">
      <c r="A3689" s="398">
        <v>38793</v>
      </c>
      <c r="B3689" s="399">
        <v>1.2088000000000001</v>
      </c>
    </row>
    <row r="3690" spans="1:2" x14ac:dyDescent="0.25">
      <c r="A3690" s="398">
        <v>38792</v>
      </c>
      <c r="B3690" s="399">
        <v>1.2028000000000001</v>
      </c>
    </row>
    <row r="3691" spans="1:2" x14ac:dyDescent="0.25">
      <c r="A3691" s="398">
        <v>38791</v>
      </c>
      <c r="B3691" s="399">
        <v>1.1974</v>
      </c>
    </row>
    <row r="3692" spans="1:2" x14ac:dyDescent="0.25">
      <c r="A3692" s="398">
        <v>38790</v>
      </c>
      <c r="B3692" s="399">
        <v>1.1932</v>
      </c>
    </row>
    <row r="3693" spans="1:2" x14ac:dyDescent="0.25">
      <c r="A3693" s="398">
        <v>38789</v>
      </c>
      <c r="B3693" s="399">
        <v>1.1901999999999999</v>
      </c>
    </row>
    <row r="3694" spans="1:2" x14ac:dyDescent="0.25">
      <c r="A3694" s="398">
        <v>38788</v>
      </c>
      <c r="B3694" s="399">
        <v>1.1902999999999999</v>
      </c>
    </row>
    <row r="3695" spans="1:2" x14ac:dyDescent="0.25">
      <c r="A3695" s="398">
        <v>38787</v>
      </c>
      <c r="B3695" s="399">
        <v>1.1903999999999999</v>
      </c>
    </row>
    <row r="3696" spans="1:2" x14ac:dyDescent="0.25">
      <c r="A3696" s="398">
        <v>38786</v>
      </c>
      <c r="B3696" s="399">
        <v>1.1926000000000001</v>
      </c>
    </row>
    <row r="3697" spans="1:2" x14ac:dyDescent="0.25">
      <c r="A3697" s="398">
        <v>38785</v>
      </c>
      <c r="B3697" s="399">
        <v>1.1903999999999999</v>
      </c>
    </row>
    <row r="3698" spans="1:2" x14ac:dyDescent="0.25">
      <c r="A3698" s="398">
        <v>38784</v>
      </c>
      <c r="B3698" s="399">
        <v>1.1950000000000001</v>
      </c>
    </row>
    <row r="3699" spans="1:2" x14ac:dyDescent="0.25">
      <c r="A3699" s="398">
        <v>38783</v>
      </c>
      <c r="B3699" s="399">
        <v>1.2044999999999999</v>
      </c>
    </row>
    <row r="3700" spans="1:2" x14ac:dyDescent="0.25">
      <c r="A3700" s="398">
        <v>38782</v>
      </c>
      <c r="B3700" s="399">
        <v>1.2043999999999999</v>
      </c>
    </row>
    <row r="3701" spans="1:2" x14ac:dyDescent="0.25">
      <c r="A3701" s="398">
        <v>38781</v>
      </c>
      <c r="B3701" s="399">
        <v>1.2042999999999999</v>
      </c>
    </row>
    <row r="3702" spans="1:2" x14ac:dyDescent="0.25">
      <c r="A3702" s="398">
        <v>38780</v>
      </c>
      <c r="B3702" s="399">
        <v>1.2024999999999999</v>
      </c>
    </row>
    <row r="3703" spans="1:2" x14ac:dyDescent="0.25">
      <c r="A3703" s="398">
        <v>38779</v>
      </c>
      <c r="B3703" s="399">
        <v>1.1942999999999999</v>
      </c>
    </row>
    <row r="3704" spans="1:2" x14ac:dyDescent="0.25">
      <c r="A3704" s="398">
        <v>38778</v>
      </c>
      <c r="B3704" s="399">
        <v>1.1933</v>
      </c>
    </row>
    <row r="3705" spans="1:2" x14ac:dyDescent="0.25">
      <c r="A3705" s="398">
        <v>38777</v>
      </c>
      <c r="B3705" s="399">
        <v>1.1873</v>
      </c>
    </row>
    <row r="3706" spans="1:2" x14ac:dyDescent="0.25">
      <c r="A3706" s="398">
        <v>38776</v>
      </c>
      <c r="B3706" s="399">
        <v>1.1855</v>
      </c>
    </row>
    <row r="3707" spans="1:2" x14ac:dyDescent="0.25">
      <c r="A3707" s="398">
        <v>38775</v>
      </c>
      <c r="B3707" s="399">
        <v>1.1872</v>
      </c>
    </row>
    <row r="3708" spans="1:2" x14ac:dyDescent="0.25">
      <c r="A3708" s="398">
        <v>38774</v>
      </c>
      <c r="B3708" s="399">
        <v>1.1872</v>
      </c>
    </row>
    <row r="3709" spans="1:2" x14ac:dyDescent="0.25">
      <c r="A3709" s="398">
        <v>38773</v>
      </c>
      <c r="B3709" s="399">
        <v>1.1904999999999999</v>
      </c>
    </row>
    <row r="3710" spans="1:2" x14ac:dyDescent="0.25">
      <c r="A3710" s="398">
        <v>38772</v>
      </c>
      <c r="B3710" s="399">
        <v>1.1919999999999999</v>
      </c>
    </row>
    <row r="3711" spans="1:2" x14ac:dyDescent="0.25">
      <c r="A3711" s="398">
        <v>38771</v>
      </c>
      <c r="B3711" s="399">
        <v>1.1904999999999999</v>
      </c>
    </row>
    <row r="3712" spans="1:2" x14ac:dyDescent="0.25">
      <c r="A3712" s="398">
        <v>38770</v>
      </c>
      <c r="B3712" s="399">
        <v>1.1919</v>
      </c>
    </row>
    <row r="3713" spans="1:2" x14ac:dyDescent="0.25">
      <c r="A3713" s="398">
        <v>38769</v>
      </c>
      <c r="B3713" s="399">
        <v>1.1944999999999999</v>
      </c>
    </row>
    <row r="3714" spans="1:2" x14ac:dyDescent="0.25">
      <c r="A3714" s="398">
        <v>38768</v>
      </c>
      <c r="B3714" s="399">
        <v>1.1924999999999999</v>
      </c>
    </row>
    <row r="3715" spans="1:2" x14ac:dyDescent="0.25">
      <c r="A3715" s="398">
        <v>38767</v>
      </c>
      <c r="B3715" s="399">
        <v>1.1927000000000001</v>
      </c>
    </row>
    <row r="3716" spans="1:2" x14ac:dyDescent="0.25">
      <c r="A3716" s="398">
        <v>38766</v>
      </c>
      <c r="B3716" s="399">
        <v>1.1892</v>
      </c>
    </row>
    <row r="3717" spans="1:2" x14ac:dyDescent="0.25">
      <c r="A3717" s="398">
        <v>38765</v>
      </c>
      <c r="B3717" s="399">
        <v>1.1879</v>
      </c>
    </row>
    <row r="3718" spans="1:2" x14ac:dyDescent="0.25">
      <c r="A3718" s="398">
        <v>38764</v>
      </c>
      <c r="B3718" s="399">
        <v>1.1911</v>
      </c>
    </row>
    <row r="3719" spans="1:2" x14ac:dyDescent="0.25">
      <c r="A3719" s="398">
        <v>38763</v>
      </c>
      <c r="B3719" s="399">
        <v>1.1900999999999999</v>
      </c>
    </row>
    <row r="3720" spans="1:2" x14ac:dyDescent="0.25">
      <c r="A3720" s="398">
        <v>38762</v>
      </c>
      <c r="B3720" s="399">
        <v>1.1896</v>
      </c>
    </row>
    <row r="3721" spans="1:2" x14ac:dyDescent="0.25">
      <c r="A3721" s="398">
        <v>38761</v>
      </c>
      <c r="B3721" s="399">
        <v>1.1900999999999999</v>
      </c>
    </row>
    <row r="3722" spans="1:2" x14ac:dyDescent="0.25">
      <c r="A3722" s="398">
        <v>38760</v>
      </c>
      <c r="B3722" s="399">
        <v>1.1900999999999999</v>
      </c>
    </row>
    <row r="3723" spans="1:2" x14ac:dyDescent="0.25">
      <c r="A3723" s="398">
        <v>38759</v>
      </c>
      <c r="B3723" s="399">
        <v>1.1970000000000001</v>
      </c>
    </row>
    <row r="3724" spans="1:2" x14ac:dyDescent="0.25">
      <c r="A3724" s="398">
        <v>38758</v>
      </c>
      <c r="B3724" s="399">
        <v>1.1969000000000001</v>
      </c>
    </row>
    <row r="3725" spans="1:2" x14ac:dyDescent="0.25">
      <c r="A3725" s="398">
        <v>38757</v>
      </c>
      <c r="B3725" s="399">
        <v>1.1966000000000001</v>
      </c>
    </row>
    <row r="3726" spans="1:2" x14ac:dyDescent="0.25">
      <c r="A3726" s="398">
        <v>38756</v>
      </c>
      <c r="B3726" s="399">
        <v>1.1973</v>
      </c>
    </row>
    <row r="3727" spans="1:2" x14ac:dyDescent="0.25">
      <c r="A3727" s="398">
        <v>38755</v>
      </c>
      <c r="B3727" s="399">
        <v>1.2</v>
      </c>
    </row>
    <row r="3728" spans="1:2" x14ac:dyDescent="0.25">
      <c r="A3728" s="398">
        <v>38754</v>
      </c>
      <c r="B3728" s="399">
        <v>1.2019</v>
      </c>
    </row>
    <row r="3729" spans="1:2" x14ac:dyDescent="0.25">
      <c r="A3729" s="398">
        <v>38753</v>
      </c>
      <c r="B3729" s="399">
        <v>1.2025999999999999</v>
      </c>
    </row>
    <row r="3730" spans="1:2" x14ac:dyDescent="0.25">
      <c r="A3730" s="398">
        <v>38752</v>
      </c>
      <c r="B3730" s="399">
        <v>1.2064999999999999</v>
      </c>
    </row>
    <row r="3731" spans="1:2" x14ac:dyDescent="0.25">
      <c r="A3731" s="398">
        <v>38751</v>
      </c>
      <c r="B3731" s="399">
        <v>1.2069000000000001</v>
      </c>
    </row>
    <row r="3732" spans="1:2" x14ac:dyDescent="0.25">
      <c r="A3732" s="398">
        <v>38750</v>
      </c>
      <c r="B3732" s="399">
        <v>1.2124999999999999</v>
      </c>
    </row>
    <row r="3733" spans="1:2" x14ac:dyDescent="0.25">
      <c r="A3733" s="398">
        <v>38749</v>
      </c>
      <c r="B3733" s="399">
        <v>1.2110000000000001</v>
      </c>
    </row>
    <row r="3734" spans="1:2" x14ac:dyDescent="0.25">
      <c r="A3734" s="398">
        <v>38748</v>
      </c>
      <c r="B3734" s="399">
        <v>1.2093</v>
      </c>
    </row>
    <row r="3735" spans="1:2" x14ac:dyDescent="0.25">
      <c r="A3735" s="398">
        <v>38747</v>
      </c>
      <c r="B3735" s="399">
        <v>1.2094</v>
      </c>
    </row>
    <row r="3736" spans="1:2" x14ac:dyDescent="0.25">
      <c r="A3736" s="398">
        <v>38746</v>
      </c>
      <c r="B3736" s="399">
        <v>1.2094</v>
      </c>
    </row>
    <row r="3737" spans="1:2" x14ac:dyDescent="0.25">
      <c r="A3737" s="398">
        <v>38745</v>
      </c>
      <c r="B3737" s="399">
        <v>1.2196</v>
      </c>
    </row>
    <row r="3738" spans="1:2" x14ac:dyDescent="0.25">
      <c r="A3738" s="398">
        <v>38744</v>
      </c>
      <c r="B3738" s="399">
        <v>1.2249000000000001</v>
      </c>
    </row>
    <row r="3739" spans="1:2" x14ac:dyDescent="0.25">
      <c r="A3739" s="398">
        <v>38743</v>
      </c>
      <c r="B3739" s="399">
        <v>1.2276</v>
      </c>
    </row>
    <row r="3740" spans="1:2" x14ac:dyDescent="0.25">
      <c r="A3740" s="398">
        <v>38742</v>
      </c>
      <c r="B3740" s="399">
        <v>1.2286999999999999</v>
      </c>
    </row>
    <row r="3741" spans="1:2" x14ac:dyDescent="0.25">
      <c r="A3741" s="398">
        <v>38741</v>
      </c>
      <c r="B3741" s="399">
        <v>1.2237</v>
      </c>
    </row>
    <row r="3742" spans="1:2" x14ac:dyDescent="0.25">
      <c r="A3742" s="398">
        <v>38740</v>
      </c>
      <c r="B3742" s="399">
        <v>1.2129000000000001</v>
      </c>
    </row>
    <row r="3743" spans="1:2" x14ac:dyDescent="0.25">
      <c r="A3743" s="398">
        <v>38739</v>
      </c>
      <c r="B3743" s="399">
        <v>1.2129000000000001</v>
      </c>
    </row>
    <row r="3744" spans="1:2" x14ac:dyDescent="0.25">
      <c r="A3744" s="398">
        <v>38738</v>
      </c>
      <c r="B3744" s="399">
        <v>1.2087000000000001</v>
      </c>
    </row>
    <row r="3745" spans="1:2" x14ac:dyDescent="0.25">
      <c r="A3745" s="398">
        <v>38737</v>
      </c>
      <c r="B3745" s="399">
        <v>1.2094</v>
      </c>
    </row>
    <row r="3746" spans="1:2" x14ac:dyDescent="0.25">
      <c r="A3746" s="398">
        <v>38736</v>
      </c>
      <c r="B3746" s="399">
        <v>1.2105999999999999</v>
      </c>
    </row>
    <row r="3747" spans="1:2" x14ac:dyDescent="0.25">
      <c r="A3747" s="398">
        <v>38735</v>
      </c>
      <c r="B3747" s="399">
        <v>1.2099</v>
      </c>
    </row>
    <row r="3748" spans="1:2" x14ac:dyDescent="0.25">
      <c r="A3748" s="398">
        <v>38734</v>
      </c>
      <c r="B3748" s="399">
        <v>1.2129000000000001</v>
      </c>
    </row>
    <row r="3749" spans="1:2" x14ac:dyDescent="0.25">
      <c r="A3749" s="398">
        <v>38733</v>
      </c>
      <c r="B3749" s="399">
        <v>1.2138</v>
      </c>
    </row>
    <row r="3750" spans="1:2" x14ac:dyDescent="0.25">
      <c r="A3750" s="398">
        <v>38732</v>
      </c>
      <c r="B3750" s="399">
        <v>1.2138</v>
      </c>
    </row>
    <row r="3751" spans="1:2" x14ac:dyDescent="0.25">
      <c r="A3751" s="398">
        <v>38731</v>
      </c>
      <c r="B3751" s="399">
        <v>1.206</v>
      </c>
    </row>
    <row r="3752" spans="1:2" x14ac:dyDescent="0.25">
      <c r="A3752" s="398">
        <v>38730</v>
      </c>
      <c r="B3752" s="399">
        <v>1.2112000000000001</v>
      </c>
    </row>
    <row r="3753" spans="1:2" x14ac:dyDescent="0.25">
      <c r="A3753" s="398">
        <v>38729</v>
      </c>
      <c r="B3753" s="399">
        <v>1.2081</v>
      </c>
    </row>
    <row r="3754" spans="1:2" x14ac:dyDescent="0.25">
      <c r="A3754" s="398">
        <v>38728</v>
      </c>
      <c r="B3754" s="399">
        <v>1.2073</v>
      </c>
    </row>
    <row r="3755" spans="1:2" x14ac:dyDescent="0.25">
      <c r="A3755" s="398">
        <v>38727</v>
      </c>
      <c r="B3755" s="399">
        <v>1.2109000000000001</v>
      </c>
    </row>
    <row r="3756" spans="1:2" x14ac:dyDescent="0.25">
      <c r="A3756" s="398">
        <v>38726</v>
      </c>
      <c r="B3756" s="399">
        <v>1.2146999999999999</v>
      </c>
    </row>
    <row r="3757" spans="1:2" x14ac:dyDescent="0.25">
      <c r="A3757" s="398">
        <v>38725</v>
      </c>
      <c r="B3757" s="399">
        <v>1.2146999999999999</v>
      </c>
    </row>
    <row r="3758" spans="1:2" x14ac:dyDescent="0.25">
      <c r="A3758" s="398">
        <v>38724</v>
      </c>
      <c r="B3758" s="399">
        <v>1.2110000000000001</v>
      </c>
    </row>
    <row r="3759" spans="1:2" x14ac:dyDescent="0.25">
      <c r="A3759" s="398">
        <v>38723</v>
      </c>
      <c r="B3759" s="399">
        <v>1.21</v>
      </c>
    </row>
    <row r="3760" spans="1:2" x14ac:dyDescent="0.25">
      <c r="A3760" s="398">
        <v>38722</v>
      </c>
      <c r="B3760" s="399">
        <v>1.1879999999999999</v>
      </c>
    </row>
    <row r="3761" spans="1:2" x14ac:dyDescent="0.25">
      <c r="A3761" s="398">
        <v>38721</v>
      </c>
      <c r="B3761" s="399">
        <v>1.1833</v>
      </c>
    </row>
    <row r="3762" spans="1:2" x14ac:dyDescent="0.25">
      <c r="A3762" s="398">
        <v>38720</v>
      </c>
      <c r="B3762" s="399">
        <v>1.1842999999999999</v>
      </c>
    </row>
    <row r="3763" spans="1:2" x14ac:dyDescent="0.25">
      <c r="A3763" s="398">
        <v>38719</v>
      </c>
      <c r="B3763" s="399">
        <v>1.1841999999999999</v>
      </c>
    </row>
    <row r="3764" spans="1:2" x14ac:dyDescent="0.25">
      <c r="A3764" s="398">
        <v>38718</v>
      </c>
      <c r="B3764" s="399">
        <v>1.1839999999999999</v>
      </c>
    </row>
    <row r="3765" spans="1:2" x14ac:dyDescent="0.25">
      <c r="A3765" s="398">
        <v>38717</v>
      </c>
      <c r="B3765" s="399">
        <v>1.1842999999999999</v>
      </c>
    </row>
    <row r="3766" spans="1:2" x14ac:dyDescent="0.25">
      <c r="A3766" s="398">
        <v>38716</v>
      </c>
      <c r="B3766" s="399">
        <v>1.1871</v>
      </c>
    </row>
    <row r="3767" spans="1:2" x14ac:dyDescent="0.25">
      <c r="A3767" s="398">
        <v>38715</v>
      </c>
      <c r="B3767" s="399">
        <v>1.1849000000000001</v>
      </c>
    </row>
    <row r="3768" spans="1:2" x14ac:dyDescent="0.25">
      <c r="A3768" s="398">
        <v>38714</v>
      </c>
      <c r="B3768" s="399">
        <v>1.1853</v>
      </c>
    </row>
    <row r="3769" spans="1:2" x14ac:dyDescent="0.25">
      <c r="A3769" s="398">
        <v>38713</v>
      </c>
      <c r="B3769" s="399">
        <v>1.1862999999999999</v>
      </c>
    </row>
    <row r="3770" spans="1:2" x14ac:dyDescent="0.25">
      <c r="A3770" s="398">
        <v>38712</v>
      </c>
      <c r="B3770" s="399">
        <v>1.1863999999999999</v>
      </c>
    </row>
    <row r="3771" spans="1:2" x14ac:dyDescent="0.25">
      <c r="A3771" s="398">
        <v>38711</v>
      </c>
      <c r="B3771" s="399">
        <v>1.1868000000000001</v>
      </c>
    </row>
    <row r="3772" spans="1:2" x14ac:dyDescent="0.25">
      <c r="A3772" s="398">
        <v>38710</v>
      </c>
      <c r="B3772" s="399">
        <v>1.1838</v>
      </c>
    </row>
    <row r="3773" spans="1:2" x14ac:dyDescent="0.25">
      <c r="A3773" s="398">
        <v>38709</v>
      </c>
      <c r="B3773" s="399">
        <v>1.1861999999999999</v>
      </c>
    </row>
    <row r="3774" spans="1:2" x14ac:dyDescent="0.25">
      <c r="A3774" s="398">
        <v>38708</v>
      </c>
      <c r="B3774" s="399">
        <v>1.1964999999999999</v>
      </c>
    </row>
    <row r="3775" spans="1:2" x14ac:dyDescent="0.25">
      <c r="A3775" s="398">
        <v>38707</v>
      </c>
      <c r="B3775" s="399">
        <v>1.2010000000000001</v>
      </c>
    </row>
    <row r="3776" spans="1:2" x14ac:dyDescent="0.25">
      <c r="A3776" s="398">
        <v>38706</v>
      </c>
      <c r="B3776" s="399">
        <v>1.2007000000000001</v>
      </c>
    </row>
    <row r="3777" spans="1:2" x14ac:dyDescent="0.25">
      <c r="A3777" s="398">
        <v>38705</v>
      </c>
      <c r="B3777" s="399">
        <v>1.2008000000000001</v>
      </c>
    </row>
    <row r="3778" spans="1:2" x14ac:dyDescent="0.25">
      <c r="A3778" s="398">
        <v>38704</v>
      </c>
      <c r="B3778" s="399">
        <v>1.1978</v>
      </c>
    </row>
    <row r="3779" spans="1:2" x14ac:dyDescent="0.25">
      <c r="A3779" s="398">
        <v>38703</v>
      </c>
      <c r="B3779" s="399">
        <v>1.1993</v>
      </c>
    </row>
    <row r="3780" spans="1:2" x14ac:dyDescent="0.25">
      <c r="A3780" s="398">
        <v>38702</v>
      </c>
      <c r="B3780" s="399">
        <v>1.1999</v>
      </c>
    </row>
    <row r="3781" spans="1:2" x14ac:dyDescent="0.25">
      <c r="A3781" s="398">
        <v>38701</v>
      </c>
      <c r="B3781" s="399">
        <v>1.1942999999999999</v>
      </c>
    </row>
    <row r="3782" spans="1:2" x14ac:dyDescent="0.25">
      <c r="A3782" s="398">
        <v>38700</v>
      </c>
      <c r="B3782" s="399">
        <v>1.1860999999999999</v>
      </c>
    </row>
    <row r="3783" spans="1:2" x14ac:dyDescent="0.25">
      <c r="A3783" s="398">
        <v>38699</v>
      </c>
      <c r="B3783" s="399">
        <v>1.1807000000000001</v>
      </c>
    </row>
    <row r="3784" spans="1:2" x14ac:dyDescent="0.25">
      <c r="A3784" s="398">
        <v>38698</v>
      </c>
      <c r="B3784" s="399">
        <v>1.1808000000000001</v>
      </c>
    </row>
    <row r="3785" spans="1:2" x14ac:dyDescent="0.25">
      <c r="A3785" s="398">
        <v>38697</v>
      </c>
      <c r="B3785" s="399">
        <v>1.1806000000000001</v>
      </c>
    </row>
    <row r="3786" spans="1:2" x14ac:dyDescent="0.25">
      <c r="A3786" s="398">
        <v>38696</v>
      </c>
      <c r="B3786" s="399">
        <v>1.1752</v>
      </c>
    </row>
    <row r="3787" spans="1:2" x14ac:dyDescent="0.25">
      <c r="A3787" s="398">
        <v>38695</v>
      </c>
      <c r="B3787" s="399">
        <v>1.1754</v>
      </c>
    </row>
    <row r="3788" spans="1:2" x14ac:dyDescent="0.25">
      <c r="A3788" s="398">
        <v>38694</v>
      </c>
      <c r="B3788" s="399">
        <v>1.1783999999999999</v>
      </c>
    </row>
    <row r="3789" spans="1:2" x14ac:dyDescent="0.25">
      <c r="A3789" s="398">
        <v>38693</v>
      </c>
      <c r="B3789" s="399">
        <v>1.1722999999999999</v>
      </c>
    </row>
    <row r="3790" spans="1:2" x14ac:dyDescent="0.25">
      <c r="A3790" s="398">
        <v>38692</v>
      </c>
      <c r="B3790" s="399">
        <v>1.1713</v>
      </c>
    </row>
    <row r="3791" spans="1:2" x14ac:dyDescent="0.25">
      <c r="A3791" s="398">
        <v>38691</v>
      </c>
      <c r="B3791" s="399">
        <v>1.1713</v>
      </c>
    </row>
    <row r="3792" spans="1:2" x14ac:dyDescent="0.25">
      <c r="A3792" s="398">
        <v>38690</v>
      </c>
      <c r="B3792" s="399">
        <v>1.1718999999999999</v>
      </c>
    </row>
    <row r="3793" spans="1:2" x14ac:dyDescent="0.25">
      <c r="A3793" s="398">
        <v>38689</v>
      </c>
      <c r="B3793" s="399">
        <v>1.1767000000000001</v>
      </c>
    </row>
    <row r="3794" spans="1:2" x14ac:dyDescent="0.25">
      <c r="A3794" s="398">
        <v>38688</v>
      </c>
      <c r="B3794" s="399">
        <v>1.1779999999999999</v>
      </c>
    </row>
    <row r="3795" spans="1:2" x14ac:dyDescent="0.25">
      <c r="A3795" s="398">
        <v>38687</v>
      </c>
      <c r="B3795" s="399">
        <v>1.1818</v>
      </c>
    </row>
    <row r="3796" spans="1:2" x14ac:dyDescent="0.25">
      <c r="A3796" s="398">
        <v>38686</v>
      </c>
      <c r="B3796" s="399">
        <v>1.1718999999999999</v>
      </c>
    </row>
    <row r="3797" spans="1:2" x14ac:dyDescent="0.25">
      <c r="A3797" s="398">
        <v>38685</v>
      </c>
      <c r="B3797" s="399">
        <v>1.1718</v>
      </c>
    </row>
    <row r="3798" spans="1:2" x14ac:dyDescent="0.25">
      <c r="A3798" s="398">
        <v>38684</v>
      </c>
      <c r="B3798" s="399">
        <v>1.1718999999999999</v>
      </c>
    </row>
    <row r="3799" spans="1:2" x14ac:dyDescent="0.25">
      <c r="A3799" s="398">
        <v>38683</v>
      </c>
      <c r="B3799" s="399">
        <v>1.1760999999999999</v>
      </c>
    </row>
    <row r="3800" spans="1:2" x14ac:dyDescent="0.25">
      <c r="A3800" s="398">
        <v>38682</v>
      </c>
      <c r="B3800" s="399">
        <v>1.1724000000000001</v>
      </c>
    </row>
    <row r="3801" spans="1:2" x14ac:dyDescent="0.25">
      <c r="A3801" s="398">
        <v>38681</v>
      </c>
      <c r="B3801" s="399">
        <v>1.1786000000000001</v>
      </c>
    </row>
    <row r="3802" spans="1:2" x14ac:dyDescent="0.25">
      <c r="A3802" s="398">
        <v>38680</v>
      </c>
      <c r="B3802" s="399">
        <v>1.1817</v>
      </c>
    </row>
    <row r="3803" spans="1:2" x14ac:dyDescent="0.25">
      <c r="A3803" s="398">
        <v>38679</v>
      </c>
      <c r="B3803" s="399">
        <v>1.1811</v>
      </c>
    </row>
    <row r="3804" spans="1:2" x14ac:dyDescent="0.25">
      <c r="A3804" s="398">
        <v>38678</v>
      </c>
      <c r="B3804" s="399">
        <v>1.1724000000000001</v>
      </c>
    </row>
    <row r="3805" spans="1:2" x14ac:dyDescent="0.25">
      <c r="A3805" s="398">
        <v>38677</v>
      </c>
      <c r="B3805" s="399">
        <v>1.1775</v>
      </c>
    </row>
    <row r="3806" spans="1:2" x14ac:dyDescent="0.25">
      <c r="A3806" s="398">
        <v>38676</v>
      </c>
      <c r="B3806" s="399">
        <v>1.1773</v>
      </c>
    </row>
    <row r="3807" spans="1:2" x14ac:dyDescent="0.25">
      <c r="A3807" s="398">
        <v>38675</v>
      </c>
      <c r="B3807" s="399">
        <v>1.1767000000000001</v>
      </c>
    </row>
    <row r="3808" spans="1:2" x14ac:dyDescent="0.25">
      <c r="A3808" s="398">
        <v>38674</v>
      </c>
      <c r="B3808" s="399">
        <v>1.1755</v>
      </c>
    </row>
    <row r="3809" spans="1:2" x14ac:dyDescent="0.25">
      <c r="A3809" s="398">
        <v>38673</v>
      </c>
      <c r="B3809" s="399">
        <v>1.1672</v>
      </c>
    </row>
    <row r="3810" spans="1:2" x14ac:dyDescent="0.25">
      <c r="A3810" s="398">
        <v>38672</v>
      </c>
      <c r="B3810" s="399">
        <v>1.1724000000000001</v>
      </c>
    </row>
    <row r="3811" spans="1:2" x14ac:dyDescent="0.25">
      <c r="A3811" s="398">
        <v>38671</v>
      </c>
      <c r="B3811" s="399">
        <v>1.1693</v>
      </c>
    </row>
    <row r="3812" spans="1:2" x14ac:dyDescent="0.25">
      <c r="A3812" s="398">
        <v>38670</v>
      </c>
      <c r="B3812" s="399">
        <v>1.1715</v>
      </c>
    </row>
    <row r="3813" spans="1:2" x14ac:dyDescent="0.25">
      <c r="A3813" s="398">
        <v>38669</v>
      </c>
      <c r="B3813" s="399">
        <v>1.1735</v>
      </c>
    </row>
    <row r="3814" spans="1:2" x14ac:dyDescent="0.25">
      <c r="A3814" s="398">
        <v>38668</v>
      </c>
      <c r="B3814" s="399">
        <v>1.1729000000000001</v>
      </c>
    </row>
    <row r="3815" spans="1:2" x14ac:dyDescent="0.25">
      <c r="A3815" s="398">
        <v>38667</v>
      </c>
      <c r="B3815" s="399">
        <v>1.1685000000000001</v>
      </c>
    </row>
    <row r="3816" spans="1:2" x14ac:dyDescent="0.25">
      <c r="A3816" s="398">
        <v>38666</v>
      </c>
      <c r="B3816" s="399">
        <v>1.1768000000000001</v>
      </c>
    </row>
    <row r="3817" spans="1:2" x14ac:dyDescent="0.25">
      <c r="A3817" s="398">
        <v>38665</v>
      </c>
      <c r="B3817" s="399">
        <v>1.1778</v>
      </c>
    </row>
    <row r="3818" spans="1:2" x14ac:dyDescent="0.25">
      <c r="A3818" s="398">
        <v>38664</v>
      </c>
      <c r="B3818" s="399">
        <v>1.1808000000000001</v>
      </c>
    </row>
    <row r="3819" spans="1:2" x14ac:dyDescent="0.25">
      <c r="A3819" s="398">
        <v>38663</v>
      </c>
      <c r="B3819" s="399">
        <v>1.181</v>
      </c>
    </row>
    <row r="3820" spans="1:2" x14ac:dyDescent="0.25">
      <c r="A3820" s="398">
        <v>38662</v>
      </c>
      <c r="B3820" s="399">
        <v>1.181</v>
      </c>
    </row>
    <row r="3821" spans="1:2" x14ac:dyDescent="0.25">
      <c r="A3821" s="398">
        <v>38661</v>
      </c>
      <c r="B3821" s="399">
        <v>1.1821999999999999</v>
      </c>
    </row>
    <row r="3822" spans="1:2" x14ac:dyDescent="0.25">
      <c r="A3822" s="398">
        <v>38660</v>
      </c>
      <c r="B3822" s="399">
        <v>1.1941999999999999</v>
      </c>
    </row>
    <row r="3823" spans="1:2" x14ac:dyDescent="0.25">
      <c r="A3823" s="398">
        <v>38659</v>
      </c>
      <c r="B3823" s="399">
        <v>1.2069000000000001</v>
      </c>
    </row>
    <row r="3824" spans="1:2" x14ac:dyDescent="0.25">
      <c r="A3824" s="398">
        <v>38658</v>
      </c>
      <c r="B3824" s="399">
        <v>1.2012</v>
      </c>
    </row>
    <row r="3825" spans="1:2" x14ac:dyDescent="0.25">
      <c r="A3825" s="398">
        <v>38657</v>
      </c>
      <c r="B3825" s="399">
        <v>1.2062999999999999</v>
      </c>
    </row>
    <row r="3826" spans="1:2" x14ac:dyDescent="0.25">
      <c r="A3826" s="398">
        <v>38656</v>
      </c>
      <c r="B3826" s="399">
        <v>1.2059</v>
      </c>
    </row>
    <row r="3827" spans="1:2" x14ac:dyDescent="0.25">
      <c r="A3827" s="398">
        <v>38655</v>
      </c>
      <c r="B3827" s="399">
        <v>1.2061999999999999</v>
      </c>
    </row>
    <row r="3828" spans="1:2" x14ac:dyDescent="0.25">
      <c r="A3828" s="398">
        <v>38654</v>
      </c>
      <c r="B3828" s="399">
        <v>1.2064999999999999</v>
      </c>
    </row>
    <row r="3829" spans="1:2" x14ac:dyDescent="0.25">
      <c r="A3829" s="398">
        <v>38653</v>
      </c>
      <c r="B3829" s="399">
        <v>1.2137</v>
      </c>
    </row>
    <row r="3830" spans="1:2" x14ac:dyDescent="0.25">
      <c r="A3830" s="398">
        <v>38652</v>
      </c>
      <c r="B3830" s="399">
        <v>1.2067000000000001</v>
      </c>
    </row>
    <row r="3831" spans="1:2" x14ac:dyDescent="0.25">
      <c r="A3831" s="398">
        <v>38651</v>
      </c>
      <c r="B3831" s="399">
        <v>1.2094</v>
      </c>
    </row>
    <row r="3832" spans="1:2" x14ac:dyDescent="0.25">
      <c r="A3832" s="398">
        <v>38650</v>
      </c>
      <c r="B3832" s="399">
        <v>1.198</v>
      </c>
    </row>
    <row r="3833" spans="1:2" x14ac:dyDescent="0.25">
      <c r="A3833" s="398">
        <v>38649</v>
      </c>
      <c r="B3833" s="399">
        <v>1.1938</v>
      </c>
    </row>
    <row r="3834" spans="1:2" x14ac:dyDescent="0.25">
      <c r="A3834" s="398">
        <v>38648</v>
      </c>
      <c r="B3834" s="399">
        <v>1.1951000000000001</v>
      </c>
    </row>
    <row r="3835" spans="1:2" x14ac:dyDescent="0.25">
      <c r="A3835" s="398">
        <v>38647</v>
      </c>
      <c r="B3835" s="399">
        <v>1.1948000000000001</v>
      </c>
    </row>
    <row r="3836" spans="1:2" x14ac:dyDescent="0.25">
      <c r="A3836" s="398">
        <v>38646</v>
      </c>
      <c r="B3836" s="399">
        <v>1.2013</v>
      </c>
    </row>
    <row r="3837" spans="1:2" x14ac:dyDescent="0.25">
      <c r="A3837" s="398">
        <v>38645</v>
      </c>
      <c r="B3837" s="399">
        <v>1.2000999999999999</v>
      </c>
    </row>
    <row r="3838" spans="1:2" x14ac:dyDescent="0.25">
      <c r="A3838" s="398">
        <v>38644</v>
      </c>
      <c r="B3838" s="399">
        <v>1.196</v>
      </c>
    </row>
    <row r="3839" spans="1:2" x14ac:dyDescent="0.25">
      <c r="A3839" s="398">
        <v>38643</v>
      </c>
      <c r="B3839" s="399">
        <v>1.2024999999999999</v>
      </c>
    </row>
    <row r="3840" spans="1:2" x14ac:dyDescent="0.25">
      <c r="A3840" s="398">
        <v>38642</v>
      </c>
      <c r="B3840" s="399">
        <v>1.2077</v>
      </c>
    </row>
    <row r="3841" spans="1:2" x14ac:dyDescent="0.25">
      <c r="A3841" s="398">
        <v>38641</v>
      </c>
      <c r="B3841" s="399">
        <v>1.2074</v>
      </c>
    </row>
    <row r="3842" spans="1:2" x14ac:dyDescent="0.25">
      <c r="A3842" s="398">
        <v>38640</v>
      </c>
      <c r="B3842" s="399">
        <v>1.2083999999999999</v>
      </c>
    </row>
    <row r="3843" spans="1:2" x14ac:dyDescent="0.25">
      <c r="A3843" s="398">
        <v>38639</v>
      </c>
      <c r="B3843" s="399">
        <v>1.2033</v>
      </c>
    </row>
    <row r="3844" spans="1:2" x14ac:dyDescent="0.25">
      <c r="A3844" s="398">
        <v>38638</v>
      </c>
      <c r="B3844" s="399">
        <v>1.2023999999999999</v>
      </c>
    </row>
    <row r="3845" spans="1:2" x14ac:dyDescent="0.25">
      <c r="A3845" s="398">
        <v>38637</v>
      </c>
      <c r="B3845" s="399">
        <v>1.1991000000000001</v>
      </c>
    </row>
    <row r="3846" spans="1:2" x14ac:dyDescent="0.25">
      <c r="A3846" s="398">
        <v>38636</v>
      </c>
      <c r="B3846" s="399">
        <v>1.2062999999999999</v>
      </c>
    </row>
    <row r="3847" spans="1:2" x14ac:dyDescent="0.25">
      <c r="A3847" s="398">
        <v>38635</v>
      </c>
      <c r="B3847" s="399">
        <v>1.2111000000000001</v>
      </c>
    </row>
    <row r="3848" spans="1:2" x14ac:dyDescent="0.25">
      <c r="A3848" s="398">
        <v>38634</v>
      </c>
      <c r="B3848" s="399">
        <v>1.2112000000000001</v>
      </c>
    </row>
    <row r="3849" spans="1:2" x14ac:dyDescent="0.25">
      <c r="A3849" s="398">
        <v>38633</v>
      </c>
      <c r="B3849" s="399">
        <v>1.2123999999999999</v>
      </c>
    </row>
    <row r="3850" spans="1:2" x14ac:dyDescent="0.25">
      <c r="A3850" s="398">
        <v>38632</v>
      </c>
      <c r="B3850" s="399">
        <v>1.2179</v>
      </c>
    </row>
    <row r="3851" spans="1:2" x14ac:dyDescent="0.25">
      <c r="A3851" s="398">
        <v>38631</v>
      </c>
      <c r="B3851" s="399">
        <v>1.1961999999999999</v>
      </c>
    </row>
    <row r="3852" spans="1:2" x14ac:dyDescent="0.25">
      <c r="A3852" s="398">
        <v>38630</v>
      </c>
      <c r="B3852" s="399">
        <v>1.1919999999999999</v>
      </c>
    </row>
    <row r="3853" spans="1:2" x14ac:dyDescent="0.25">
      <c r="A3853" s="398">
        <v>38629</v>
      </c>
      <c r="B3853" s="399">
        <v>1.1915</v>
      </c>
    </row>
    <row r="3854" spans="1:2" x14ac:dyDescent="0.25">
      <c r="A3854" s="398">
        <v>38628</v>
      </c>
      <c r="B3854" s="399">
        <v>1.2024999999999999</v>
      </c>
    </row>
    <row r="3855" spans="1:2" x14ac:dyDescent="0.25">
      <c r="A3855" s="398">
        <v>38627</v>
      </c>
      <c r="B3855" s="399">
        <v>1.2024999999999999</v>
      </c>
    </row>
    <row r="3856" spans="1:2" x14ac:dyDescent="0.25">
      <c r="A3856" s="398">
        <v>38626</v>
      </c>
      <c r="B3856" s="399">
        <v>1.2019</v>
      </c>
    </row>
    <row r="3857" spans="1:2" x14ac:dyDescent="0.25">
      <c r="A3857" s="398">
        <v>38625</v>
      </c>
      <c r="B3857" s="399">
        <v>1.2042999999999999</v>
      </c>
    </row>
    <row r="3858" spans="1:2" x14ac:dyDescent="0.25">
      <c r="A3858" s="398">
        <v>38624</v>
      </c>
      <c r="B3858" s="399">
        <v>1.2036</v>
      </c>
    </row>
    <row r="3859" spans="1:2" x14ac:dyDescent="0.25">
      <c r="A3859" s="398">
        <v>38623</v>
      </c>
      <c r="B3859" s="399">
        <v>1.2012</v>
      </c>
    </row>
    <row r="3860" spans="1:2" x14ac:dyDescent="0.25">
      <c r="A3860" s="398">
        <v>38622</v>
      </c>
      <c r="B3860" s="399">
        <v>1.2071000000000001</v>
      </c>
    </row>
    <row r="3861" spans="1:2" x14ac:dyDescent="0.25">
      <c r="A3861" s="398">
        <v>38621</v>
      </c>
      <c r="B3861" s="399">
        <v>1.2038</v>
      </c>
    </row>
    <row r="3862" spans="1:2" x14ac:dyDescent="0.25">
      <c r="A3862" s="398">
        <v>38620</v>
      </c>
      <c r="B3862" s="399">
        <v>1.2047000000000001</v>
      </c>
    </row>
    <row r="3863" spans="1:2" x14ac:dyDescent="0.25">
      <c r="A3863" s="398">
        <v>38619</v>
      </c>
      <c r="B3863" s="399">
        <v>1.2044999999999999</v>
      </c>
    </row>
    <row r="3864" spans="1:2" x14ac:dyDescent="0.25">
      <c r="A3864" s="398">
        <v>38618</v>
      </c>
      <c r="B3864" s="399">
        <v>1.2150000000000001</v>
      </c>
    </row>
    <row r="3865" spans="1:2" x14ac:dyDescent="0.25">
      <c r="A3865" s="398">
        <v>38617</v>
      </c>
      <c r="B3865" s="399">
        <v>1.2208000000000001</v>
      </c>
    </row>
    <row r="3866" spans="1:2" x14ac:dyDescent="0.25">
      <c r="A3866" s="398">
        <v>38616</v>
      </c>
      <c r="B3866" s="399">
        <v>1.2124999999999999</v>
      </c>
    </row>
    <row r="3867" spans="1:2" x14ac:dyDescent="0.25">
      <c r="A3867" s="398">
        <v>38615</v>
      </c>
      <c r="B3867" s="399">
        <v>1.2149000000000001</v>
      </c>
    </row>
    <row r="3868" spans="1:2" x14ac:dyDescent="0.25">
      <c r="A3868" s="398">
        <v>38614</v>
      </c>
      <c r="B3868" s="399">
        <v>1.2231000000000001</v>
      </c>
    </row>
    <row r="3869" spans="1:2" x14ac:dyDescent="0.25">
      <c r="A3869" s="398">
        <v>38613</v>
      </c>
      <c r="B3869" s="399">
        <v>1.2236</v>
      </c>
    </row>
    <row r="3870" spans="1:2" x14ac:dyDescent="0.25">
      <c r="A3870" s="398">
        <v>38612</v>
      </c>
      <c r="B3870" s="399">
        <v>1.2231000000000001</v>
      </c>
    </row>
    <row r="3871" spans="1:2" x14ac:dyDescent="0.25">
      <c r="A3871" s="398">
        <v>38611</v>
      </c>
      <c r="B3871" s="399">
        <v>1.2222999999999999</v>
      </c>
    </row>
    <row r="3872" spans="1:2" x14ac:dyDescent="0.25">
      <c r="A3872" s="398">
        <v>38610</v>
      </c>
      <c r="B3872" s="399">
        <v>1.228</v>
      </c>
    </row>
    <row r="3873" spans="1:2" x14ac:dyDescent="0.25">
      <c r="A3873" s="398">
        <v>38609</v>
      </c>
      <c r="B3873" s="399">
        <v>1.2269000000000001</v>
      </c>
    </row>
    <row r="3874" spans="1:2" x14ac:dyDescent="0.25">
      <c r="A3874" s="398">
        <v>38608</v>
      </c>
      <c r="B3874" s="399">
        <v>1.2282</v>
      </c>
    </row>
    <row r="3875" spans="1:2" x14ac:dyDescent="0.25">
      <c r="A3875" s="398">
        <v>38607</v>
      </c>
      <c r="B3875" s="399">
        <v>1.2413000000000001</v>
      </c>
    </row>
    <row r="3876" spans="1:2" x14ac:dyDescent="0.25">
      <c r="A3876" s="398">
        <v>38606</v>
      </c>
      <c r="B3876" s="399">
        <v>1.2403999999999999</v>
      </c>
    </row>
    <row r="3877" spans="1:2" x14ac:dyDescent="0.25">
      <c r="A3877" s="398">
        <v>38605</v>
      </c>
      <c r="B3877" s="399">
        <v>1.2412000000000001</v>
      </c>
    </row>
    <row r="3878" spans="1:2" x14ac:dyDescent="0.25">
      <c r="A3878" s="398">
        <v>38604</v>
      </c>
      <c r="B3878" s="399">
        <v>1.2399</v>
      </c>
    </row>
    <row r="3879" spans="1:2" x14ac:dyDescent="0.25">
      <c r="A3879" s="398">
        <v>38603</v>
      </c>
      <c r="B3879" s="399">
        <v>1.242</v>
      </c>
    </row>
    <row r="3880" spans="1:2" x14ac:dyDescent="0.25">
      <c r="A3880" s="398">
        <v>38602</v>
      </c>
      <c r="B3880" s="399">
        <v>1.2473000000000001</v>
      </c>
    </row>
    <row r="3881" spans="1:2" x14ac:dyDescent="0.25">
      <c r="A3881" s="398">
        <v>38601</v>
      </c>
      <c r="B3881" s="399">
        <v>1.2532000000000001</v>
      </c>
    </row>
    <row r="3882" spans="1:2" x14ac:dyDescent="0.25">
      <c r="A3882" s="398">
        <v>38600</v>
      </c>
      <c r="B3882" s="399">
        <v>1.2534000000000001</v>
      </c>
    </row>
    <row r="3883" spans="1:2" x14ac:dyDescent="0.25">
      <c r="A3883" s="398">
        <v>38599</v>
      </c>
      <c r="B3883" s="399">
        <v>1.2527999999999999</v>
      </c>
    </row>
    <row r="3884" spans="1:2" x14ac:dyDescent="0.25">
      <c r="A3884" s="398">
        <v>38598</v>
      </c>
      <c r="B3884" s="399">
        <v>1.2542</v>
      </c>
    </row>
    <row r="3885" spans="1:2" x14ac:dyDescent="0.25">
      <c r="A3885" s="398">
        <v>38597</v>
      </c>
      <c r="B3885" s="399">
        <v>1.2487999999999999</v>
      </c>
    </row>
    <row r="3886" spans="1:2" x14ac:dyDescent="0.25">
      <c r="A3886" s="398">
        <v>38596</v>
      </c>
      <c r="B3886" s="399">
        <v>1.2336</v>
      </c>
    </row>
    <row r="3887" spans="1:2" x14ac:dyDescent="0.25">
      <c r="A3887" s="398">
        <v>38595</v>
      </c>
      <c r="B3887" s="399">
        <v>1.2222</v>
      </c>
    </row>
    <row r="3888" spans="1:2" x14ac:dyDescent="0.25">
      <c r="A3888" s="398">
        <v>38594</v>
      </c>
      <c r="B3888" s="399">
        <v>1.2226999999999999</v>
      </c>
    </row>
    <row r="3889" spans="1:2" x14ac:dyDescent="0.25">
      <c r="A3889" s="398">
        <v>38593</v>
      </c>
      <c r="B3889" s="399">
        <v>1.2282</v>
      </c>
    </row>
    <row r="3890" spans="1:2" x14ac:dyDescent="0.25">
      <c r="A3890" s="398">
        <v>38592</v>
      </c>
      <c r="B3890" s="399">
        <v>1.2282</v>
      </c>
    </row>
    <row r="3891" spans="1:2" x14ac:dyDescent="0.25">
      <c r="A3891" s="398">
        <v>38591</v>
      </c>
      <c r="B3891" s="399">
        <v>1.2282</v>
      </c>
    </row>
    <row r="3892" spans="1:2" x14ac:dyDescent="0.25">
      <c r="A3892" s="398">
        <v>38590</v>
      </c>
      <c r="B3892" s="399">
        <v>1.2298</v>
      </c>
    </row>
    <row r="3893" spans="1:2" x14ac:dyDescent="0.25">
      <c r="A3893" s="398">
        <v>38589</v>
      </c>
      <c r="B3893" s="399">
        <v>1.2271000000000001</v>
      </c>
    </row>
    <row r="3894" spans="1:2" x14ac:dyDescent="0.25">
      <c r="A3894" s="398">
        <v>38588</v>
      </c>
      <c r="B3894" s="399">
        <v>1.2231000000000001</v>
      </c>
    </row>
    <row r="3895" spans="1:2" x14ac:dyDescent="0.25">
      <c r="A3895" s="398">
        <v>38587</v>
      </c>
      <c r="B3895" s="399">
        <v>1.2230000000000001</v>
      </c>
    </row>
    <row r="3896" spans="1:2" x14ac:dyDescent="0.25">
      <c r="A3896" s="398">
        <v>38586</v>
      </c>
      <c r="B3896" s="399">
        <v>1.2161</v>
      </c>
    </row>
    <row r="3897" spans="1:2" x14ac:dyDescent="0.25">
      <c r="A3897" s="398">
        <v>38585</v>
      </c>
      <c r="B3897" s="399">
        <v>1.2150000000000001</v>
      </c>
    </row>
    <row r="3898" spans="1:2" x14ac:dyDescent="0.25">
      <c r="A3898" s="398">
        <v>38584</v>
      </c>
      <c r="B3898" s="399">
        <v>1.2161999999999999</v>
      </c>
    </row>
    <row r="3899" spans="1:2" x14ac:dyDescent="0.25">
      <c r="A3899" s="398">
        <v>38583</v>
      </c>
      <c r="B3899" s="399">
        <v>1.218</v>
      </c>
    </row>
    <row r="3900" spans="1:2" x14ac:dyDescent="0.25">
      <c r="A3900" s="398">
        <v>38582</v>
      </c>
      <c r="B3900" s="399">
        <v>1.2265999999999999</v>
      </c>
    </row>
    <row r="3901" spans="1:2" x14ac:dyDescent="0.25">
      <c r="A3901" s="398">
        <v>38581</v>
      </c>
      <c r="B3901" s="399">
        <v>1.2358</v>
      </c>
    </row>
    <row r="3902" spans="1:2" x14ac:dyDescent="0.25">
      <c r="A3902" s="398">
        <v>38580</v>
      </c>
      <c r="B3902" s="399">
        <v>1.2364999999999999</v>
      </c>
    </row>
    <row r="3903" spans="1:2" x14ac:dyDescent="0.25">
      <c r="A3903" s="398">
        <v>38579</v>
      </c>
      <c r="B3903" s="399">
        <v>1.2445999999999999</v>
      </c>
    </row>
    <row r="3904" spans="1:2" x14ac:dyDescent="0.25">
      <c r="A3904" s="398">
        <v>38578</v>
      </c>
      <c r="B3904" s="399">
        <v>1.2439</v>
      </c>
    </row>
    <row r="3905" spans="1:2" x14ac:dyDescent="0.25">
      <c r="A3905" s="398">
        <v>38577</v>
      </c>
      <c r="B3905" s="399">
        <v>1.2437</v>
      </c>
    </row>
    <row r="3906" spans="1:2" x14ac:dyDescent="0.25">
      <c r="A3906" s="398">
        <v>38576</v>
      </c>
      <c r="B3906" s="399">
        <v>1.2463</v>
      </c>
    </row>
    <row r="3907" spans="1:2" x14ac:dyDescent="0.25">
      <c r="A3907" s="398">
        <v>38575</v>
      </c>
      <c r="B3907" s="399">
        <v>1.2369000000000001</v>
      </c>
    </row>
    <row r="3908" spans="1:2" x14ac:dyDescent="0.25">
      <c r="A3908" s="398">
        <v>38574</v>
      </c>
      <c r="B3908" s="399">
        <v>1.2365999999999999</v>
      </c>
    </row>
    <row r="3909" spans="1:2" x14ac:dyDescent="0.25">
      <c r="A3909" s="398">
        <v>38573</v>
      </c>
      <c r="B3909" s="399">
        <v>1.2350000000000001</v>
      </c>
    </row>
    <row r="3910" spans="1:2" x14ac:dyDescent="0.25">
      <c r="A3910" s="398">
        <v>38572</v>
      </c>
      <c r="B3910" s="399">
        <v>1.2349000000000001</v>
      </c>
    </row>
    <row r="3911" spans="1:2" x14ac:dyDescent="0.25">
      <c r="A3911" s="398">
        <v>38571</v>
      </c>
      <c r="B3911" s="399">
        <v>1.2355</v>
      </c>
    </row>
    <row r="3912" spans="1:2" x14ac:dyDescent="0.25">
      <c r="A3912" s="398">
        <v>38570</v>
      </c>
      <c r="B3912" s="399">
        <v>1.2350000000000001</v>
      </c>
    </row>
    <row r="3913" spans="1:2" x14ac:dyDescent="0.25">
      <c r="A3913" s="398">
        <v>38569</v>
      </c>
      <c r="B3913" s="399">
        <v>1.2378</v>
      </c>
    </row>
    <row r="3914" spans="1:2" x14ac:dyDescent="0.25">
      <c r="A3914" s="398">
        <v>38568</v>
      </c>
      <c r="B3914" s="399">
        <v>1.2334000000000001</v>
      </c>
    </row>
    <row r="3915" spans="1:2" x14ac:dyDescent="0.25">
      <c r="A3915" s="398">
        <v>38567</v>
      </c>
      <c r="B3915" s="399">
        <v>1.2194</v>
      </c>
    </row>
    <row r="3916" spans="1:2" x14ac:dyDescent="0.25">
      <c r="A3916" s="398">
        <v>38566</v>
      </c>
      <c r="B3916" s="399">
        <v>1.2184999999999999</v>
      </c>
    </row>
    <row r="3917" spans="1:2" x14ac:dyDescent="0.25">
      <c r="A3917" s="398">
        <v>38565</v>
      </c>
      <c r="B3917" s="399">
        <v>1.2121999999999999</v>
      </c>
    </row>
    <row r="3918" spans="1:2" x14ac:dyDescent="0.25">
      <c r="A3918" s="398">
        <v>38564</v>
      </c>
      <c r="B3918" s="399">
        <v>1.2125999999999999</v>
      </c>
    </row>
    <row r="3919" spans="1:2" x14ac:dyDescent="0.25">
      <c r="A3919" s="398">
        <v>38563</v>
      </c>
      <c r="B3919" s="399">
        <v>1.2122999999999999</v>
      </c>
    </row>
    <row r="3920" spans="1:2" x14ac:dyDescent="0.25">
      <c r="A3920" s="398">
        <v>38562</v>
      </c>
      <c r="B3920" s="399">
        <v>1.2137</v>
      </c>
    </row>
    <row r="3921" spans="1:2" x14ac:dyDescent="0.25">
      <c r="A3921" s="398">
        <v>38561</v>
      </c>
      <c r="B3921" s="399">
        <v>1.2073</v>
      </c>
    </row>
    <row r="3922" spans="1:2" x14ac:dyDescent="0.25">
      <c r="A3922" s="398">
        <v>38560</v>
      </c>
      <c r="B3922" s="399">
        <v>1.2015</v>
      </c>
    </row>
    <row r="3923" spans="1:2" x14ac:dyDescent="0.25">
      <c r="A3923" s="398">
        <v>38559</v>
      </c>
      <c r="B3923" s="399">
        <v>1.2068000000000001</v>
      </c>
    </row>
    <row r="3924" spans="1:2" x14ac:dyDescent="0.25">
      <c r="A3924" s="398">
        <v>38558</v>
      </c>
      <c r="B3924" s="399">
        <v>1.2062999999999999</v>
      </c>
    </row>
    <row r="3925" spans="1:2" x14ac:dyDescent="0.25">
      <c r="A3925" s="398">
        <v>38557</v>
      </c>
      <c r="B3925" s="399">
        <v>1.2068000000000001</v>
      </c>
    </row>
    <row r="3926" spans="1:2" x14ac:dyDescent="0.25">
      <c r="A3926" s="398">
        <v>38556</v>
      </c>
      <c r="B3926" s="399">
        <v>1.206</v>
      </c>
    </row>
    <row r="3927" spans="1:2" x14ac:dyDescent="0.25">
      <c r="A3927" s="398">
        <v>38555</v>
      </c>
      <c r="B3927" s="399">
        <v>1.2175</v>
      </c>
    </row>
    <row r="3928" spans="1:2" x14ac:dyDescent="0.25">
      <c r="A3928" s="398">
        <v>38554</v>
      </c>
      <c r="B3928" s="399">
        <v>1.2148000000000001</v>
      </c>
    </row>
    <row r="3929" spans="1:2" x14ac:dyDescent="0.25">
      <c r="A3929" s="398">
        <v>38553</v>
      </c>
      <c r="B3929" s="399">
        <v>1.2038</v>
      </c>
    </row>
    <row r="3930" spans="1:2" x14ac:dyDescent="0.25">
      <c r="A3930" s="398">
        <v>38552</v>
      </c>
      <c r="B3930" s="399">
        <v>1.2050000000000001</v>
      </c>
    </row>
    <row r="3931" spans="1:2" x14ac:dyDescent="0.25">
      <c r="A3931" s="398">
        <v>38551</v>
      </c>
      <c r="B3931" s="399">
        <v>1.2033</v>
      </c>
    </row>
    <row r="3932" spans="1:2" x14ac:dyDescent="0.25">
      <c r="A3932" s="398">
        <v>38550</v>
      </c>
      <c r="B3932" s="399">
        <v>1.2041999999999999</v>
      </c>
    </row>
    <row r="3933" spans="1:2" x14ac:dyDescent="0.25">
      <c r="A3933" s="398">
        <v>38549</v>
      </c>
      <c r="B3933" s="399">
        <v>1.204</v>
      </c>
    </row>
    <row r="3934" spans="1:2" x14ac:dyDescent="0.25">
      <c r="A3934" s="398">
        <v>38548</v>
      </c>
      <c r="B3934" s="399">
        <v>1.2081999999999999</v>
      </c>
    </row>
    <row r="3935" spans="1:2" x14ac:dyDescent="0.25">
      <c r="A3935" s="398">
        <v>38547</v>
      </c>
      <c r="B3935" s="399">
        <v>1.2087000000000001</v>
      </c>
    </row>
    <row r="3936" spans="1:2" x14ac:dyDescent="0.25">
      <c r="A3936" s="398">
        <v>38546</v>
      </c>
      <c r="B3936" s="399">
        <v>1.2242</v>
      </c>
    </row>
    <row r="3937" spans="1:2" x14ac:dyDescent="0.25">
      <c r="A3937" s="398">
        <v>38545</v>
      </c>
      <c r="B3937" s="399">
        <v>1.2064999999999999</v>
      </c>
    </row>
    <row r="3938" spans="1:2" x14ac:dyDescent="0.25">
      <c r="A3938" s="398">
        <v>38544</v>
      </c>
      <c r="B3938" s="399">
        <v>1.1975</v>
      </c>
    </row>
    <row r="3939" spans="1:2" x14ac:dyDescent="0.25">
      <c r="A3939" s="398">
        <v>38543</v>
      </c>
      <c r="B3939" s="399">
        <v>1.1962999999999999</v>
      </c>
    </row>
    <row r="3940" spans="1:2" x14ac:dyDescent="0.25">
      <c r="A3940" s="398">
        <v>38542</v>
      </c>
      <c r="B3940" s="399">
        <v>1.1958</v>
      </c>
    </row>
    <row r="3941" spans="1:2" x14ac:dyDescent="0.25">
      <c r="A3941" s="398">
        <v>38541</v>
      </c>
      <c r="B3941" s="399">
        <v>1.1940999999999999</v>
      </c>
    </row>
    <row r="3942" spans="1:2" x14ac:dyDescent="0.25">
      <c r="A3942" s="398">
        <v>38540</v>
      </c>
      <c r="B3942" s="399">
        <v>1.1927000000000001</v>
      </c>
    </row>
    <row r="3943" spans="1:2" x14ac:dyDescent="0.25">
      <c r="A3943" s="398">
        <v>38539</v>
      </c>
      <c r="B3943" s="399">
        <v>1.1915</v>
      </c>
    </row>
    <row r="3944" spans="1:2" x14ac:dyDescent="0.25">
      <c r="A3944" s="398">
        <v>38538</v>
      </c>
      <c r="B3944" s="399">
        <v>1.1902999999999999</v>
      </c>
    </row>
    <row r="3945" spans="1:2" x14ac:dyDescent="0.25">
      <c r="A3945" s="398">
        <v>38537</v>
      </c>
      <c r="B3945" s="399">
        <v>1.1944999999999999</v>
      </c>
    </row>
    <row r="3946" spans="1:2" x14ac:dyDescent="0.25">
      <c r="A3946" s="398">
        <v>38536</v>
      </c>
      <c r="B3946" s="399">
        <v>1.1951000000000001</v>
      </c>
    </row>
    <row r="3947" spans="1:2" x14ac:dyDescent="0.25">
      <c r="A3947" s="398">
        <v>38535</v>
      </c>
      <c r="B3947" s="399">
        <v>1.1947000000000001</v>
      </c>
    </row>
    <row r="3948" spans="1:2" x14ac:dyDescent="0.25">
      <c r="A3948" s="398">
        <v>38534</v>
      </c>
      <c r="B3948" s="399">
        <v>1.2101</v>
      </c>
    </row>
    <row r="3949" spans="1:2" x14ac:dyDescent="0.25">
      <c r="A3949" s="398">
        <v>38533</v>
      </c>
      <c r="B3949" s="399">
        <v>1.2062999999999999</v>
      </c>
    </row>
    <row r="3950" spans="1:2" x14ac:dyDescent="0.25">
      <c r="A3950" s="398">
        <v>38532</v>
      </c>
      <c r="B3950" s="399">
        <v>1.2057</v>
      </c>
    </row>
    <row r="3951" spans="1:2" x14ac:dyDescent="0.25">
      <c r="A3951" s="398">
        <v>38531</v>
      </c>
      <c r="B3951" s="399">
        <v>1.2157</v>
      </c>
    </row>
    <row r="3952" spans="1:2" x14ac:dyDescent="0.25">
      <c r="A3952" s="398">
        <v>38530</v>
      </c>
      <c r="B3952" s="399">
        <v>1.2082999999999999</v>
      </c>
    </row>
    <row r="3953" spans="1:2" x14ac:dyDescent="0.25">
      <c r="A3953" s="398">
        <v>38529</v>
      </c>
      <c r="B3953" s="399">
        <v>1.2094</v>
      </c>
    </row>
    <row r="3954" spans="1:2" x14ac:dyDescent="0.25">
      <c r="A3954" s="398">
        <v>38528</v>
      </c>
      <c r="B3954" s="399">
        <v>1.2101</v>
      </c>
    </row>
    <row r="3955" spans="1:2" x14ac:dyDescent="0.25">
      <c r="A3955" s="398">
        <v>38527</v>
      </c>
      <c r="B3955" s="399">
        <v>1.2040999999999999</v>
      </c>
    </row>
    <row r="3956" spans="1:2" x14ac:dyDescent="0.25">
      <c r="A3956" s="398">
        <v>38526</v>
      </c>
      <c r="B3956" s="399">
        <v>1.2124999999999999</v>
      </c>
    </row>
    <row r="3957" spans="1:2" x14ac:dyDescent="0.25">
      <c r="A3957" s="398">
        <v>38525</v>
      </c>
      <c r="B3957" s="399">
        <v>1.2175</v>
      </c>
    </row>
    <row r="3958" spans="1:2" x14ac:dyDescent="0.25">
      <c r="A3958" s="398">
        <v>38524</v>
      </c>
      <c r="B3958" s="399">
        <v>1.2141</v>
      </c>
    </row>
    <row r="3959" spans="1:2" x14ac:dyDescent="0.25">
      <c r="A3959" s="398">
        <v>38523</v>
      </c>
      <c r="B3959" s="399">
        <v>1.2297</v>
      </c>
    </row>
    <row r="3960" spans="1:2" x14ac:dyDescent="0.25">
      <c r="A3960" s="398">
        <v>38522</v>
      </c>
      <c r="B3960" s="399">
        <v>1.2297</v>
      </c>
    </row>
    <row r="3961" spans="1:2" x14ac:dyDescent="0.25">
      <c r="A3961" s="398">
        <v>38521</v>
      </c>
      <c r="B3961" s="399">
        <v>1.2278</v>
      </c>
    </row>
    <row r="3962" spans="1:2" x14ac:dyDescent="0.25">
      <c r="A3962" s="398">
        <v>38520</v>
      </c>
      <c r="B3962" s="399">
        <v>1.2098</v>
      </c>
    </row>
    <row r="3963" spans="1:2" x14ac:dyDescent="0.25">
      <c r="A3963" s="398">
        <v>38519</v>
      </c>
      <c r="B3963" s="399">
        <v>1.2111000000000001</v>
      </c>
    </row>
    <row r="3964" spans="1:2" x14ac:dyDescent="0.25">
      <c r="A3964" s="398">
        <v>38518</v>
      </c>
      <c r="B3964" s="399">
        <v>1.2029000000000001</v>
      </c>
    </row>
    <row r="3965" spans="1:2" x14ac:dyDescent="0.25">
      <c r="A3965" s="398">
        <v>38517</v>
      </c>
      <c r="B3965" s="399">
        <v>1.2109000000000001</v>
      </c>
    </row>
    <row r="3966" spans="1:2" x14ac:dyDescent="0.25">
      <c r="A3966" s="398">
        <v>38516</v>
      </c>
      <c r="B3966" s="399">
        <v>1.2108000000000001</v>
      </c>
    </row>
    <row r="3967" spans="1:2" x14ac:dyDescent="0.25">
      <c r="A3967" s="398">
        <v>38515</v>
      </c>
      <c r="B3967" s="399">
        <v>1.212</v>
      </c>
    </row>
    <row r="3968" spans="1:2" x14ac:dyDescent="0.25">
      <c r="A3968" s="398">
        <v>38514</v>
      </c>
      <c r="B3968" s="399">
        <v>1.2119</v>
      </c>
    </row>
    <row r="3969" spans="1:2" x14ac:dyDescent="0.25">
      <c r="A3969" s="398">
        <v>38513</v>
      </c>
      <c r="B3969" s="399">
        <v>1.2214</v>
      </c>
    </row>
    <row r="3970" spans="1:2" x14ac:dyDescent="0.25">
      <c r="A3970" s="398">
        <v>38512</v>
      </c>
      <c r="B3970" s="399">
        <v>1.2222</v>
      </c>
    </row>
    <row r="3971" spans="1:2" x14ac:dyDescent="0.25">
      <c r="A3971" s="398">
        <v>38511</v>
      </c>
      <c r="B3971" s="399">
        <v>1.2282999999999999</v>
      </c>
    </row>
    <row r="3972" spans="1:2" x14ac:dyDescent="0.25">
      <c r="A3972" s="398">
        <v>38510</v>
      </c>
      <c r="B3972" s="399">
        <v>1.2264999999999999</v>
      </c>
    </row>
    <row r="3973" spans="1:2" x14ac:dyDescent="0.25">
      <c r="A3973" s="398">
        <v>38509</v>
      </c>
      <c r="B3973" s="399">
        <v>1.2226999999999999</v>
      </c>
    </row>
    <row r="3974" spans="1:2" x14ac:dyDescent="0.25">
      <c r="A3974" s="398">
        <v>38508</v>
      </c>
      <c r="B3974" s="399">
        <v>1.2210000000000001</v>
      </c>
    </row>
    <row r="3975" spans="1:2" x14ac:dyDescent="0.25">
      <c r="A3975" s="398">
        <v>38507</v>
      </c>
      <c r="B3975" s="399">
        <v>1.2222</v>
      </c>
    </row>
    <row r="3976" spans="1:2" x14ac:dyDescent="0.25">
      <c r="A3976" s="398">
        <v>38506</v>
      </c>
      <c r="B3976" s="399">
        <v>1.2275</v>
      </c>
    </row>
    <row r="3977" spans="1:2" x14ac:dyDescent="0.25">
      <c r="A3977" s="398">
        <v>38505</v>
      </c>
      <c r="B3977" s="399">
        <v>1.2201</v>
      </c>
    </row>
    <row r="3978" spans="1:2" x14ac:dyDescent="0.25">
      <c r="A3978" s="398">
        <v>38504</v>
      </c>
      <c r="B3978" s="399">
        <v>1.2303999999999999</v>
      </c>
    </row>
    <row r="3979" spans="1:2" x14ac:dyDescent="0.25">
      <c r="A3979" s="398">
        <v>38503</v>
      </c>
      <c r="B3979" s="399">
        <v>1.2468999999999999</v>
      </c>
    </row>
    <row r="3980" spans="1:2" x14ac:dyDescent="0.25">
      <c r="A3980" s="398">
        <v>38502</v>
      </c>
      <c r="B3980" s="399">
        <v>1.2554000000000001</v>
      </c>
    </row>
    <row r="3981" spans="1:2" x14ac:dyDescent="0.25">
      <c r="A3981" s="398">
        <v>38501</v>
      </c>
      <c r="B3981" s="399">
        <v>1.2577</v>
      </c>
    </row>
    <row r="3982" spans="1:2" x14ac:dyDescent="0.25">
      <c r="A3982" s="398">
        <v>38500</v>
      </c>
      <c r="B3982" s="399">
        <v>1.2578</v>
      </c>
    </row>
    <row r="3983" spans="1:2" x14ac:dyDescent="0.25">
      <c r="A3983" s="398">
        <v>38499</v>
      </c>
      <c r="B3983" s="399">
        <v>1.2509999999999999</v>
      </c>
    </row>
    <row r="3984" spans="1:2" x14ac:dyDescent="0.25">
      <c r="A3984" s="398">
        <v>38498</v>
      </c>
      <c r="B3984" s="399">
        <v>1.2603</v>
      </c>
    </row>
    <row r="3985" spans="1:2" x14ac:dyDescent="0.25">
      <c r="A3985" s="398">
        <v>38497</v>
      </c>
      <c r="B3985" s="399">
        <v>1.2584</v>
      </c>
    </row>
    <row r="3986" spans="1:2" x14ac:dyDescent="0.25">
      <c r="A3986" s="398">
        <v>38496</v>
      </c>
      <c r="B3986" s="399">
        <v>1.2584</v>
      </c>
    </row>
    <row r="3987" spans="1:2" x14ac:dyDescent="0.25">
      <c r="A3987" s="398">
        <v>38495</v>
      </c>
      <c r="B3987" s="399">
        <v>1.2544999999999999</v>
      </c>
    </row>
    <row r="3988" spans="1:2" x14ac:dyDescent="0.25">
      <c r="A3988" s="398">
        <v>38494</v>
      </c>
      <c r="B3988" s="399">
        <v>1.2548999999999999</v>
      </c>
    </row>
    <row r="3989" spans="1:2" x14ac:dyDescent="0.25">
      <c r="A3989" s="398">
        <v>38493</v>
      </c>
      <c r="B3989" s="399">
        <v>1.256</v>
      </c>
    </row>
    <row r="3990" spans="1:2" x14ac:dyDescent="0.25">
      <c r="A3990" s="398">
        <v>38492</v>
      </c>
      <c r="B3990" s="399">
        <v>1.2633000000000001</v>
      </c>
    </row>
    <row r="3991" spans="1:2" x14ac:dyDescent="0.25">
      <c r="A3991" s="398">
        <v>38491</v>
      </c>
      <c r="B3991" s="399">
        <v>1.268</v>
      </c>
    </row>
    <row r="3992" spans="1:2" x14ac:dyDescent="0.25">
      <c r="A3992" s="398">
        <v>38490</v>
      </c>
      <c r="B3992" s="399">
        <v>1.2596000000000001</v>
      </c>
    </row>
    <row r="3993" spans="1:2" x14ac:dyDescent="0.25">
      <c r="A3993" s="398">
        <v>38489</v>
      </c>
      <c r="B3993" s="399">
        <v>1.2634000000000001</v>
      </c>
    </row>
    <row r="3994" spans="1:2" x14ac:dyDescent="0.25">
      <c r="A3994" s="398">
        <v>38488</v>
      </c>
      <c r="B3994" s="399">
        <v>1.2613000000000001</v>
      </c>
    </row>
    <row r="3995" spans="1:2" x14ac:dyDescent="0.25">
      <c r="A3995" s="398">
        <v>38487</v>
      </c>
      <c r="B3995" s="399">
        <v>1.2605</v>
      </c>
    </row>
    <row r="3996" spans="1:2" x14ac:dyDescent="0.25">
      <c r="A3996" s="398">
        <v>38486</v>
      </c>
      <c r="B3996" s="399">
        <v>1.2621</v>
      </c>
    </row>
    <row r="3997" spans="1:2" x14ac:dyDescent="0.25">
      <c r="A3997" s="398">
        <v>38485</v>
      </c>
      <c r="B3997" s="399">
        <v>1.2704</v>
      </c>
    </row>
    <row r="3998" spans="1:2" x14ac:dyDescent="0.25">
      <c r="A3998" s="398">
        <v>38484</v>
      </c>
      <c r="B3998" s="399">
        <v>1.2803</v>
      </c>
    </row>
    <row r="3999" spans="1:2" x14ac:dyDescent="0.25">
      <c r="A3999" s="398">
        <v>38483</v>
      </c>
      <c r="B3999" s="399">
        <v>1.2869999999999999</v>
      </c>
    </row>
    <row r="4000" spans="1:2" x14ac:dyDescent="0.25">
      <c r="A4000" s="398">
        <v>38482</v>
      </c>
      <c r="B4000" s="399">
        <v>1.2841</v>
      </c>
    </row>
    <row r="4001" spans="1:2" x14ac:dyDescent="0.25">
      <c r="A4001" s="398">
        <v>38481</v>
      </c>
      <c r="B4001" s="399">
        <v>1.2815000000000001</v>
      </c>
    </row>
    <row r="4002" spans="1:2" x14ac:dyDescent="0.25">
      <c r="A4002" s="398">
        <v>38480</v>
      </c>
      <c r="B4002" s="399">
        <v>1.2827</v>
      </c>
    </row>
    <row r="4003" spans="1:2" x14ac:dyDescent="0.25">
      <c r="A4003" s="398">
        <v>38479</v>
      </c>
      <c r="B4003" s="399">
        <v>1.2822</v>
      </c>
    </row>
    <row r="4004" spans="1:2" x14ac:dyDescent="0.25">
      <c r="A4004" s="398">
        <v>38478</v>
      </c>
      <c r="B4004" s="399">
        <v>1.2955000000000001</v>
      </c>
    </row>
    <row r="4005" spans="1:2" x14ac:dyDescent="0.25">
      <c r="A4005" s="398">
        <v>38477</v>
      </c>
      <c r="B4005" s="399">
        <v>1.2944</v>
      </c>
    </row>
    <row r="4006" spans="1:2" x14ac:dyDescent="0.25">
      <c r="A4006" s="398">
        <v>38476</v>
      </c>
      <c r="B4006" s="399">
        <v>1.2887</v>
      </c>
    </row>
    <row r="4007" spans="1:2" x14ac:dyDescent="0.25">
      <c r="A4007" s="398">
        <v>38475</v>
      </c>
      <c r="B4007" s="399">
        <v>1.2859</v>
      </c>
    </row>
    <row r="4008" spans="1:2" x14ac:dyDescent="0.25">
      <c r="A4008" s="398">
        <v>38474</v>
      </c>
      <c r="B4008" s="399">
        <v>1.2855000000000001</v>
      </c>
    </row>
    <row r="4009" spans="1:2" x14ac:dyDescent="0.25">
      <c r="A4009" s="398">
        <v>38473</v>
      </c>
      <c r="B4009" s="399">
        <v>1.2873000000000001</v>
      </c>
    </row>
    <row r="4010" spans="1:2" x14ac:dyDescent="0.25">
      <c r="A4010" s="398">
        <v>38472</v>
      </c>
      <c r="B4010" s="399">
        <v>1.2867</v>
      </c>
    </row>
    <row r="4011" spans="1:2" x14ac:dyDescent="0.25">
      <c r="A4011" s="398">
        <v>38471</v>
      </c>
      <c r="B4011" s="399">
        <v>1.2892999999999999</v>
      </c>
    </row>
    <row r="4012" spans="1:2" x14ac:dyDescent="0.25">
      <c r="A4012" s="398">
        <v>38470</v>
      </c>
      <c r="B4012" s="399">
        <v>1.2931999999999999</v>
      </c>
    </row>
    <row r="4013" spans="1:2" x14ac:dyDescent="0.25">
      <c r="A4013" s="398">
        <v>38469</v>
      </c>
      <c r="B4013" s="399">
        <v>1.2979000000000001</v>
      </c>
    </row>
    <row r="4014" spans="1:2" x14ac:dyDescent="0.25">
      <c r="A4014" s="398">
        <v>38468</v>
      </c>
      <c r="B4014" s="399">
        <v>1.2996000000000001</v>
      </c>
    </row>
    <row r="4015" spans="1:2" x14ac:dyDescent="0.25">
      <c r="A4015" s="398">
        <v>38467</v>
      </c>
      <c r="B4015" s="399">
        <v>1.3064</v>
      </c>
    </row>
    <row r="4016" spans="1:2" x14ac:dyDescent="0.25">
      <c r="A4016" s="398">
        <v>38466</v>
      </c>
      <c r="B4016" s="399">
        <v>1.3071999999999999</v>
      </c>
    </row>
    <row r="4017" spans="1:2" x14ac:dyDescent="0.25">
      <c r="A4017" s="398">
        <v>38465</v>
      </c>
      <c r="B4017" s="399">
        <v>1.3063</v>
      </c>
    </row>
    <row r="4018" spans="1:2" x14ac:dyDescent="0.25">
      <c r="A4018" s="398">
        <v>38464</v>
      </c>
      <c r="B4018" s="399">
        <v>1.3052999999999999</v>
      </c>
    </row>
    <row r="4019" spans="1:2" x14ac:dyDescent="0.25">
      <c r="A4019" s="398">
        <v>38463</v>
      </c>
      <c r="B4019" s="399">
        <v>1.3091999999999999</v>
      </c>
    </row>
    <row r="4020" spans="1:2" x14ac:dyDescent="0.25">
      <c r="A4020" s="398">
        <v>38462</v>
      </c>
      <c r="B4020" s="399">
        <v>1.3072999999999999</v>
      </c>
    </row>
    <row r="4021" spans="1:2" x14ac:dyDescent="0.25">
      <c r="A4021" s="398">
        <v>38461</v>
      </c>
      <c r="B4021" s="399">
        <v>1.3011999999999999</v>
      </c>
    </row>
    <row r="4022" spans="1:2" x14ac:dyDescent="0.25">
      <c r="A4022" s="398">
        <v>38460</v>
      </c>
      <c r="B4022" s="399">
        <v>1.2909999999999999</v>
      </c>
    </row>
    <row r="4023" spans="1:2" x14ac:dyDescent="0.25">
      <c r="A4023" s="398">
        <v>38459</v>
      </c>
      <c r="B4023" s="399">
        <v>1.2850999999999999</v>
      </c>
    </row>
    <row r="4024" spans="1:2" x14ac:dyDescent="0.25">
      <c r="A4024" s="398">
        <v>38458</v>
      </c>
      <c r="B4024" s="399">
        <v>1.2919</v>
      </c>
    </row>
    <row r="4025" spans="1:2" x14ac:dyDescent="0.25">
      <c r="A4025" s="398">
        <v>38457</v>
      </c>
      <c r="B4025" s="399">
        <v>1.2816000000000001</v>
      </c>
    </row>
    <row r="4026" spans="1:2" x14ac:dyDescent="0.25">
      <c r="A4026" s="398">
        <v>38456</v>
      </c>
      <c r="B4026" s="399">
        <v>1.2908999999999999</v>
      </c>
    </row>
    <row r="4027" spans="1:2" x14ac:dyDescent="0.25">
      <c r="A4027" s="398">
        <v>38455</v>
      </c>
      <c r="B4027" s="399">
        <v>1.2917000000000001</v>
      </c>
    </row>
    <row r="4028" spans="1:2" x14ac:dyDescent="0.25">
      <c r="A4028" s="398">
        <v>38454</v>
      </c>
      <c r="B4028" s="399">
        <v>1.2975000000000001</v>
      </c>
    </row>
    <row r="4029" spans="1:2" x14ac:dyDescent="0.25">
      <c r="A4029" s="398">
        <v>38453</v>
      </c>
      <c r="B4029" s="399">
        <v>1.2925</v>
      </c>
    </row>
    <row r="4030" spans="1:2" x14ac:dyDescent="0.25">
      <c r="A4030" s="398">
        <v>38452</v>
      </c>
      <c r="B4030" s="399">
        <v>1.2932999999999999</v>
      </c>
    </row>
    <row r="4031" spans="1:2" x14ac:dyDescent="0.25">
      <c r="A4031" s="398">
        <v>38451</v>
      </c>
      <c r="B4031" s="399">
        <v>1.2927</v>
      </c>
    </row>
    <row r="4032" spans="1:2" x14ac:dyDescent="0.25">
      <c r="A4032" s="398">
        <v>38450</v>
      </c>
      <c r="B4032" s="399">
        <v>1.2855000000000001</v>
      </c>
    </row>
    <row r="4033" spans="1:2" x14ac:dyDescent="0.25">
      <c r="A4033" s="398">
        <v>38449</v>
      </c>
      <c r="B4033" s="399">
        <v>1.2868999999999999</v>
      </c>
    </row>
    <row r="4034" spans="1:2" x14ac:dyDescent="0.25">
      <c r="A4034" s="398">
        <v>38448</v>
      </c>
      <c r="B4034" s="399">
        <v>1.2867</v>
      </c>
    </row>
    <row r="4035" spans="1:2" x14ac:dyDescent="0.25">
      <c r="A4035" s="398">
        <v>38447</v>
      </c>
      <c r="B4035" s="399">
        <v>1.2846</v>
      </c>
    </row>
    <row r="4036" spans="1:2" x14ac:dyDescent="0.25">
      <c r="A4036" s="398">
        <v>38446</v>
      </c>
      <c r="B4036" s="399">
        <v>1.2886</v>
      </c>
    </row>
    <row r="4037" spans="1:2" x14ac:dyDescent="0.25">
      <c r="A4037" s="398">
        <v>38445</v>
      </c>
      <c r="B4037" s="399">
        <v>1.2892999999999999</v>
      </c>
    </row>
    <row r="4038" spans="1:2" x14ac:dyDescent="0.25">
      <c r="A4038" s="398">
        <v>38444</v>
      </c>
      <c r="B4038" s="399">
        <v>1.2906</v>
      </c>
    </row>
    <row r="4039" spans="1:2" x14ac:dyDescent="0.25">
      <c r="A4039" s="398">
        <v>38443</v>
      </c>
      <c r="B4039" s="399">
        <v>1.2961</v>
      </c>
    </row>
    <row r="4040" spans="1:2" x14ac:dyDescent="0.25">
      <c r="A4040" s="398">
        <v>38442</v>
      </c>
      <c r="B4040" s="399">
        <v>1.2912999999999999</v>
      </c>
    </row>
    <row r="4041" spans="1:2" x14ac:dyDescent="0.25">
      <c r="A4041" s="398">
        <v>38441</v>
      </c>
      <c r="B4041" s="399">
        <v>1.2919</v>
      </c>
    </row>
    <row r="4042" spans="1:2" x14ac:dyDescent="0.25">
      <c r="A4042" s="398">
        <v>38440</v>
      </c>
      <c r="B4042" s="399">
        <v>1.2887999999999999</v>
      </c>
    </row>
    <row r="4043" spans="1:2" x14ac:dyDescent="0.25">
      <c r="A4043" s="398">
        <v>38439</v>
      </c>
      <c r="B4043" s="399">
        <v>1.2961</v>
      </c>
    </row>
    <row r="4044" spans="1:2" x14ac:dyDescent="0.25">
      <c r="A4044" s="398">
        <v>38438</v>
      </c>
      <c r="B4044" s="399">
        <v>1.2956000000000001</v>
      </c>
    </row>
    <row r="4045" spans="1:2" x14ac:dyDescent="0.25">
      <c r="A4045" s="398">
        <v>38437</v>
      </c>
      <c r="B4045" s="399">
        <v>1.2955000000000001</v>
      </c>
    </row>
    <row r="4046" spans="1:2" x14ac:dyDescent="0.25">
      <c r="A4046" s="398">
        <v>38436</v>
      </c>
      <c r="B4046" s="399">
        <v>1.2939000000000001</v>
      </c>
    </row>
    <row r="4047" spans="1:2" x14ac:dyDescent="0.25">
      <c r="A4047" s="398">
        <v>38435</v>
      </c>
      <c r="B4047" s="399">
        <v>1.2974000000000001</v>
      </c>
    </row>
    <row r="4048" spans="1:2" x14ac:dyDescent="0.25">
      <c r="A4048" s="398">
        <v>38434</v>
      </c>
      <c r="B4048" s="399">
        <v>1.3085</v>
      </c>
    </row>
    <row r="4049" spans="1:2" x14ac:dyDescent="0.25">
      <c r="A4049" s="398">
        <v>38433</v>
      </c>
      <c r="B4049" s="399">
        <v>1.3168</v>
      </c>
    </row>
    <row r="4050" spans="1:2" x14ac:dyDescent="0.25">
      <c r="A4050" s="398">
        <v>38432</v>
      </c>
      <c r="B4050" s="399">
        <v>1.3312999999999999</v>
      </c>
    </row>
    <row r="4051" spans="1:2" x14ac:dyDescent="0.25">
      <c r="A4051" s="398">
        <v>38431</v>
      </c>
      <c r="B4051" s="399">
        <v>1.3326</v>
      </c>
    </row>
    <row r="4052" spans="1:2" x14ac:dyDescent="0.25">
      <c r="A4052" s="398">
        <v>38430</v>
      </c>
      <c r="B4052" s="399">
        <v>1.3311999999999999</v>
      </c>
    </row>
    <row r="4053" spans="1:2" x14ac:dyDescent="0.25">
      <c r="A4053" s="398">
        <v>38429</v>
      </c>
      <c r="B4053" s="399">
        <v>1.3371999999999999</v>
      </c>
    </row>
    <row r="4054" spans="1:2" x14ac:dyDescent="0.25">
      <c r="A4054" s="398">
        <v>38428</v>
      </c>
      <c r="B4054" s="399">
        <v>1.3419000000000001</v>
      </c>
    </row>
    <row r="4055" spans="1:2" x14ac:dyDescent="0.25">
      <c r="A4055" s="398">
        <v>38427</v>
      </c>
      <c r="B4055" s="399">
        <v>1.331</v>
      </c>
    </row>
    <row r="4056" spans="1:2" x14ac:dyDescent="0.25">
      <c r="A4056" s="398">
        <v>38426</v>
      </c>
      <c r="B4056" s="399">
        <v>1.3368</v>
      </c>
    </row>
    <row r="4057" spans="1:2" x14ac:dyDescent="0.25">
      <c r="A4057" s="398">
        <v>38425</v>
      </c>
      <c r="B4057" s="399">
        <v>1.3458000000000001</v>
      </c>
    </row>
    <row r="4058" spans="1:2" x14ac:dyDescent="0.25">
      <c r="A4058" s="398">
        <v>38424</v>
      </c>
      <c r="B4058" s="399">
        <v>1.3468</v>
      </c>
    </row>
    <row r="4059" spans="1:2" x14ac:dyDescent="0.25">
      <c r="A4059" s="398">
        <v>38423</v>
      </c>
      <c r="B4059" s="399">
        <v>1.3449</v>
      </c>
    </row>
    <row r="4060" spans="1:2" x14ac:dyDescent="0.25">
      <c r="A4060" s="398">
        <v>38422</v>
      </c>
      <c r="B4060" s="399">
        <v>1.3431</v>
      </c>
    </row>
    <row r="4061" spans="1:2" x14ac:dyDescent="0.25">
      <c r="A4061" s="398">
        <v>38421</v>
      </c>
      <c r="B4061" s="399">
        <v>1.3385</v>
      </c>
    </row>
    <row r="4062" spans="1:2" x14ac:dyDescent="0.25">
      <c r="A4062" s="398">
        <v>38420</v>
      </c>
      <c r="B4062" s="399">
        <v>1.3341000000000001</v>
      </c>
    </row>
    <row r="4063" spans="1:2" x14ac:dyDescent="0.25">
      <c r="A4063" s="398">
        <v>38419</v>
      </c>
      <c r="B4063" s="399">
        <v>1.321</v>
      </c>
    </row>
    <row r="4064" spans="1:2" x14ac:dyDescent="0.25">
      <c r="A4064" s="398">
        <v>38418</v>
      </c>
      <c r="B4064" s="399">
        <v>1.3240000000000001</v>
      </c>
    </row>
    <row r="4065" spans="1:2" x14ac:dyDescent="0.25">
      <c r="A4065" s="398">
        <v>38417</v>
      </c>
      <c r="B4065" s="399">
        <v>1.3244</v>
      </c>
    </row>
    <row r="4066" spans="1:2" x14ac:dyDescent="0.25">
      <c r="A4066" s="398">
        <v>38416</v>
      </c>
      <c r="B4066" s="399">
        <v>1.3240000000000001</v>
      </c>
    </row>
    <row r="4067" spans="1:2" x14ac:dyDescent="0.25">
      <c r="A4067" s="398">
        <v>38415</v>
      </c>
      <c r="B4067" s="399">
        <v>1.3109</v>
      </c>
    </row>
    <row r="4068" spans="1:2" x14ac:dyDescent="0.25">
      <c r="A4068" s="398">
        <v>38414</v>
      </c>
      <c r="B4068" s="399">
        <v>1.3133999999999999</v>
      </c>
    </row>
    <row r="4069" spans="1:2" x14ac:dyDescent="0.25">
      <c r="A4069" s="398">
        <v>38413</v>
      </c>
      <c r="B4069" s="399">
        <v>1.3182</v>
      </c>
    </row>
    <row r="4070" spans="1:2" x14ac:dyDescent="0.25">
      <c r="A4070" s="398">
        <v>38412</v>
      </c>
      <c r="B4070" s="399">
        <v>1.3241000000000001</v>
      </c>
    </row>
    <row r="4071" spans="1:2" x14ac:dyDescent="0.25">
      <c r="A4071" s="398">
        <v>38411</v>
      </c>
      <c r="B4071" s="399">
        <v>1.3239000000000001</v>
      </c>
    </row>
    <row r="4072" spans="1:2" x14ac:dyDescent="0.25">
      <c r="A4072" s="398">
        <v>38410</v>
      </c>
      <c r="B4072" s="399">
        <v>1.3242</v>
      </c>
    </row>
    <row r="4073" spans="1:2" x14ac:dyDescent="0.25">
      <c r="A4073" s="398">
        <v>38409</v>
      </c>
      <c r="B4073" s="399">
        <v>1.3240000000000001</v>
      </c>
    </row>
    <row r="4074" spans="1:2" x14ac:dyDescent="0.25">
      <c r="A4074" s="398">
        <v>38408</v>
      </c>
      <c r="B4074" s="399">
        <v>1.3204</v>
      </c>
    </row>
    <row r="4075" spans="1:2" x14ac:dyDescent="0.25">
      <c r="A4075" s="398">
        <v>38407</v>
      </c>
      <c r="B4075" s="399">
        <v>1.321</v>
      </c>
    </row>
    <row r="4076" spans="1:2" x14ac:dyDescent="0.25">
      <c r="A4076" s="398">
        <v>38406</v>
      </c>
      <c r="B4076" s="399">
        <v>1.3254999999999999</v>
      </c>
    </row>
    <row r="4077" spans="1:2" x14ac:dyDescent="0.25">
      <c r="A4077" s="398">
        <v>38405</v>
      </c>
      <c r="B4077" s="399">
        <v>1.3063</v>
      </c>
    </row>
    <row r="4078" spans="1:2" x14ac:dyDescent="0.25">
      <c r="A4078" s="398">
        <v>38404</v>
      </c>
      <c r="B4078" s="399">
        <v>1.3055000000000001</v>
      </c>
    </row>
    <row r="4079" spans="1:2" x14ac:dyDescent="0.25">
      <c r="A4079" s="398">
        <v>38403</v>
      </c>
      <c r="B4079" s="399">
        <v>1.3069</v>
      </c>
    </row>
    <row r="4080" spans="1:2" x14ac:dyDescent="0.25">
      <c r="A4080" s="398">
        <v>38402</v>
      </c>
      <c r="B4080" s="399">
        <v>1.3067</v>
      </c>
    </row>
    <row r="4081" spans="1:2" x14ac:dyDescent="0.25">
      <c r="A4081" s="398">
        <v>38401</v>
      </c>
      <c r="B4081" s="399">
        <v>1.3077000000000001</v>
      </c>
    </row>
    <row r="4082" spans="1:2" x14ac:dyDescent="0.25">
      <c r="A4082" s="398">
        <v>38400</v>
      </c>
      <c r="B4082" s="399">
        <v>1.3024</v>
      </c>
    </row>
    <row r="4083" spans="1:2" x14ac:dyDescent="0.25">
      <c r="A4083" s="398">
        <v>38399</v>
      </c>
      <c r="B4083" s="399">
        <v>1.3017000000000001</v>
      </c>
    </row>
    <row r="4084" spans="1:2" x14ac:dyDescent="0.25">
      <c r="A4084" s="398">
        <v>38398</v>
      </c>
      <c r="B4084" s="399">
        <v>1.2957000000000001</v>
      </c>
    </row>
    <row r="4085" spans="1:2" x14ac:dyDescent="0.25">
      <c r="A4085" s="398">
        <v>38397</v>
      </c>
      <c r="B4085" s="399">
        <v>1.286</v>
      </c>
    </row>
    <row r="4086" spans="1:2" x14ac:dyDescent="0.25">
      <c r="A4086" s="398">
        <v>38396</v>
      </c>
      <c r="B4086" s="399">
        <v>1.2851999999999999</v>
      </c>
    </row>
    <row r="4087" spans="1:2" x14ac:dyDescent="0.25">
      <c r="A4087" s="398">
        <v>38395</v>
      </c>
      <c r="B4087" s="399">
        <v>1.2867</v>
      </c>
    </row>
    <row r="4088" spans="1:2" x14ac:dyDescent="0.25">
      <c r="A4088" s="398">
        <v>38394</v>
      </c>
      <c r="B4088" s="399">
        <v>1.2868999999999999</v>
      </c>
    </row>
    <row r="4089" spans="1:2" x14ac:dyDescent="0.25">
      <c r="A4089" s="398">
        <v>38393</v>
      </c>
      <c r="B4089" s="399">
        <v>1.2804</v>
      </c>
    </row>
    <row r="4090" spans="1:2" x14ac:dyDescent="0.25">
      <c r="A4090" s="398">
        <v>38392</v>
      </c>
      <c r="B4090" s="399">
        <v>1.2766999999999999</v>
      </c>
    </row>
    <row r="4091" spans="1:2" x14ac:dyDescent="0.25">
      <c r="A4091" s="398">
        <v>38391</v>
      </c>
      <c r="B4091" s="399">
        <v>1.2764</v>
      </c>
    </row>
    <row r="4092" spans="1:2" x14ac:dyDescent="0.25">
      <c r="A4092" s="398">
        <v>38390</v>
      </c>
      <c r="B4092" s="399">
        <v>1.2858000000000001</v>
      </c>
    </row>
    <row r="4093" spans="1:2" x14ac:dyDescent="0.25">
      <c r="A4093" s="398">
        <v>38389</v>
      </c>
      <c r="B4093" s="399">
        <v>1.2851999999999999</v>
      </c>
    </row>
    <row r="4094" spans="1:2" x14ac:dyDescent="0.25">
      <c r="A4094" s="398">
        <v>38388</v>
      </c>
      <c r="B4094" s="399">
        <v>1.2851999999999999</v>
      </c>
    </row>
    <row r="4095" spans="1:2" x14ac:dyDescent="0.25">
      <c r="A4095" s="398">
        <v>38387</v>
      </c>
      <c r="B4095" s="399">
        <v>1.2972999999999999</v>
      </c>
    </row>
    <row r="4096" spans="1:2" x14ac:dyDescent="0.25">
      <c r="A4096" s="398">
        <v>38386</v>
      </c>
      <c r="B4096" s="399">
        <v>1.3032999999999999</v>
      </c>
    </row>
    <row r="4097" spans="1:2" x14ac:dyDescent="0.25">
      <c r="A4097" s="398">
        <v>38385</v>
      </c>
      <c r="B4097" s="399">
        <v>1.3043</v>
      </c>
    </row>
    <row r="4098" spans="1:2" x14ac:dyDescent="0.25">
      <c r="A4098" s="398">
        <v>38384</v>
      </c>
      <c r="B4098" s="399">
        <v>1.3030999999999999</v>
      </c>
    </row>
    <row r="4099" spans="1:2" x14ac:dyDescent="0.25">
      <c r="A4099" s="398">
        <v>38383</v>
      </c>
      <c r="B4099" s="399">
        <v>1.3032999999999999</v>
      </c>
    </row>
    <row r="4100" spans="1:2" x14ac:dyDescent="0.25">
      <c r="A4100" s="398">
        <v>38382</v>
      </c>
      <c r="B4100" s="399">
        <v>1.3041</v>
      </c>
    </row>
    <row r="4101" spans="1:2" x14ac:dyDescent="0.25">
      <c r="A4101" s="398">
        <v>38381</v>
      </c>
      <c r="B4101" s="399">
        <v>1.3045</v>
      </c>
    </row>
    <row r="4102" spans="1:2" x14ac:dyDescent="0.25">
      <c r="A4102" s="398">
        <v>38380</v>
      </c>
      <c r="B4102" s="399">
        <v>1.3032999999999999</v>
      </c>
    </row>
    <row r="4103" spans="1:2" x14ac:dyDescent="0.25">
      <c r="A4103" s="398">
        <v>38379</v>
      </c>
      <c r="B4103" s="399">
        <v>1.3070999999999999</v>
      </c>
    </row>
    <row r="4104" spans="1:2" x14ac:dyDescent="0.25">
      <c r="A4104" s="398">
        <v>38378</v>
      </c>
      <c r="B4104" s="399">
        <v>1.2968999999999999</v>
      </c>
    </row>
    <row r="4105" spans="1:2" x14ac:dyDescent="0.25">
      <c r="A4105" s="398">
        <v>38377</v>
      </c>
      <c r="B4105" s="399">
        <v>1.3059000000000001</v>
      </c>
    </row>
    <row r="4106" spans="1:2" x14ac:dyDescent="0.25">
      <c r="A4106" s="398">
        <v>38376</v>
      </c>
      <c r="B4106" s="399">
        <v>1.3044</v>
      </c>
    </row>
    <row r="4107" spans="1:2" x14ac:dyDescent="0.25">
      <c r="A4107" s="398">
        <v>38375</v>
      </c>
      <c r="B4107" s="399">
        <v>1.2994000000000001</v>
      </c>
    </row>
    <row r="4108" spans="1:2" x14ac:dyDescent="0.25">
      <c r="A4108" s="398">
        <v>38374</v>
      </c>
      <c r="B4108" s="399">
        <v>1.3045</v>
      </c>
    </row>
    <row r="4109" spans="1:2" x14ac:dyDescent="0.25">
      <c r="A4109" s="398">
        <v>38373</v>
      </c>
      <c r="B4109" s="399">
        <v>1.2969999999999999</v>
      </c>
    </row>
    <row r="4110" spans="1:2" x14ac:dyDescent="0.25">
      <c r="A4110" s="398">
        <v>38372</v>
      </c>
      <c r="B4110" s="399">
        <v>1.3005</v>
      </c>
    </row>
    <row r="4111" spans="1:2" x14ac:dyDescent="0.25">
      <c r="A4111" s="398">
        <v>38371</v>
      </c>
      <c r="B4111" s="399">
        <v>1.302</v>
      </c>
    </row>
    <row r="4112" spans="1:2" x14ac:dyDescent="0.25">
      <c r="A4112" s="398">
        <v>38370</v>
      </c>
      <c r="B4112" s="399">
        <v>1.3065</v>
      </c>
    </row>
    <row r="4113" spans="1:2" x14ac:dyDescent="0.25">
      <c r="A4113" s="398">
        <v>38369</v>
      </c>
      <c r="B4113" s="399">
        <v>1.3101</v>
      </c>
    </row>
    <row r="4114" spans="1:2" x14ac:dyDescent="0.25">
      <c r="A4114" s="398">
        <v>38368</v>
      </c>
      <c r="B4114" s="399">
        <v>1.3099000000000001</v>
      </c>
    </row>
    <row r="4115" spans="1:2" x14ac:dyDescent="0.25">
      <c r="A4115" s="398">
        <v>38367</v>
      </c>
      <c r="B4115" s="399">
        <v>1.3101</v>
      </c>
    </row>
    <row r="4116" spans="1:2" x14ac:dyDescent="0.25">
      <c r="A4116" s="398">
        <v>38366</v>
      </c>
      <c r="B4116" s="399">
        <v>1.3220000000000001</v>
      </c>
    </row>
    <row r="4117" spans="1:2" x14ac:dyDescent="0.25">
      <c r="A4117" s="398">
        <v>38365</v>
      </c>
      <c r="B4117" s="399">
        <v>1.3262</v>
      </c>
    </row>
    <row r="4118" spans="1:2" x14ac:dyDescent="0.25">
      <c r="A4118" s="398">
        <v>38364</v>
      </c>
      <c r="B4118" s="399">
        <v>1.3110999999999999</v>
      </c>
    </row>
    <row r="4119" spans="1:2" x14ac:dyDescent="0.25">
      <c r="A4119" s="398">
        <v>38363</v>
      </c>
      <c r="B4119" s="399">
        <v>1.3084</v>
      </c>
    </row>
    <row r="4120" spans="1:2" x14ac:dyDescent="0.25">
      <c r="A4120" s="398">
        <v>38362</v>
      </c>
      <c r="B4120" s="399">
        <v>1.3052999999999999</v>
      </c>
    </row>
    <row r="4121" spans="1:2" x14ac:dyDescent="0.25">
      <c r="A4121" s="398">
        <v>38361</v>
      </c>
      <c r="B4121" s="399">
        <v>1.3056000000000001</v>
      </c>
    </row>
    <row r="4122" spans="1:2" x14ac:dyDescent="0.25">
      <c r="A4122" s="398">
        <v>38360</v>
      </c>
      <c r="B4122" s="399">
        <v>1.3047</v>
      </c>
    </row>
    <row r="4123" spans="1:2" x14ac:dyDescent="0.25">
      <c r="A4123" s="398">
        <v>38359</v>
      </c>
      <c r="B4123" s="399">
        <v>1.3172999999999999</v>
      </c>
    </row>
    <row r="4124" spans="1:2" x14ac:dyDescent="0.25">
      <c r="A4124" s="398">
        <v>38358</v>
      </c>
      <c r="B4124" s="399">
        <v>1.3255999999999999</v>
      </c>
    </row>
    <row r="4125" spans="1:2" x14ac:dyDescent="0.25">
      <c r="A4125" s="398">
        <v>38357</v>
      </c>
      <c r="B4125" s="399">
        <v>1.3268</v>
      </c>
    </row>
    <row r="4126" spans="1:2" x14ac:dyDescent="0.25">
      <c r="A4126" s="398">
        <v>38356</v>
      </c>
      <c r="B4126" s="399">
        <v>1.3467</v>
      </c>
    </row>
    <row r="4127" spans="1:2" x14ac:dyDescent="0.25">
      <c r="A4127" s="398">
        <v>38355</v>
      </c>
      <c r="B4127" s="399">
        <v>1.3540000000000001</v>
      </c>
    </row>
    <row r="4128" spans="1:2" x14ac:dyDescent="0.25">
      <c r="A4128" s="398">
        <v>38354</v>
      </c>
      <c r="B4128" s="399">
        <v>1.3563000000000001</v>
      </c>
    </row>
    <row r="4129" spans="1:2" x14ac:dyDescent="0.25">
      <c r="A4129" s="398">
        <v>38353</v>
      </c>
      <c r="B4129" s="399">
        <v>1.3564000000000001</v>
      </c>
    </row>
    <row r="4130" spans="1:2" x14ac:dyDescent="0.25">
      <c r="A4130" s="398">
        <v>38352</v>
      </c>
      <c r="B4130" s="399">
        <v>1.3640000000000001</v>
      </c>
    </row>
    <row r="4131" spans="1:2" x14ac:dyDescent="0.25">
      <c r="A4131" s="398">
        <v>38351</v>
      </c>
      <c r="B4131" s="399">
        <v>1.3599000000000001</v>
      </c>
    </row>
    <row r="4132" spans="1:2" x14ac:dyDescent="0.25">
      <c r="A4132" s="398">
        <v>38350</v>
      </c>
      <c r="B4132" s="399">
        <v>1.3605</v>
      </c>
    </row>
    <row r="4133" spans="1:2" x14ac:dyDescent="0.25">
      <c r="A4133" s="398">
        <v>38349</v>
      </c>
      <c r="B4133" s="399">
        <v>1.3613</v>
      </c>
    </row>
    <row r="4134" spans="1:2" x14ac:dyDescent="0.25">
      <c r="A4134" s="398">
        <v>38348</v>
      </c>
      <c r="B4134" s="399">
        <v>1.3532999999999999</v>
      </c>
    </row>
    <row r="4135" spans="1:2" x14ac:dyDescent="0.25">
      <c r="A4135" s="398">
        <v>38347</v>
      </c>
      <c r="B4135" s="399">
        <v>1.3532999999999999</v>
      </c>
    </row>
    <row r="4136" spans="1:2" x14ac:dyDescent="0.25">
      <c r="A4136" s="398">
        <v>38346</v>
      </c>
      <c r="B4136" s="399">
        <v>1.3529</v>
      </c>
    </row>
    <row r="4137" spans="1:2" x14ac:dyDescent="0.25">
      <c r="A4137" s="398">
        <v>38345</v>
      </c>
      <c r="B4137" s="399">
        <v>1.3509</v>
      </c>
    </row>
    <row r="4138" spans="1:2" x14ac:dyDescent="0.25">
      <c r="A4138" s="398">
        <v>38344</v>
      </c>
      <c r="B4138" s="399">
        <v>1.3386</v>
      </c>
    </row>
    <row r="4139" spans="1:2" x14ac:dyDescent="0.25">
      <c r="A4139" s="398">
        <v>38343</v>
      </c>
      <c r="B4139" s="399">
        <v>1.3371</v>
      </c>
    </row>
    <row r="4140" spans="1:2" x14ac:dyDescent="0.25">
      <c r="A4140" s="398">
        <v>38342</v>
      </c>
      <c r="B4140" s="399">
        <v>1.3387</v>
      </c>
    </row>
    <row r="4141" spans="1:2" x14ac:dyDescent="0.25">
      <c r="A4141" s="398">
        <v>38341</v>
      </c>
      <c r="B4141" s="399">
        <v>1.333</v>
      </c>
    </row>
    <row r="4142" spans="1:2" x14ac:dyDescent="0.25">
      <c r="A4142" s="398">
        <v>38340</v>
      </c>
      <c r="B4142" s="399">
        <v>1.3310999999999999</v>
      </c>
    </row>
    <row r="4143" spans="1:2" x14ac:dyDescent="0.25">
      <c r="A4143" s="398">
        <v>38339</v>
      </c>
      <c r="B4143" s="399">
        <v>1.3286</v>
      </c>
    </row>
    <row r="4144" spans="1:2" x14ac:dyDescent="0.25">
      <c r="A4144" s="398">
        <v>38338</v>
      </c>
      <c r="B4144" s="399">
        <v>1.3245</v>
      </c>
    </row>
    <row r="4145" spans="1:2" x14ac:dyDescent="0.25">
      <c r="A4145" s="398">
        <v>38337</v>
      </c>
      <c r="B4145" s="399">
        <v>1.3403</v>
      </c>
    </row>
    <row r="4146" spans="1:2" x14ac:dyDescent="0.25">
      <c r="A4146" s="398">
        <v>38336</v>
      </c>
      <c r="B4146" s="399">
        <v>1.3302</v>
      </c>
    </row>
    <row r="4147" spans="1:2" x14ac:dyDescent="0.25">
      <c r="A4147" s="398">
        <v>38335</v>
      </c>
      <c r="B4147" s="399">
        <v>1.3305</v>
      </c>
    </row>
    <row r="4148" spans="1:2" x14ac:dyDescent="0.25">
      <c r="A4148" s="398">
        <v>38334</v>
      </c>
      <c r="B4148" s="399">
        <v>1.3210999999999999</v>
      </c>
    </row>
    <row r="4149" spans="1:2" x14ac:dyDescent="0.25">
      <c r="A4149" s="398">
        <v>38333</v>
      </c>
      <c r="B4149" s="399">
        <v>1.3214999999999999</v>
      </c>
    </row>
    <row r="4150" spans="1:2" x14ac:dyDescent="0.25">
      <c r="A4150" s="398">
        <v>38332</v>
      </c>
      <c r="B4150" s="399">
        <v>1.3225</v>
      </c>
    </row>
    <row r="4151" spans="1:2" x14ac:dyDescent="0.25">
      <c r="A4151" s="398">
        <v>38331</v>
      </c>
      <c r="B4151" s="399">
        <v>1.3315999999999999</v>
      </c>
    </row>
    <row r="4152" spans="1:2" x14ac:dyDescent="0.25">
      <c r="A4152" s="398">
        <v>38330</v>
      </c>
      <c r="B4152" s="399">
        <v>1.3329</v>
      </c>
    </row>
    <row r="4153" spans="1:2" x14ac:dyDescent="0.25">
      <c r="A4153" s="398">
        <v>38329</v>
      </c>
      <c r="B4153" s="399">
        <v>1.3428</v>
      </c>
    </row>
    <row r="4154" spans="1:2" x14ac:dyDescent="0.25">
      <c r="A4154" s="398">
        <v>38328</v>
      </c>
      <c r="B4154" s="399">
        <v>1.3398000000000001</v>
      </c>
    </row>
    <row r="4155" spans="1:2" x14ac:dyDescent="0.25">
      <c r="A4155" s="398">
        <v>38327</v>
      </c>
      <c r="B4155" s="399">
        <v>1.3447</v>
      </c>
    </row>
    <row r="4156" spans="1:2" x14ac:dyDescent="0.25">
      <c r="A4156" s="398">
        <v>38326</v>
      </c>
      <c r="B4156" s="399">
        <v>1.3461000000000001</v>
      </c>
    </row>
    <row r="4157" spans="1:2" x14ac:dyDescent="0.25">
      <c r="A4157" s="398">
        <v>38325</v>
      </c>
      <c r="B4157" s="399">
        <v>1.3455999999999999</v>
      </c>
    </row>
    <row r="4158" spans="1:2" x14ac:dyDescent="0.25">
      <c r="A4158" s="398">
        <v>38324</v>
      </c>
      <c r="B4158" s="399">
        <v>1.3268</v>
      </c>
    </row>
    <row r="4159" spans="1:2" x14ac:dyDescent="0.25">
      <c r="A4159" s="398">
        <v>38323</v>
      </c>
      <c r="B4159" s="399">
        <v>1.3321000000000001</v>
      </c>
    </row>
    <row r="4160" spans="1:2" x14ac:dyDescent="0.25">
      <c r="A4160" s="398">
        <v>38322</v>
      </c>
      <c r="B4160" s="399">
        <v>1.3293999999999999</v>
      </c>
    </row>
    <row r="4161" spans="1:2" x14ac:dyDescent="0.25">
      <c r="A4161" s="398">
        <v>38321</v>
      </c>
      <c r="B4161" s="399">
        <v>1.327</v>
      </c>
    </row>
    <row r="4162" spans="1:2" x14ac:dyDescent="0.25">
      <c r="A4162" s="398">
        <v>38320</v>
      </c>
      <c r="B4162" s="399">
        <v>1.3278000000000001</v>
      </c>
    </row>
    <row r="4163" spans="1:2" x14ac:dyDescent="0.25">
      <c r="A4163" s="398">
        <v>38319</v>
      </c>
      <c r="B4163" s="399">
        <v>1.3304</v>
      </c>
    </row>
    <row r="4164" spans="1:2" x14ac:dyDescent="0.25">
      <c r="A4164" s="398">
        <v>38318</v>
      </c>
      <c r="B4164" s="399">
        <v>1.3290999999999999</v>
      </c>
    </row>
    <row r="4165" spans="1:2" x14ac:dyDescent="0.25">
      <c r="A4165" s="398">
        <v>38317</v>
      </c>
      <c r="B4165" s="399">
        <v>1.3246</v>
      </c>
    </row>
    <row r="4166" spans="1:2" x14ac:dyDescent="0.25">
      <c r="A4166" s="398">
        <v>38316</v>
      </c>
      <c r="B4166" s="399">
        <v>1.3174999999999999</v>
      </c>
    </row>
    <row r="4167" spans="1:2" x14ac:dyDescent="0.25">
      <c r="A4167" s="398">
        <v>38315</v>
      </c>
      <c r="B4167" s="399">
        <v>1.3077000000000001</v>
      </c>
    </row>
    <row r="4168" spans="1:2" x14ac:dyDescent="0.25">
      <c r="A4168" s="398">
        <v>38314</v>
      </c>
      <c r="B4168" s="399">
        <v>1.3042</v>
      </c>
    </row>
    <row r="4169" spans="1:2" x14ac:dyDescent="0.25">
      <c r="A4169" s="398">
        <v>38313</v>
      </c>
      <c r="B4169" s="399">
        <v>1.3039000000000001</v>
      </c>
    </row>
    <row r="4170" spans="1:2" x14ac:dyDescent="0.25">
      <c r="A4170" s="398">
        <v>38312</v>
      </c>
      <c r="B4170" s="399">
        <v>1.3044</v>
      </c>
    </row>
    <row r="4171" spans="1:2" x14ac:dyDescent="0.25">
      <c r="A4171" s="398">
        <v>38311</v>
      </c>
      <c r="B4171" s="399">
        <v>1.3024</v>
      </c>
    </row>
    <row r="4172" spans="1:2" x14ac:dyDescent="0.25">
      <c r="A4172" s="398">
        <v>38310</v>
      </c>
      <c r="B4172" s="399">
        <v>1.296</v>
      </c>
    </row>
    <row r="4173" spans="1:2" x14ac:dyDescent="0.25">
      <c r="A4173" s="398">
        <v>38309</v>
      </c>
      <c r="B4173" s="399">
        <v>1.3030999999999999</v>
      </c>
    </row>
    <row r="4174" spans="1:2" x14ac:dyDescent="0.25">
      <c r="A4174" s="398">
        <v>38308</v>
      </c>
      <c r="B4174" s="399">
        <v>1.2956000000000001</v>
      </c>
    </row>
    <row r="4175" spans="1:2" x14ac:dyDescent="0.25">
      <c r="A4175" s="398">
        <v>38307</v>
      </c>
      <c r="B4175" s="399">
        <v>1.2943</v>
      </c>
    </row>
    <row r="4176" spans="1:2" x14ac:dyDescent="0.25">
      <c r="A4176" s="398">
        <v>38306</v>
      </c>
      <c r="B4176" s="399">
        <v>1.2985</v>
      </c>
    </row>
    <row r="4177" spans="1:2" x14ac:dyDescent="0.25">
      <c r="A4177" s="398">
        <v>38305</v>
      </c>
      <c r="B4177" s="399">
        <v>1.2977000000000001</v>
      </c>
    </row>
    <row r="4178" spans="1:2" x14ac:dyDescent="0.25">
      <c r="A4178" s="398">
        <v>38304</v>
      </c>
      <c r="B4178" s="399">
        <v>1.2977000000000001</v>
      </c>
    </row>
    <row r="4179" spans="1:2" x14ac:dyDescent="0.25">
      <c r="A4179" s="398">
        <v>38303</v>
      </c>
      <c r="B4179" s="399">
        <v>1.2904</v>
      </c>
    </row>
    <row r="4180" spans="1:2" x14ac:dyDescent="0.25">
      <c r="A4180" s="398">
        <v>38302</v>
      </c>
      <c r="B4180" s="399">
        <v>1.2892999999999999</v>
      </c>
    </row>
    <row r="4181" spans="1:2" x14ac:dyDescent="0.25">
      <c r="A4181" s="398">
        <v>38301</v>
      </c>
      <c r="B4181" s="399">
        <v>1.2897000000000001</v>
      </c>
    </row>
    <row r="4182" spans="1:2" x14ac:dyDescent="0.25">
      <c r="A4182" s="398">
        <v>38300</v>
      </c>
      <c r="B4182" s="399">
        <v>1.2915000000000001</v>
      </c>
    </row>
    <row r="4183" spans="1:2" x14ac:dyDescent="0.25">
      <c r="A4183" s="398">
        <v>38299</v>
      </c>
      <c r="B4183" s="399">
        <v>1.2968999999999999</v>
      </c>
    </row>
    <row r="4184" spans="1:2" x14ac:dyDescent="0.25">
      <c r="A4184" s="398">
        <v>38298</v>
      </c>
      <c r="B4184" s="399">
        <v>1.2935000000000001</v>
      </c>
    </row>
    <row r="4185" spans="1:2" x14ac:dyDescent="0.25">
      <c r="A4185" s="398">
        <v>38297</v>
      </c>
      <c r="B4185" s="399">
        <v>1.2965</v>
      </c>
    </row>
    <row r="4186" spans="1:2" x14ac:dyDescent="0.25">
      <c r="A4186" s="398">
        <v>38296</v>
      </c>
      <c r="B4186" s="399">
        <v>1.2869999999999999</v>
      </c>
    </row>
    <row r="4187" spans="1:2" x14ac:dyDescent="0.25">
      <c r="A4187" s="398">
        <v>38295</v>
      </c>
      <c r="B4187" s="399">
        <v>1.282</v>
      </c>
    </row>
    <row r="4188" spans="1:2" x14ac:dyDescent="0.25">
      <c r="A4188" s="398">
        <v>38294</v>
      </c>
      <c r="B4188" s="399">
        <v>1.2726999999999999</v>
      </c>
    </row>
    <row r="4189" spans="1:2" x14ac:dyDescent="0.25">
      <c r="A4189" s="398">
        <v>38293</v>
      </c>
      <c r="B4189" s="399">
        <v>1.2753000000000001</v>
      </c>
    </row>
    <row r="4190" spans="1:2" x14ac:dyDescent="0.25">
      <c r="A4190" s="398">
        <v>38292</v>
      </c>
      <c r="B4190" s="399">
        <v>1.2806</v>
      </c>
    </row>
    <row r="4191" spans="1:2" x14ac:dyDescent="0.25">
      <c r="A4191" s="398">
        <v>38291</v>
      </c>
      <c r="B4191" s="399">
        <v>1.2790999999999999</v>
      </c>
    </row>
    <row r="4192" spans="1:2" x14ac:dyDescent="0.25">
      <c r="A4192" s="398">
        <v>38290</v>
      </c>
      <c r="B4192" s="399">
        <v>1.2795000000000001</v>
      </c>
    </row>
    <row r="4193" spans="1:2" x14ac:dyDescent="0.25">
      <c r="A4193" s="398">
        <v>38289</v>
      </c>
      <c r="B4193" s="399">
        <v>1.2738</v>
      </c>
    </row>
    <row r="4194" spans="1:2" x14ac:dyDescent="0.25">
      <c r="A4194" s="398">
        <v>38288</v>
      </c>
      <c r="B4194" s="399">
        <v>1.2703</v>
      </c>
    </row>
    <row r="4195" spans="1:2" x14ac:dyDescent="0.25">
      <c r="A4195" s="398">
        <v>38287</v>
      </c>
      <c r="B4195" s="399">
        <v>1.2762</v>
      </c>
    </row>
    <row r="4196" spans="1:2" x14ac:dyDescent="0.25">
      <c r="A4196" s="398">
        <v>38286</v>
      </c>
      <c r="B4196" s="399">
        <v>1.28</v>
      </c>
    </row>
    <row r="4197" spans="1:2" x14ac:dyDescent="0.25">
      <c r="A4197" s="398">
        <v>38285</v>
      </c>
      <c r="B4197" s="399">
        <v>1.2684</v>
      </c>
    </row>
    <row r="4198" spans="1:2" x14ac:dyDescent="0.25">
      <c r="A4198" s="398">
        <v>38284</v>
      </c>
      <c r="B4198" s="399">
        <v>1.2685</v>
      </c>
    </row>
    <row r="4199" spans="1:2" x14ac:dyDescent="0.25">
      <c r="A4199" s="398">
        <v>38283</v>
      </c>
      <c r="B4199" s="399">
        <v>1.2672000000000001</v>
      </c>
    </row>
    <row r="4200" spans="1:2" x14ac:dyDescent="0.25">
      <c r="A4200" s="398">
        <v>38282</v>
      </c>
      <c r="B4200" s="399">
        <v>1.2617</v>
      </c>
    </row>
    <row r="4201" spans="1:2" x14ac:dyDescent="0.25">
      <c r="A4201" s="398">
        <v>38281</v>
      </c>
      <c r="B4201" s="399">
        <v>1.2581</v>
      </c>
    </row>
    <row r="4202" spans="1:2" x14ac:dyDescent="0.25">
      <c r="A4202" s="398">
        <v>38280</v>
      </c>
      <c r="B4202" s="399">
        <v>1.2519</v>
      </c>
    </row>
    <row r="4203" spans="1:2" x14ac:dyDescent="0.25">
      <c r="A4203" s="398">
        <v>38279</v>
      </c>
      <c r="B4203" s="399">
        <v>1.2498</v>
      </c>
    </row>
    <row r="4204" spans="1:2" x14ac:dyDescent="0.25">
      <c r="A4204" s="398">
        <v>38278</v>
      </c>
      <c r="B4204" s="399">
        <v>1.2470000000000001</v>
      </c>
    </row>
    <row r="4205" spans="1:2" x14ac:dyDescent="0.25">
      <c r="A4205" s="398">
        <v>38277</v>
      </c>
      <c r="B4205" s="399">
        <v>1.2479</v>
      </c>
    </row>
    <row r="4206" spans="1:2" x14ac:dyDescent="0.25">
      <c r="A4206" s="398">
        <v>38276</v>
      </c>
      <c r="B4206" s="399">
        <v>1.2474000000000001</v>
      </c>
    </row>
    <row r="4207" spans="1:2" x14ac:dyDescent="0.25">
      <c r="A4207" s="398">
        <v>38275</v>
      </c>
      <c r="B4207" s="399">
        <v>1.2387999999999999</v>
      </c>
    </row>
    <row r="4208" spans="1:2" x14ac:dyDescent="0.25">
      <c r="A4208" s="398">
        <v>38274</v>
      </c>
      <c r="B4208" s="399">
        <v>1.2343999999999999</v>
      </c>
    </row>
    <row r="4209" spans="1:2" x14ac:dyDescent="0.25">
      <c r="A4209" s="398">
        <v>38273</v>
      </c>
      <c r="B4209" s="399">
        <v>1.2324999999999999</v>
      </c>
    </row>
    <row r="4210" spans="1:2" x14ac:dyDescent="0.25">
      <c r="A4210" s="398">
        <v>38272</v>
      </c>
      <c r="B4210" s="399">
        <v>1.2379</v>
      </c>
    </row>
    <row r="4211" spans="1:2" x14ac:dyDescent="0.25">
      <c r="A4211" s="398">
        <v>38271</v>
      </c>
      <c r="B4211" s="399">
        <v>1.2417</v>
      </c>
    </row>
    <row r="4212" spans="1:2" x14ac:dyDescent="0.25">
      <c r="A4212" s="398">
        <v>38270</v>
      </c>
      <c r="B4212" s="399">
        <v>1.2403</v>
      </c>
    </row>
    <row r="4213" spans="1:2" x14ac:dyDescent="0.25">
      <c r="A4213" s="398">
        <v>38269</v>
      </c>
      <c r="B4213" s="399">
        <v>1.2403</v>
      </c>
    </row>
    <row r="4214" spans="1:2" x14ac:dyDescent="0.25">
      <c r="A4214" s="398">
        <v>38268</v>
      </c>
      <c r="B4214" s="399">
        <v>1.2286999999999999</v>
      </c>
    </row>
    <row r="4215" spans="1:2" x14ac:dyDescent="0.25">
      <c r="A4215" s="398">
        <v>38267</v>
      </c>
      <c r="B4215" s="399">
        <v>1.2277</v>
      </c>
    </row>
    <row r="4216" spans="1:2" x14ac:dyDescent="0.25">
      <c r="A4216" s="398">
        <v>38266</v>
      </c>
      <c r="B4216" s="399">
        <v>1.2317</v>
      </c>
    </row>
    <row r="4217" spans="1:2" x14ac:dyDescent="0.25">
      <c r="A4217" s="398">
        <v>38265</v>
      </c>
      <c r="B4217" s="399">
        <v>1.2283999999999999</v>
      </c>
    </row>
    <row r="4218" spans="1:2" x14ac:dyDescent="0.25">
      <c r="A4218" s="398">
        <v>38264</v>
      </c>
      <c r="B4218" s="399">
        <v>1.2394000000000001</v>
      </c>
    </row>
    <row r="4219" spans="1:2" x14ac:dyDescent="0.25">
      <c r="A4219" s="398">
        <v>38263</v>
      </c>
      <c r="B4219" s="399">
        <v>1.2398</v>
      </c>
    </row>
    <row r="4220" spans="1:2" x14ac:dyDescent="0.25">
      <c r="A4220" s="398">
        <v>38262</v>
      </c>
      <c r="B4220" s="399">
        <v>1.2398</v>
      </c>
    </row>
    <row r="4221" spans="1:2" x14ac:dyDescent="0.25">
      <c r="A4221" s="398">
        <v>38261</v>
      </c>
      <c r="B4221" s="399">
        <v>1.2436</v>
      </c>
    </row>
    <row r="4222" spans="1:2" x14ac:dyDescent="0.25">
      <c r="A4222" s="398">
        <v>38260</v>
      </c>
      <c r="B4222" s="399">
        <v>1.2324999999999999</v>
      </c>
    </row>
    <row r="4223" spans="1:2" x14ac:dyDescent="0.25">
      <c r="A4223" s="398">
        <v>38259</v>
      </c>
      <c r="B4223" s="399">
        <v>1.2315</v>
      </c>
    </row>
    <row r="4224" spans="1:2" x14ac:dyDescent="0.25">
      <c r="A4224" s="398">
        <v>38258</v>
      </c>
      <c r="B4224" s="399">
        <v>1.2289000000000001</v>
      </c>
    </row>
    <row r="4225" spans="1:2" x14ac:dyDescent="0.25">
      <c r="A4225" s="398">
        <v>38257</v>
      </c>
      <c r="B4225" s="399">
        <v>1.2279</v>
      </c>
    </row>
    <row r="4226" spans="1:2" x14ac:dyDescent="0.25">
      <c r="A4226" s="398">
        <v>38256</v>
      </c>
      <c r="B4226" s="399">
        <v>1.2272000000000001</v>
      </c>
    </row>
    <row r="4227" spans="1:2" x14ac:dyDescent="0.25">
      <c r="A4227" s="398">
        <v>38255</v>
      </c>
      <c r="B4227" s="399">
        <v>1.2261</v>
      </c>
    </row>
    <row r="4228" spans="1:2" x14ac:dyDescent="0.25">
      <c r="A4228" s="398">
        <v>38254</v>
      </c>
      <c r="B4228" s="399">
        <v>1.2270000000000001</v>
      </c>
    </row>
    <row r="4229" spans="1:2" x14ac:dyDescent="0.25">
      <c r="A4229" s="398">
        <v>38253</v>
      </c>
      <c r="B4229" s="399">
        <v>1.2256</v>
      </c>
    </row>
    <row r="4230" spans="1:2" x14ac:dyDescent="0.25">
      <c r="A4230" s="398">
        <v>38252</v>
      </c>
      <c r="B4230" s="399">
        <v>1.2335</v>
      </c>
    </row>
    <row r="4231" spans="1:2" x14ac:dyDescent="0.25">
      <c r="A4231" s="398">
        <v>38251</v>
      </c>
      <c r="B4231" s="399">
        <v>1.2166999999999999</v>
      </c>
    </row>
    <row r="4232" spans="1:2" x14ac:dyDescent="0.25">
      <c r="A4232" s="398">
        <v>38250</v>
      </c>
      <c r="B4232" s="399">
        <v>1.2177</v>
      </c>
    </row>
    <row r="4233" spans="1:2" x14ac:dyDescent="0.25">
      <c r="A4233" s="398">
        <v>38249</v>
      </c>
      <c r="B4233" s="399">
        <v>1.216</v>
      </c>
    </row>
    <row r="4234" spans="1:2" x14ac:dyDescent="0.25">
      <c r="A4234" s="398">
        <v>38248</v>
      </c>
      <c r="B4234" s="399">
        <v>1.216</v>
      </c>
    </row>
    <row r="4235" spans="1:2" x14ac:dyDescent="0.25">
      <c r="A4235" s="398">
        <v>38247</v>
      </c>
      <c r="B4235" s="399">
        <v>1.2189000000000001</v>
      </c>
    </row>
    <row r="4236" spans="1:2" x14ac:dyDescent="0.25">
      <c r="A4236" s="398">
        <v>38246</v>
      </c>
      <c r="B4236" s="399">
        <v>1.2153</v>
      </c>
    </row>
    <row r="4237" spans="1:2" x14ac:dyDescent="0.25">
      <c r="A4237" s="398">
        <v>38245</v>
      </c>
      <c r="B4237" s="399">
        <v>1.2257</v>
      </c>
    </row>
    <row r="4238" spans="1:2" x14ac:dyDescent="0.25">
      <c r="A4238" s="398">
        <v>38244</v>
      </c>
      <c r="B4238" s="399">
        <v>1.2250000000000001</v>
      </c>
    </row>
    <row r="4239" spans="1:2" x14ac:dyDescent="0.25">
      <c r="A4239" s="398">
        <v>38243</v>
      </c>
      <c r="B4239" s="399">
        <v>1.2253000000000001</v>
      </c>
    </row>
    <row r="4240" spans="1:2" x14ac:dyDescent="0.25">
      <c r="A4240" s="398">
        <v>38242</v>
      </c>
      <c r="B4240" s="399">
        <v>1.2266999999999999</v>
      </c>
    </row>
    <row r="4241" spans="1:2" x14ac:dyDescent="0.25">
      <c r="A4241" s="398">
        <v>38241</v>
      </c>
      <c r="B4241" s="399">
        <v>1.2264999999999999</v>
      </c>
    </row>
    <row r="4242" spans="1:2" x14ac:dyDescent="0.25">
      <c r="A4242" s="398">
        <v>38240</v>
      </c>
      <c r="B4242" s="399">
        <v>1.2194</v>
      </c>
    </row>
    <row r="4243" spans="1:2" x14ac:dyDescent="0.25">
      <c r="A4243" s="398">
        <v>38239</v>
      </c>
      <c r="B4243" s="399">
        <v>1.2181999999999999</v>
      </c>
    </row>
    <row r="4244" spans="1:2" x14ac:dyDescent="0.25">
      <c r="A4244" s="398">
        <v>38238</v>
      </c>
      <c r="B4244" s="399">
        <v>1.2102999999999999</v>
      </c>
    </row>
    <row r="4245" spans="1:2" x14ac:dyDescent="0.25">
      <c r="A4245" s="398">
        <v>38237</v>
      </c>
      <c r="B4245" s="399">
        <v>1.2065999999999999</v>
      </c>
    </row>
    <row r="4246" spans="1:2" x14ac:dyDescent="0.25">
      <c r="A4246" s="398">
        <v>38236</v>
      </c>
      <c r="B4246" s="399">
        <v>1.2059</v>
      </c>
    </row>
    <row r="4247" spans="1:2" x14ac:dyDescent="0.25">
      <c r="A4247" s="398">
        <v>38235</v>
      </c>
      <c r="B4247" s="399">
        <v>1.2053</v>
      </c>
    </row>
    <row r="4248" spans="1:2" x14ac:dyDescent="0.25">
      <c r="A4248" s="398">
        <v>38234</v>
      </c>
      <c r="B4248" s="399">
        <v>1.206</v>
      </c>
    </row>
    <row r="4249" spans="1:2" x14ac:dyDescent="0.25">
      <c r="A4249" s="398">
        <v>38233</v>
      </c>
      <c r="B4249" s="399">
        <v>1.2163999999999999</v>
      </c>
    </row>
    <row r="4250" spans="1:2" x14ac:dyDescent="0.25">
      <c r="A4250" s="398">
        <v>38232</v>
      </c>
      <c r="B4250" s="399">
        <v>1.2185999999999999</v>
      </c>
    </row>
    <row r="4251" spans="1:2" x14ac:dyDescent="0.25">
      <c r="A4251" s="398">
        <v>38231</v>
      </c>
      <c r="B4251" s="399">
        <v>1.2175</v>
      </c>
    </row>
    <row r="4252" spans="1:2" x14ac:dyDescent="0.25">
      <c r="A4252" s="398">
        <v>38230</v>
      </c>
      <c r="B4252" s="399">
        <v>1.2051000000000001</v>
      </c>
    </row>
    <row r="4253" spans="1:2" x14ac:dyDescent="0.25">
      <c r="A4253" s="398">
        <v>38229</v>
      </c>
      <c r="B4253" s="399">
        <v>1.2015</v>
      </c>
    </row>
    <row r="4254" spans="1:2" x14ac:dyDescent="0.25">
      <c r="A4254" s="398">
        <v>38228</v>
      </c>
      <c r="B4254" s="399">
        <v>1.2023999999999999</v>
      </c>
    </row>
    <row r="4255" spans="1:2" x14ac:dyDescent="0.25">
      <c r="A4255" s="398">
        <v>38227</v>
      </c>
      <c r="B4255" s="399">
        <v>1.2011000000000001</v>
      </c>
    </row>
    <row r="4256" spans="1:2" x14ac:dyDescent="0.25">
      <c r="A4256" s="398">
        <v>38226</v>
      </c>
      <c r="B4256" s="399">
        <v>1.2101</v>
      </c>
    </row>
    <row r="4257" spans="1:2" x14ac:dyDescent="0.25">
      <c r="A4257" s="398">
        <v>38225</v>
      </c>
      <c r="B4257" s="399">
        <v>1.2084999999999999</v>
      </c>
    </row>
    <row r="4258" spans="1:2" x14ac:dyDescent="0.25">
      <c r="A4258" s="398">
        <v>38224</v>
      </c>
      <c r="B4258" s="399">
        <v>1.2081999999999999</v>
      </c>
    </row>
    <row r="4259" spans="1:2" x14ac:dyDescent="0.25">
      <c r="A4259" s="398">
        <v>38223</v>
      </c>
      <c r="B4259" s="399">
        <v>1.2137</v>
      </c>
    </row>
    <row r="4260" spans="1:2" x14ac:dyDescent="0.25">
      <c r="A4260" s="398">
        <v>38222</v>
      </c>
      <c r="B4260" s="399">
        <v>1.2313000000000001</v>
      </c>
    </row>
    <row r="4261" spans="1:2" x14ac:dyDescent="0.25">
      <c r="A4261" s="398">
        <v>38221</v>
      </c>
      <c r="B4261" s="399">
        <v>1.232</v>
      </c>
    </row>
    <row r="4262" spans="1:2" x14ac:dyDescent="0.25">
      <c r="A4262" s="398">
        <v>38220</v>
      </c>
      <c r="B4262" s="399">
        <v>1.2309000000000001</v>
      </c>
    </row>
    <row r="4263" spans="1:2" x14ac:dyDescent="0.25">
      <c r="A4263" s="398">
        <v>38219</v>
      </c>
      <c r="B4263" s="399">
        <v>1.2366999999999999</v>
      </c>
    </row>
    <row r="4264" spans="1:2" x14ac:dyDescent="0.25">
      <c r="A4264" s="398">
        <v>38218</v>
      </c>
      <c r="B4264" s="399">
        <v>1.2336</v>
      </c>
    </row>
    <row r="4265" spans="1:2" x14ac:dyDescent="0.25">
      <c r="A4265" s="398">
        <v>38217</v>
      </c>
      <c r="B4265" s="399">
        <v>1.2349000000000001</v>
      </c>
    </row>
    <row r="4266" spans="1:2" x14ac:dyDescent="0.25">
      <c r="A4266" s="398">
        <v>38216</v>
      </c>
      <c r="B4266" s="399">
        <v>1.2359</v>
      </c>
    </row>
    <row r="4267" spans="1:2" x14ac:dyDescent="0.25">
      <c r="A4267" s="398">
        <v>38215</v>
      </c>
      <c r="B4267" s="399">
        <v>1.2363999999999999</v>
      </c>
    </row>
    <row r="4268" spans="1:2" x14ac:dyDescent="0.25">
      <c r="A4268" s="398">
        <v>38214</v>
      </c>
      <c r="B4268" s="399">
        <v>1.2372000000000001</v>
      </c>
    </row>
    <row r="4269" spans="1:2" x14ac:dyDescent="0.25">
      <c r="A4269" s="398">
        <v>38213</v>
      </c>
      <c r="B4269" s="399">
        <v>1.2371000000000001</v>
      </c>
    </row>
    <row r="4270" spans="1:2" x14ac:dyDescent="0.25">
      <c r="A4270" s="398">
        <v>38212</v>
      </c>
      <c r="B4270" s="399">
        <v>1.2261</v>
      </c>
    </row>
    <row r="4271" spans="1:2" x14ac:dyDescent="0.25">
      <c r="A4271" s="398">
        <v>38211</v>
      </c>
      <c r="B4271" s="399">
        <v>1.2214</v>
      </c>
    </row>
    <row r="4272" spans="1:2" x14ac:dyDescent="0.25">
      <c r="A4272" s="398">
        <v>38210</v>
      </c>
      <c r="B4272" s="399">
        <v>1.2237</v>
      </c>
    </row>
    <row r="4273" spans="1:2" x14ac:dyDescent="0.25">
      <c r="A4273" s="398">
        <v>38209</v>
      </c>
      <c r="B4273" s="399">
        <v>1.2266999999999999</v>
      </c>
    </row>
    <row r="4274" spans="1:2" x14ac:dyDescent="0.25">
      <c r="A4274" s="398">
        <v>38208</v>
      </c>
      <c r="B4274" s="399">
        <v>1.2282</v>
      </c>
    </row>
    <row r="4275" spans="1:2" x14ac:dyDescent="0.25">
      <c r="A4275" s="398">
        <v>38207</v>
      </c>
      <c r="B4275" s="399">
        <v>1.2312000000000001</v>
      </c>
    </row>
    <row r="4276" spans="1:2" x14ac:dyDescent="0.25">
      <c r="A4276" s="398">
        <v>38206</v>
      </c>
      <c r="B4276" s="399">
        <v>1.2312000000000001</v>
      </c>
    </row>
    <row r="4277" spans="1:2" x14ac:dyDescent="0.25">
      <c r="A4277" s="398">
        <v>38205</v>
      </c>
      <c r="B4277" s="399">
        <v>1.2058</v>
      </c>
    </row>
    <row r="4278" spans="1:2" x14ac:dyDescent="0.25">
      <c r="A4278" s="398">
        <v>38204</v>
      </c>
      <c r="B4278" s="399">
        <v>1.2041999999999999</v>
      </c>
    </row>
    <row r="4279" spans="1:2" x14ac:dyDescent="0.25">
      <c r="A4279" s="398">
        <v>38203</v>
      </c>
      <c r="B4279" s="399">
        <v>1.2051000000000001</v>
      </c>
    </row>
    <row r="4280" spans="1:2" x14ac:dyDescent="0.25">
      <c r="A4280" s="398">
        <v>38202</v>
      </c>
      <c r="B4280" s="399">
        <v>1.2029000000000001</v>
      </c>
    </row>
    <row r="4281" spans="1:2" x14ac:dyDescent="0.25">
      <c r="A4281" s="398">
        <v>38201</v>
      </c>
      <c r="B4281" s="399">
        <v>1.2064999999999999</v>
      </c>
    </row>
    <row r="4282" spans="1:2" x14ac:dyDescent="0.25">
      <c r="A4282" s="398">
        <v>38200</v>
      </c>
      <c r="B4282" s="399">
        <v>1.2027000000000001</v>
      </c>
    </row>
    <row r="4283" spans="1:2" x14ac:dyDescent="0.25">
      <c r="A4283" s="398">
        <v>38199</v>
      </c>
      <c r="B4283" s="399">
        <v>1.2020999999999999</v>
      </c>
    </row>
    <row r="4284" spans="1:2" x14ac:dyDescent="0.25">
      <c r="A4284" s="398">
        <v>38198</v>
      </c>
      <c r="B4284" s="399">
        <v>1.2029000000000001</v>
      </c>
    </row>
    <row r="4285" spans="1:2" x14ac:dyDescent="0.25">
      <c r="A4285" s="398">
        <v>38197</v>
      </c>
      <c r="B4285" s="399">
        <v>1.2042999999999999</v>
      </c>
    </row>
    <row r="4286" spans="1:2" x14ac:dyDescent="0.25">
      <c r="A4286" s="398">
        <v>38196</v>
      </c>
      <c r="B4286" s="399">
        <v>1.2045999999999999</v>
      </c>
    </row>
    <row r="4287" spans="1:2" x14ac:dyDescent="0.25">
      <c r="A4287" s="398">
        <v>38195</v>
      </c>
      <c r="B4287" s="399">
        <v>1.2150000000000001</v>
      </c>
    </row>
    <row r="4288" spans="1:2" x14ac:dyDescent="0.25">
      <c r="A4288" s="398">
        <v>38194</v>
      </c>
      <c r="B4288" s="399">
        <v>1.2102999999999999</v>
      </c>
    </row>
    <row r="4289" spans="1:2" x14ac:dyDescent="0.25">
      <c r="A4289" s="398">
        <v>38193</v>
      </c>
      <c r="B4289" s="399">
        <v>1.2092000000000001</v>
      </c>
    </row>
    <row r="4290" spans="1:2" x14ac:dyDescent="0.25">
      <c r="A4290" s="398">
        <v>38192</v>
      </c>
      <c r="B4290" s="399">
        <v>1.2101</v>
      </c>
    </row>
    <row r="4291" spans="1:2" x14ac:dyDescent="0.25">
      <c r="A4291" s="398">
        <v>38191</v>
      </c>
      <c r="B4291" s="399">
        <v>1.2249000000000001</v>
      </c>
    </row>
    <row r="4292" spans="1:2" x14ac:dyDescent="0.25">
      <c r="A4292" s="398">
        <v>38190</v>
      </c>
      <c r="B4292" s="399">
        <v>1.2255</v>
      </c>
    </row>
    <row r="4293" spans="1:2" x14ac:dyDescent="0.25">
      <c r="A4293" s="398">
        <v>38189</v>
      </c>
      <c r="B4293" s="399">
        <v>1.2325999999999999</v>
      </c>
    </row>
    <row r="4294" spans="1:2" x14ac:dyDescent="0.25">
      <c r="A4294" s="398">
        <v>38188</v>
      </c>
      <c r="B4294" s="399">
        <v>1.2437</v>
      </c>
    </row>
    <row r="4295" spans="1:2" x14ac:dyDescent="0.25">
      <c r="A4295" s="398">
        <v>38187</v>
      </c>
      <c r="B4295" s="399">
        <v>1.2438</v>
      </c>
    </row>
    <row r="4296" spans="1:2" x14ac:dyDescent="0.25">
      <c r="A4296" s="398">
        <v>38186</v>
      </c>
      <c r="B4296" s="399">
        <v>1.2450000000000001</v>
      </c>
    </row>
    <row r="4297" spans="1:2" x14ac:dyDescent="0.25">
      <c r="A4297" s="398">
        <v>38185</v>
      </c>
      <c r="B4297" s="399">
        <v>1.2445999999999999</v>
      </c>
    </row>
    <row r="4298" spans="1:2" x14ac:dyDescent="0.25">
      <c r="A4298" s="398">
        <v>38184</v>
      </c>
      <c r="B4298" s="399">
        <v>1.2343999999999999</v>
      </c>
    </row>
    <row r="4299" spans="1:2" x14ac:dyDescent="0.25">
      <c r="A4299" s="398">
        <v>38183</v>
      </c>
      <c r="B4299" s="399">
        <v>1.2385999999999999</v>
      </c>
    </row>
    <row r="4300" spans="1:2" x14ac:dyDescent="0.25">
      <c r="A4300" s="398">
        <v>38182</v>
      </c>
      <c r="B4300" s="399">
        <v>1.2323</v>
      </c>
    </row>
    <row r="4301" spans="1:2" x14ac:dyDescent="0.25">
      <c r="A4301" s="398">
        <v>38181</v>
      </c>
      <c r="B4301" s="399">
        <v>1.2408999999999999</v>
      </c>
    </row>
    <row r="4302" spans="1:2" x14ac:dyDescent="0.25">
      <c r="A4302" s="398">
        <v>38180</v>
      </c>
      <c r="B4302" s="399">
        <v>1.2406999999999999</v>
      </c>
    </row>
    <row r="4303" spans="1:2" x14ac:dyDescent="0.25">
      <c r="A4303" s="398">
        <v>38179</v>
      </c>
      <c r="B4303" s="399">
        <v>1.2412000000000001</v>
      </c>
    </row>
    <row r="4304" spans="1:2" x14ac:dyDescent="0.25">
      <c r="A4304" s="398">
        <v>38178</v>
      </c>
      <c r="B4304" s="399">
        <v>1.2410000000000001</v>
      </c>
    </row>
    <row r="4305" spans="1:2" x14ac:dyDescent="0.25">
      <c r="A4305" s="398">
        <v>38177</v>
      </c>
      <c r="B4305" s="399">
        <v>1.2391000000000001</v>
      </c>
    </row>
    <row r="4306" spans="1:2" x14ac:dyDescent="0.25">
      <c r="A4306" s="398">
        <v>38176</v>
      </c>
      <c r="B4306" s="399">
        <v>1.2361</v>
      </c>
    </row>
    <row r="4307" spans="1:2" x14ac:dyDescent="0.25">
      <c r="A4307" s="398">
        <v>38175</v>
      </c>
      <c r="B4307" s="399">
        <v>1.2287999999999999</v>
      </c>
    </row>
    <row r="4308" spans="1:2" x14ac:dyDescent="0.25">
      <c r="A4308" s="398">
        <v>38174</v>
      </c>
      <c r="B4308" s="399">
        <v>1.2281</v>
      </c>
    </row>
    <row r="4309" spans="1:2" x14ac:dyDescent="0.25">
      <c r="A4309" s="398">
        <v>38173</v>
      </c>
      <c r="B4309" s="399">
        <v>1.2318</v>
      </c>
    </row>
    <row r="4310" spans="1:2" x14ac:dyDescent="0.25">
      <c r="A4310" s="398">
        <v>38172</v>
      </c>
      <c r="B4310" s="399">
        <v>1.2305999999999999</v>
      </c>
    </row>
    <row r="4311" spans="1:2" x14ac:dyDescent="0.25">
      <c r="A4311" s="398">
        <v>38171</v>
      </c>
      <c r="B4311" s="399">
        <v>1.2305999999999999</v>
      </c>
    </row>
    <row r="4312" spans="1:2" x14ac:dyDescent="0.25">
      <c r="A4312" s="398">
        <v>38170</v>
      </c>
      <c r="B4312" s="399">
        <v>1.2164999999999999</v>
      </c>
    </row>
    <row r="4313" spans="1:2" x14ac:dyDescent="0.25">
      <c r="A4313" s="398">
        <v>38169</v>
      </c>
      <c r="B4313" s="399">
        <v>1.2193000000000001</v>
      </c>
    </row>
    <row r="4314" spans="1:2" x14ac:dyDescent="0.25">
      <c r="A4314" s="398">
        <v>38168</v>
      </c>
      <c r="B4314" s="399">
        <v>1.2081999999999999</v>
      </c>
    </row>
    <row r="4315" spans="1:2" x14ac:dyDescent="0.25">
      <c r="A4315" s="398">
        <v>38167</v>
      </c>
      <c r="B4315" s="399">
        <v>1.2184999999999999</v>
      </c>
    </row>
    <row r="4316" spans="1:2" x14ac:dyDescent="0.25">
      <c r="A4316" s="398">
        <v>38166</v>
      </c>
      <c r="B4316" s="399">
        <v>1.2173</v>
      </c>
    </row>
    <row r="4317" spans="1:2" x14ac:dyDescent="0.25">
      <c r="A4317" s="398">
        <v>38165</v>
      </c>
      <c r="B4317" s="399">
        <v>1.2156</v>
      </c>
    </row>
    <row r="4318" spans="1:2" x14ac:dyDescent="0.25">
      <c r="A4318" s="398">
        <v>38164</v>
      </c>
      <c r="B4318" s="399">
        <v>1.2156</v>
      </c>
    </row>
    <row r="4319" spans="1:2" x14ac:dyDescent="0.25">
      <c r="A4319" s="398">
        <v>38163</v>
      </c>
      <c r="B4319" s="399">
        <v>1.2164999999999999</v>
      </c>
    </row>
    <row r="4320" spans="1:2" x14ac:dyDescent="0.25">
      <c r="A4320" s="398">
        <v>38162</v>
      </c>
      <c r="B4320" s="399">
        <v>1.2087000000000001</v>
      </c>
    </row>
    <row r="4321" spans="1:2" x14ac:dyDescent="0.25">
      <c r="A4321" s="398">
        <v>38161</v>
      </c>
      <c r="B4321" s="399">
        <v>1.2099</v>
      </c>
    </row>
    <row r="4322" spans="1:2" x14ac:dyDescent="0.25">
      <c r="A4322" s="398">
        <v>38160</v>
      </c>
      <c r="B4322" s="399">
        <v>1.2112000000000001</v>
      </c>
    </row>
    <row r="4323" spans="1:2" x14ac:dyDescent="0.25">
      <c r="A4323" s="398">
        <v>38159</v>
      </c>
      <c r="B4323" s="399">
        <v>1.2136</v>
      </c>
    </row>
    <row r="4324" spans="1:2" x14ac:dyDescent="0.25">
      <c r="A4324" s="398">
        <v>38158</v>
      </c>
      <c r="B4324" s="399">
        <v>1.2139</v>
      </c>
    </row>
    <row r="4325" spans="1:2" x14ac:dyDescent="0.25">
      <c r="A4325" s="398">
        <v>38157</v>
      </c>
      <c r="B4325" s="399">
        <v>1.2138</v>
      </c>
    </row>
    <row r="4326" spans="1:2" x14ac:dyDescent="0.25">
      <c r="A4326" s="398">
        <v>38156</v>
      </c>
      <c r="B4326" s="399">
        <v>1.2054</v>
      </c>
    </row>
    <row r="4327" spans="1:2" x14ac:dyDescent="0.25">
      <c r="A4327" s="398">
        <v>38155</v>
      </c>
      <c r="B4327" s="399">
        <v>1.2005999999999999</v>
      </c>
    </row>
    <row r="4328" spans="1:2" x14ac:dyDescent="0.25">
      <c r="A4328" s="398">
        <v>38154</v>
      </c>
      <c r="B4328" s="399">
        <v>1.2161999999999999</v>
      </c>
    </row>
    <row r="4329" spans="1:2" x14ac:dyDescent="0.25">
      <c r="A4329" s="398">
        <v>38153</v>
      </c>
      <c r="B4329" s="399">
        <v>1.2067000000000001</v>
      </c>
    </row>
    <row r="4330" spans="1:2" x14ac:dyDescent="0.25">
      <c r="A4330" s="398">
        <v>38152</v>
      </c>
      <c r="B4330" s="399">
        <v>1.2027000000000001</v>
      </c>
    </row>
    <row r="4331" spans="1:2" x14ac:dyDescent="0.25">
      <c r="A4331" s="398">
        <v>38151</v>
      </c>
      <c r="B4331" s="399">
        <v>1.2027000000000001</v>
      </c>
    </row>
    <row r="4332" spans="1:2" x14ac:dyDescent="0.25">
      <c r="A4332" s="398">
        <v>38150</v>
      </c>
      <c r="B4332" s="399">
        <v>1.2017</v>
      </c>
    </row>
    <row r="4333" spans="1:2" x14ac:dyDescent="0.25">
      <c r="A4333" s="398">
        <v>38149</v>
      </c>
      <c r="B4333" s="399">
        <v>1.2111000000000001</v>
      </c>
    </row>
    <row r="4334" spans="1:2" x14ac:dyDescent="0.25">
      <c r="A4334" s="398">
        <v>38148</v>
      </c>
      <c r="B4334" s="399">
        <v>1.2044999999999999</v>
      </c>
    </row>
    <row r="4335" spans="1:2" x14ac:dyDescent="0.25">
      <c r="A4335" s="398">
        <v>38147</v>
      </c>
      <c r="B4335" s="399">
        <v>1.2262999999999999</v>
      </c>
    </row>
    <row r="4336" spans="1:2" x14ac:dyDescent="0.25">
      <c r="A4336" s="398">
        <v>38146</v>
      </c>
      <c r="B4336" s="399">
        <v>1.2314000000000001</v>
      </c>
    </row>
    <row r="4337" spans="1:2" x14ac:dyDescent="0.25">
      <c r="A4337" s="398">
        <v>38145</v>
      </c>
      <c r="B4337" s="399">
        <v>1.2282</v>
      </c>
    </row>
    <row r="4338" spans="1:2" x14ac:dyDescent="0.25">
      <c r="A4338" s="398">
        <v>38144</v>
      </c>
      <c r="B4338" s="399">
        <v>1.2269000000000001</v>
      </c>
    </row>
    <row r="4339" spans="1:2" x14ac:dyDescent="0.25">
      <c r="A4339" s="398">
        <v>38143</v>
      </c>
      <c r="B4339" s="399">
        <v>1.2287999999999999</v>
      </c>
    </row>
    <row r="4340" spans="1:2" x14ac:dyDescent="0.25">
      <c r="A4340" s="398">
        <v>38142</v>
      </c>
      <c r="B4340" s="399">
        <v>1.2221</v>
      </c>
    </row>
    <row r="4341" spans="1:2" x14ac:dyDescent="0.25">
      <c r="A4341" s="398">
        <v>38141</v>
      </c>
      <c r="B4341" s="399">
        <v>1.2213000000000001</v>
      </c>
    </row>
    <row r="4342" spans="1:2" x14ac:dyDescent="0.25">
      <c r="A4342" s="398">
        <v>38140</v>
      </c>
      <c r="B4342" s="399">
        <v>1.2242</v>
      </c>
    </row>
    <row r="4343" spans="1:2" x14ac:dyDescent="0.25">
      <c r="A4343" s="398">
        <v>38139</v>
      </c>
      <c r="B4343" s="399">
        <v>1.2184999999999999</v>
      </c>
    </row>
    <row r="4344" spans="1:2" x14ac:dyDescent="0.25">
      <c r="A4344" s="398">
        <v>38138</v>
      </c>
      <c r="B4344" s="399">
        <v>1.224</v>
      </c>
    </row>
    <row r="4345" spans="1:2" x14ac:dyDescent="0.25">
      <c r="A4345" s="398">
        <v>38137</v>
      </c>
      <c r="B4345" s="399">
        <v>1.2218</v>
      </c>
    </row>
    <row r="4346" spans="1:2" x14ac:dyDescent="0.25">
      <c r="A4346" s="398">
        <v>38136</v>
      </c>
      <c r="B4346" s="399">
        <v>1.2212000000000001</v>
      </c>
    </row>
    <row r="4347" spans="1:2" x14ac:dyDescent="0.25">
      <c r="A4347" s="398">
        <v>38135</v>
      </c>
      <c r="B4347" s="399">
        <v>1.2264999999999999</v>
      </c>
    </row>
    <row r="4348" spans="1:2" x14ac:dyDescent="0.25">
      <c r="A4348" s="398">
        <v>38134</v>
      </c>
      <c r="B4348" s="399">
        <v>1.2103999999999999</v>
      </c>
    </row>
    <row r="4349" spans="1:2" x14ac:dyDescent="0.25">
      <c r="A4349" s="398">
        <v>38133</v>
      </c>
      <c r="B4349" s="399">
        <v>1.2094</v>
      </c>
    </row>
    <row r="4350" spans="1:2" x14ac:dyDescent="0.25">
      <c r="A4350" s="398">
        <v>38132</v>
      </c>
      <c r="B4350" s="399">
        <v>1.2012</v>
      </c>
    </row>
    <row r="4351" spans="1:2" x14ac:dyDescent="0.25">
      <c r="A4351" s="398">
        <v>38131</v>
      </c>
      <c r="B4351" s="399">
        <v>1.1976</v>
      </c>
    </row>
    <row r="4352" spans="1:2" x14ac:dyDescent="0.25">
      <c r="A4352" s="398">
        <v>38130</v>
      </c>
      <c r="B4352" s="399">
        <v>1.1996</v>
      </c>
    </row>
    <row r="4353" spans="1:2" x14ac:dyDescent="0.25">
      <c r="A4353" s="398">
        <v>38129</v>
      </c>
      <c r="B4353" s="399">
        <v>1.1993</v>
      </c>
    </row>
    <row r="4354" spans="1:2" x14ac:dyDescent="0.25">
      <c r="A4354" s="398">
        <v>38128</v>
      </c>
      <c r="B4354" s="399">
        <v>1.1933</v>
      </c>
    </row>
    <row r="4355" spans="1:2" x14ac:dyDescent="0.25">
      <c r="A4355" s="398">
        <v>38127</v>
      </c>
      <c r="B4355" s="399">
        <v>1.2010000000000001</v>
      </c>
    </row>
    <row r="4356" spans="1:2" x14ac:dyDescent="0.25">
      <c r="A4356" s="398">
        <v>38126</v>
      </c>
      <c r="B4356" s="399">
        <v>1.1946000000000001</v>
      </c>
    </row>
    <row r="4357" spans="1:2" x14ac:dyDescent="0.25">
      <c r="A4357" s="398">
        <v>38125</v>
      </c>
      <c r="B4357" s="399">
        <v>1.202</v>
      </c>
    </row>
    <row r="4358" spans="1:2" x14ac:dyDescent="0.25">
      <c r="A4358" s="398">
        <v>38124</v>
      </c>
      <c r="B4358" s="399">
        <v>1.1887000000000001</v>
      </c>
    </row>
    <row r="4359" spans="1:2" x14ac:dyDescent="0.25">
      <c r="A4359" s="398">
        <v>38123</v>
      </c>
      <c r="B4359" s="399">
        <v>1.1879999999999999</v>
      </c>
    </row>
    <row r="4360" spans="1:2" x14ac:dyDescent="0.25">
      <c r="A4360" s="398">
        <v>38122</v>
      </c>
      <c r="B4360" s="399">
        <v>1.1879</v>
      </c>
    </row>
    <row r="4361" spans="1:2" x14ac:dyDescent="0.25">
      <c r="A4361" s="398">
        <v>38121</v>
      </c>
      <c r="B4361" s="399">
        <v>1.1817</v>
      </c>
    </row>
    <row r="4362" spans="1:2" x14ac:dyDescent="0.25">
      <c r="A4362" s="398">
        <v>38120</v>
      </c>
      <c r="B4362" s="399">
        <v>1.1899</v>
      </c>
    </row>
    <row r="4363" spans="1:2" x14ac:dyDescent="0.25">
      <c r="A4363" s="398">
        <v>38119</v>
      </c>
      <c r="B4363" s="399">
        <v>1.1863999999999999</v>
      </c>
    </row>
    <row r="4364" spans="1:2" x14ac:dyDescent="0.25">
      <c r="A4364" s="398">
        <v>38118</v>
      </c>
      <c r="B4364" s="399">
        <v>1.1853</v>
      </c>
    </row>
    <row r="4365" spans="1:2" x14ac:dyDescent="0.25">
      <c r="A4365" s="398">
        <v>38117</v>
      </c>
      <c r="B4365" s="399">
        <v>1.1869000000000001</v>
      </c>
    </row>
    <row r="4366" spans="1:2" x14ac:dyDescent="0.25">
      <c r="A4366" s="398">
        <v>38116</v>
      </c>
      <c r="B4366" s="399">
        <v>1.1884999999999999</v>
      </c>
    </row>
    <row r="4367" spans="1:2" x14ac:dyDescent="0.25">
      <c r="A4367" s="398">
        <v>38115</v>
      </c>
      <c r="B4367" s="399">
        <v>1.1884999999999999</v>
      </c>
    </row>
    <row r="4368" spans="1:2" x14ac:dyDescent="0.25">
      <c r="A4368" s="398">
        <v>38114</v>
      </c>
      <c r="B4368" s="399">
        <v>1.2073</v>
      </c>
    </row>
    <row r="4369" spans="1:2" x14ac:dyDescent="0.25">
      <c r="A4369" s="398">
        <v>38113</v>
      </c>
      <c r="B4369" s="399">
        <v>1.2164999999999999</v>
      </c>
    </row>
    <row r="4370" spans="1:2" x14ac:dyDescent="0.25">
      <c r="A4370" s="398">
        <v>38112</v>
      </c>
      <c r="B4370" s="399">
        <v>1.2089000000000001</v>
      </c>
    </row>
    <row r="4371" spans="1:2" x14ac:dyDescent="0.25">
      <c r="A4371" s="398">
        <v>38111</v>
      </c>
      <c r="B4371" s="399">
        <v>1.1937</v>
      </c>
    </row>
    <row r="4372" spans="1:2" x14ac:dyDescent="0.25">
      <c r="A4372" s="398">
        <v>38110</v>
      </c>
      <c r="B4372" s="399">
        <v>1.2005999999999999</v>
      </c>
    </row>
    <row r="4373" spans="1:2" x14ac:dyDescent="0.25">
      <c r="A4373" s="398">
        <v>38109</v>
      </c>
      <c r="B4373" s="399">
        <v>1.198</v>
      </c>
    </row>
    <row r="4374" spans="1:2" x14ac:dyDescent="0.25">
      <c r="A4374" s="398">
        <v>38108</v>
      </c>
      <c r="B4374" s="399">
        <v>1.198</v>
      </c>
    </row>
    <row r="4375" spans="1:2" x14ac:dyDescent="0.25">
      <c r="A4375" s="398">
        <v>38107</v>
      </c>
      <c r="B4375" s="399">
        <v>1.1979</v>
      </c>
    </row>
    <row r="4376" spans="1:2" x14ac:dyDescent="0.25">
      <c r="A4376" s="398">
        <v>38106</v>
      </c>
      <c r="B4376" s="399">
        <v>1.1834</v>
      </c>
    </row>
    <row r="4377" spans="1:2" x14ac:dyDescent="0.25">
      <c r="A4377" s="398">
        <v>38105</v>
      </c>
      <c r="B4377" s="399">
        <v>1.1937</v>
      </c>
    </row>
    <row r="4378" spans="1:2" x14ac:dyDescent="0.25">
      <c r="A4378" s="398">
        <v>38104</v>
      </c>
      <c r="B4378" s="399">
        <v>1.1871</v>
      </c>
    </row>
    <row r="4379" spans="1:2" x14ac:dyDescent="0.25">
      <c r="A4379" s="398">
        <v>38103</v>
      </c>
      <c r="B4379" s="399">
        <v>1.1820999999999999</v>
      </c>
    </row>
    <row r="4380" spans="1:2" x14ac:dyDescent="0.25">
      <c r="A4380" s="398">
        <v>38102</v>
      </c>
      <c r="B4380" s="399">
        <v>1.1840999999999999</v>
      </c>
    </row>
    <row r="4381" spans="1:2" x14ac:dyDescent="0.25">
      <c r="A4381" s="398">
        <v>38101</v>
      </c>
      <c r="B4381" s="399">
        <v>1.1834</v>
      </c>
    </row>
    <row r="4382" spans="1:2" x14ac:dyDescent="0.25">
      <c r="A4382" s="398">
        <v>38100</v>
      </c>
      <c r="B4382" s="399">
        <v>1.1906000000000001</v>
      </c>
    </row>
    <row r="4383" spans="1:2" x14ac:dyDescent="0.25">
      <c r="A4383" s="398">
        <v>38099</v>
      </c>
      <c r="B4383" s="399">
        <v>1.1830000000000001</v>
      </c>
    </row>
    <row r="4384" spans="1:2" x14ac:dyDescent="0.25">
      <c r="A4384" s="398">
        <v>38098</v>
      </c>
      <c r="B4384" s="399">
        <v>1.1861999999999999</v>
      </c>
    </row>
    <row r="4385" spans="1:2" x14ac:dyDescent="0.25">
      <c r="A4385" s="398">
        <v>38097</v>
      </c>
      <c r="B4385" s="399">
        <v>1.2017</v>
      </c>
    </row>
    <row r="4386" spans="1:2" x14ac:dyDescent="0.25">
      <c r="A4386" s="398">
        <v>38096</v>
      </c>
      <c r="B4386" s="399">
        <v>1.2013</v>
      </c>
    </row>
    <row r="4387" spans="1:2" x14ac:dyDescent="0.25">
      <c r="A4387" s="398">
        <v>38095</v>
      </c>
      <c r="B4387" s="399">
        <v>1.2</v>
      </c>
    </row>
    <row r="4388" spans="1:2" x14ac:dyDescent="0.25">
      <c r="A4388" s="398">
        <v>38094</v>
      </c>
      <c r="B4388" s="399">
        <v>1.1987000000000001</v>
      </c>
    </row>
    <row r="4389" spans="1:2" x14ac:dyDescent="0.25">
      <c r="A4389" s="398">
        <v>38093</v>
      </c>
      <c r="B4389" s="399">
        <v>1.1974</v>
      </c>
    </row>
    <row r="4390" spans="1:2" x14ac:dyDescent="0.25">
      <c r="A4390" s="398">
        <v>38092</v>
      </c>
      <c r="B4390" s="399">
        <v>1.1964999999999999</v>
      </c>
    </row>
    <row r="4391" spans="1:2" x14ac:dyDescent="0.25">
      <c r="A4391" s="398">
        <v>38091</v>
      </c>
      <c r="B4391" s="399">
        <v>1.1943999999999999</v>
      </c>
    </row>
    <row r="4392" spans="1:2" x14ac:dyDescent="0.25">
      <c r="A4392" s="398">
        <v>38090</v>
      </c>
      <c r="B4392" s="399">
        <v>1.2070000000000001</v>
      </c>
    </row>
    <row r="4393" spans="1:2" x14ac:dyDescent="0.25">
      <c r="A4393" s="398">
        <v>38089</v>
      </c>
      <c r="B4393" s="399">
        <v>1.2090000000000001</v>
      </c>
    </row>
    <row r="4394" spans="1:2" x14ac:dyDescent="0.25">
      <c r="A4394" s="398">
        <v>38088</v>
      </c>
      <c r="B4394" s="399">
        <v>1.2083999999999999</v>
      </c>
    </row>
    <row r="4395" spans="1:2" x14ac:dyDescent="0.25">
      <c r="A4395" s="398">
        <v>38087</v>
      </c>
      <c r="B4395" s="399">
        <v>1.2094</v>
      </c>
    </row>
    <row r="4396" spans="1:2" x14ac:dyDescent="0.25">
      <c r="A4396" s="398">
        <v>38086</v>
      </c>
      <c r="B4396" s="399">
        <v>1.2078</v>
      </c>
    </row>
    <row r="4397" spans="1:2" x14ac:dyDescent="0.25">
      <c r="A4397" s="398">
        <v>38085</v>
      </c>
      <c r="B4397" s="399">
        <v>1.2169000000000001</v>
      </c>
    </row>
    <row r="4398" spans="1:2" x14ac:dyDescent="0.25">
      <c r="A4398" s="398">
        <v>38084</v>
      </c>
      <c r="B4398" s="399">
        <v>1.2089000000000001</v>
      </c>
    </row>
    <row r="4399" spans="1:2" x14ac:dyDescent="0.25">
      <c r="A4399" s="398">
        <v>38083</v>
      </c>
      <c r="B4399" s="399">
        <v>1.2016</v>
      </c>
    </row>
    <row r="4400" spans="1:2" x14ac:dyDescent="0.25">
      <c r="A4400" s="398">
        <v>38082</v>
      </c>
      <c r="B4400" s="399">
        <v>1.2117</v>
      </c>
    </row>
    <row r="4401" spans="1:2" x14ac:dyDescent="0.25">
      <c r="A4401" s="398">
        <v>38081</v>
      </c>
      <c r="B4401" s="399">
        <v>1.2121999999999999</v>
      </c>
    </row>
    <row r="4402" spans="1:2" x14ac:dyDescent="0.25">
      <c r="A4402" s="398">
        <v>38080</v>
      </c>
      <c r="B4402" s="399">
        <v>1.2133</v>
      </c>
    </row>
    <row r="4403" spans="1:2" x14ac:dyDescent="0.25">
      <c r="A4403" s="398">
        <v>38079</v>
      </c>
      <c r="B4403" s="399">
        <v>1.2352000000000001</v>
      </c>
    </row>
    <row r="4404" spans="1:2" x14ac:dyDescent="0.25">
      <c r="A4404" s="398">
        <v>38078</v>
      </c>
      <c r="B4404" s="399">
        <v>1.23</v>
      </c>
    </row>
    <row r="4405" spans="1:2" x14ac:dyDescent="0.25">
      <c r="A4405" s="398">
        <v>38077</v>
      </c>
      <c r="B4405" s="399">
        <v>1.2173</v>
      </c>
    </row>
    <row r="4406" spans="1:2" x14ac:dyDescent="0.25">
      <c r="A4406" s="398">
        <v>38076</v>
      </c>
      <c r="B4406" s="399">
        <v>1.2141999999999999</v>
      </c>
    </row>
    <row r="4407" spans="1:2" x14ac:dyDescent="0.25">
      <c r="A4407" s="398">
        <v>38075</v>
      </c>
      <c r="B4407" s="399">
        <v>1.2119</v>
      </c>
    </row>
    <row r="4408" spans="1:2" x14ac:dyDescent="0.25">
      <c r="A4408" s="398">
        <v>38074</v>
      </c>
      <c r="B4408" s="399">
        <v>1.2121</v>
      </c>
    </row>
    <row r="4409" spans="1:2" x14ac:dyDescent="0.25">
      <c r="A4409" s="398">
        <v>38073</v>
      </c>
      <c r="B4409" s="399">
        <v>1.2122999999999999</v>
      </c>
    </row>
    <row r="4410" spans="1:2" x14ac:dyDescent="0.25">
      <c r="A4410" s="398">
        <v>38072</v>
      </c>
      <c r="B4410" s="399">
        <v>1.2136</v>
      </c>
    </row>
    <row r="4411" spans="1:2" x14ac:dyDescent="0.25">
      <c r="A4411" s="398">
        <v>38071</v>
      </c>
      <c r="B4411" s="399">
        <v>1.2126999999999999</v>
      </c>
    </row>
    <row r="4412" spans="1:2" x14ac:dyDescent="0.25">
      <c r="A4412" s="398">
        <v>38070</v>
      </c>
      <c r="B4412" s="399">
        <v>1.2325999999999999</v>
      </c>
    </row>
    <row r="4413" spans="1:2" x14ac:dyDescent="0.25">
      <c r="A4413" s="398">
        <v>38069</v>
      </c>
      <c r="B4413" s="399">
        <v>1.2331000000000001</v>
      </c>
    </row>
    <row r="4414" spans="1:2" x14ac:dyDescent="0.25">
      <c r="A4414" s="398">
        <v>38068</v>
      </c>
      <c r="B4414" s="399">
        <v>1.2282</v>
      </c>
    </row>
    <row r="4415" spans="1:2" x14ac:dyDescent="0.25">
      <c r="A4415" s="398">
        <v>38067</v>
      </c>
      <c r="B4415" s="399">
        <v>1.2281</v>
      </c>
    </row>
    <row r="4416" spans="1:2" x14ac:dyDescent="0.25">
      <c r="A4416" s="398">
        <v>38066</v>
      </c>
      <c r="B4416" s="399">
        <v>1.2274</v>
      </c>
    </row>
    <row r="4417" spans="1:2" x14ac:dyDescent="0.25">
      <c r="A4417" s="398">
        <v>38065</v>
      </c>
      <c r="B4417" s="399">
        <v>1.2387999999999999</v>
      </c>
    </row>
    <row r="4418" spans="1:2" x14ac:dyDescent="0.25">
      <c r="A4418" s="398">
        <v>38064</v>
      </c>
      <c r="B4418" s="399">
        <v>1.2235</v>
      </c>
    </row>
    <row r="4419" spans="1:2" x14ac:dyDescent="0.25">
      <c r="A4419" s="398">
        <v>38063</v>
      </c>
      <c r="B4419" s="399">
        <v>1.2262</v>
      </c>
    </row>
    <row r="4420" spans="1:2" x14ac:dyDescent="0.25">
      <c r="A4420" s="398">
        <v>38062</v>
      </c>
      <c r="B4420" s="399">
        <v>1.2270000000000001</v>
      </c>
    </row>
    <row r="4421" spans="1:2" x14ac:dyDescent="0.25">
      <c r="A4421" s="398">
        <v>38061</v>
      </c>
      <c r="B4421" s="399">
        <v>1.2234</v>
      </c>
    </row>
    <row r="4422" spans="1:2" x14ac:dyDescent="0.25">
      <c r="A4422" s="398">
        <v>38060</v>
      </c>
      <c r="B4422" s="399">
        <v>1.2222</v>
      </c>
    </row>
    <row r="4423" spans="1:2" x14ac:dyDescent="0.25">
      <c r="A4423" s="398">
        <v>38059</v>
      </c>
      <c r="B4423" s="399">
        <v>1.222</v>
      </c>
    </row>
    <row r="4424" spans="1:2" x14ac:dyDescent="0.25">
      <c r="A4424" s="398">
        <v>38058</v>
      </c>
      <c r="B4424" s="399">
        <v>1.2337</v>
      </c>
    </row>
    <row r="4425" spans="1:2" x14ac:dyDescent="0.25">
      <c r="A4425" s="398">
        <v>38057</v>
      </c>
      <c r="B4425" s="399">
        <v>1.2242</v>
      </c>
    </row>
    <row r="4426" spans="1:2" x14ac:dyDescent="0.25">
      <c r="A4426" s="398">
        <v>38056</v>
      </c>
      <c r="B4426" s="399">
        <v>1.2311000000000001</v>
      </c>
    </row>
    <row r="4427" spans="1:2" x14ac:dyDescent="0.25">
      <c r="A4427" s="398">
        <v>38055</v>
      </c>
      <c r="B4427" s="399">
        <v>1.2404999999999999</v>
      </c>
    </row>
    <row r="4428" spans="1:2" x14ac:dyDescent="0.25">
      <c r="A4428" s="398">
        <v>38054</v>
      </c>
      <c r="B4428" s="399">
        <v>1.2383</v>
      </c>
    </row>
    <row r="4429" spans="1:2" x14ac:dyDescent="0.25">
      <c r="A4429" s="398">
        <v>38053</v>
      </c>
      <c r="B4429" s="399">
        <v>1.2361</v>
      </c>
    </row>
    <row r="4430" spans="1:2" x14ac:dyDescent="0.25">
      <c r="A4430" s="398">
        <v>38052</v>
      </c>
      <c r="B4430" s="399">
        <v>1.2373000000000001</v>
      </c>
    </row>
    <row r="4431" spans="1:2" x14ac:dyDescent="0.25">
      <c r="A4431" s="398">
        <v>38051</v>
      </c>
      <c r="B4431" s="399">
        <v>1.2189000000000001</v>
      </c>
    </row>
    <row r="4432" spans="1:2" x14ac:dyDescent="0.25">
      <c r="A4432" s="398">
        <v>38050</v>
      </c>
      <c r="B4432" s="399">
        <v>1.2197</v>
      </c>
    </row>
    <row r="4433" spans="1:2" x14ac:dyDescent="0.25">
      <c r="A4433" s="398">
        <v>38049</v>
      </c>
      <c r="B4433" s="399">
        <v>1.2214</v>
      </c>
    </row>
    <row r="4434" spans="1:2" x14ac:dyDescent="0.25">
      <c r="A4434" s="398">
        <v>38048</v>
      </c>
      <c r="B4434" s="399">
        <v>1.2442</v>
      </c>
    </row>
    <row r="4435" spans="1:2" x14ac:dyDescent="0.25">
      <c r="A4435" s="398">
        <v>38047</v>
      </c>
      <c r="B4435" s="399">
        <v>1.2488999999999999</v>
      </c>
    </row>
    <row r="4436" spans="1:2" x14ac:dyDescent="0.25">
      <c r="A4436" s="398">
        <v>38046</v>
      </c>
      <c r="B4436" s="399">
        <v>1.2490000000000001</v>
      </c>
    </row>
    <row r="4437" spans="1:2" x14ac:dyDescent="0.25">
      <c r="A4437" s="398">
        <v>38045</v>
      </c>
      <c r="B4437" s="399">
        <v>1.2493000000000001</v>
      </c>
    </row>
    <row r="4438" spans="1:2" x14ac:dyDescent="0.25">
      <c r="A4438" s="398">
        <v>38044</v>
      </c>
      <c r="B4438" s="399">
        <v>1.2432000000000001</v>
      </c>
    </row>
    <row r="4439" spans="1:2" x14ac:dyDescent="0.25">
      <c r="A4439" s="398">
        <v>38043</v>
      </c>
      <c r="B4439" s="399">
        <v>1.2493000000000001</v>
      </c>
    </row>
    <row r="4440" spans="1:2" x14ac:dyDescent="0.25">
      <c r="A4440" s="398">
        <v>38042</v>
      </c>
      <c r="B4440" s="399">
        <v>1.2683</v>
      </c>
    </row>
    <row r="4441" spans="1:2" x14ac:dyDescent="0.25">
      <c r="A4441" s="398">
        <v>38041</v>
      </c>
      <c r="B4441" s="399">
        <v>1.2553000000000001</v>
      </c>
    </row>
    <row r="4442" spans="1:2" x14ac:dyDescent="0.25">
      <c r="A4442" s="398">
        <v>38040</v>
      </c>
      <c r="B4442" s="399">
        <v>1.2506999999999999</v>
      </c>
    </row>
    <row r="4443" spans="1:2" x14ac:dyDescent="0.25">
      <c r="A4443" s="398">
        <v>38039</v>
      </c>
      <c r="B4443" s="399">
        <v>1.2538</v>
      </c>
    </row>
    <row r="4444" spans="1:2" x14ac:dyDescent="0.25">
      <c r="A4444" s="398">
        <v>38038</v>
      </c>
      <c r="B4444" s="399">
        <v>1.2522</v>
      </c>
    </row>
    <row r="4445" spans="1:2" x14ac:dyDescent="0.25">
      <c r="A4445" s="398">
        <v>38037</v>
      </c>
      <c r="B4445" s="399">
        <v>1.2706</v>
      </c>
    </row>
    <row r="4446" spans="1:2" x14ac:dyDescent="0.25">
      <c r="A4446" s="398">
        <v>38036</v>
      </c>
      <c r="B4446" s="399">
        <v>1.2661</v>
      </c>
    </row>
    <row r="4447" spans="1:2" x14ac:dyDescent="0.25">
      <c r="A4447" s="398">
        <v>38035</v>
      </c>
      <c r="B4447" s="399">
        <v>1.2835000000000001</v>
      </c>
    </row>
    <row r="4448" spans="1:2" x14ac:dyDescent="0.25">
      <c r="A4448" s="398">
        <v>38034</v>
      </c>
      <c r="B4448" s="399">
        <v>1.2768999999999999</v>
      </c>
    </row>
    <row r="4449" spans="1:2" x14ac:dyDescent="0.25">
      <c r="A4449" s="398">
        <v>38033</v>
      </c>
      <c r="B4449" s="399">
        <v>1.2747999999999999</v>
      </c>
    </row>
    <row r="4450" spans="1:2" x14ac:dyDescent="0.25">
      <c r="A4450" s="398">
        <v>38032</v>
      </c>
      <c r="B4450" s="399">
        <v>1.2722</v>
      </c>
    </row>
    <row r="4451" spans="1:2" x14ac:dyDescent="0.25">
      <c r="A4451" s="398">
        <v>38031</v>
      </c>
      <c r="B4451" s="399">
        <v>1.2741</v>
      </c>
    </row>
    <row r="4452" spans="1:2" x14ac:dyDescent="0.25">
      <c r="A4452" s="398">
        <v>38030</v>
      </c>
      <c r="B4452" s="399">
        <v>1.2803</v>
      </c>
    </row>
    <row r="4453" spans="1:2" x14ac:dyDescent="0.25">
      <c r="A4453" s="398">
        <v>38029</v>
      </c>
      <c r="B4453" s="399">
        <v>1.2823</v>
      </c>
    </row>
    <row r="4454" spans="1:2" x14ac:dyDescent="0.25">
      <c r="A4454" s="398">
        <v>38028</v>
      </c>
      <c r="B4454" s="399">
        <v>1.2697000000000001</v>
      </c>
    </row>
    <row r="4455" spans="1:2" x14ac:dyDescent="0.25">
      <c r="A4455" s="398">
        <v>38027</v>
      </c>
      <c r="B4455" s="399">
        <v>1.2682</v>
      </c>
    </row>
    <row r="4456" spans="1:2" x14ac:dyDescent="0.25">
      <c r="A4456" s="398">
        <v>38026</v>
      </c>
      <c r="B4456" s="399">
        <v>1.2625</v>
      </c>
    </row>
    <row r="4457" spans="1:2" x14ac:dyDescent="0.25">
      <c r="A4457" s="398">
        <v>38025</v>
      </c>
      <c r="B4457" s="399">
        <v>1.2697000000000001</v>
      </c>
    </row>
    <row r="4458" spans="1:2" x14ac:dyDescent="0.25">
      <c r="A4458" s="398">
        <v>38024</v>
      </c>
      <c r="B4458" s="399">
        <v>1.2701</v>
      </c>
    </row>
    <row r="4459" spans="1:2" x14ac:dyDescent="0.25">
      <c r="A4459" s="398">
        <v>38023</v>
      </c>
      <c r="B4459" s="399">
        <v>1.2539</v>
      </c>
    </row>
    <row r="4460" spans="1:2" x14ac:dyDescent="0.25">
      <c r="A4460" s="398">
        <v>38022</v>
      </c>
      <c r="B4460" s="399">
        <v>1.2527999999999999</v>
      </c>
    </row>
    <row r="4461" spans="1:2" x14ac:dyDescent="0.25">
      <c r="A4461" s="398">
        <v>38021</v>
      </c>
      <c r="B4461" s="399">
        <v>1.2529999999999999</v>
      </c>
    </row>
    <row r="4462" spans="1:2" x14ac:dyDescent="0.25">
      <c r="A4462" s="398">
        <v>38020</v>
      </c>
      <c r="B4462" s="399">
        <v>1.2426999999999999</v>
      </c>
    </row>
    <row r="4463" spans="1:2" x14ac:dyDescent="0.25">
      <c r="A4463" s="398">
        <v>38019</v>
      </c>
      <c r="B4463" s="399">
        <v>1.246</v>
      </c>
    </row>
    <row r="4464" spans="1:2" x14ac:dyDescent="0.25">
      <c r="A4464" s="398">
        <v>38018</v>
      </c>
      <c r="B4464" s="399">
        <v>1.246</v>
      </c>
    </row>
    <row r="4465" spans="1:2" x14ac:dyDescent="0.25">
      <c r="A4465" s="398">
        <v>38017</v>
      </c>
      <c r="B4465" s="399">
        <v>1.246</v>
      </c>
    </row>
    <row r="4466" spans="1:2" x14ac:dyDescent="0.25">
      <c r="A4466" s="398">
        <v>38016</v>
      </c>
      <c r="B4466" s="399">
        <v>1.2411000000000001</v>
      </c>
    </row>
    <row r="4467" spans="1:2" x14ac:dyDescent="0.25">
      <c r="A4467" s="398">
        <v>38015</v>
      </c>
      <c r="B4467" s="399">
        <v>1.2487999999999999</v>
      </c>
    </row>
    <row r="4468" spans="1:2" x14ac:dyDescent="0.25">
      <c r="A4468" s="398">
        <v>38014</v>
      </c>
      <c r="B4468" s="399">
        <v>1.2638</v>
      </c>
    </row>
    <row r="4469" spans="1:2" x14ac:dyDescent="0.25">
      <c r="A4469" s="398">
        <v>38013</v>
      </c>
      <c r="B4469" s="399">
        <v>1.2470000000000001</v>
      </c>
    </row>
    <row r="4470" spans="1:2" x14ac:dyDescent="0.25">
      <c r="A4470" s="398">
        <v>38012</v>
      </c>
      <c r="B4470" s="399">
        <v>1.258</v>
      </c>
    </row>
    <row r="4471" spans="1:2" x14ac:dyDescent="0.25">
      <c r="A4471" s="398">
        <v>38011</v>
      </c>
      <c r="B4471" s="399">
        <v>1.2587999999999999</v>
      </c>
    </row>
    <row r="4472" spans="1:2" x14ac:dyDescent="0.25">
      <c r="A4472" s="398">
        <v>38010</v>
      </c>
      <c r="B4472" s="399">
        <v>1.2586999999999999</v>
      </c>
    </row>
    <row r="4473" spans="1:2" x14ac:dyDescent="0.25">
      <c r="A4473" s="398">
        <v>38009</v>
      </c>
      <c r="B4473" s="399">
        <v>1.2708999999999999</v>
      </c>
    </row>
    <row r="4474" spans="1:2" x14ac:dyDescent="0.25">
      <c r="A4474" s="398">
        <v>38008</v>
      </c>
      <c r="B4474" s="399">
        <v>1.2629999999999999</v>
      </c>
    </row>
    <row r="4475" spans="1:2" x14ac:dyDescent="0.25">
      <c r="A4475" s="398">
        <v>38007</v>
      </c>
      <c r="B4475" s="399">
        <v>1.2576000000000001</v>
      </c>
    </row>
    <row r="4476" spans="1:2" x14ac:dyDescent="0.25">
      <c r="A4476" s="398">
        <v>38006</v>
      </c>
      <c r="B4476" s="399">
        <v>1.2351000000000001</v>
      </c>
    </row>
    <row r="4477" spans="1:2" x14ac:dyDescent="0.25">
      <c r="A4477" s="398">
        <v>38005</v>
      </c>
      <c r="B4477" s="399">
        <v>1.2169000000000001</v>
      </c>
    </row>
    <row r="4478" spans="1:2" x14ac:dyDescent="0.25">
      <c r="A4478" s="398">
        <v>38004</v>
      </c>
      <c r="B4478" s="399">
        <v>1.2393000000000001</v>
      </c>
    </row>
    <row r="4479" spans="1:2" x14ac:dyDescent="0.25">
      <c r="A4479" s="398">
        <v>38003</v>
      </c>
      <c r="B4479" s="399">
        <v>1.2565</v>
      </c>
    </row>
    <row r="4480" spans="1:2" x14ac:dyDescent="0.25">
      <c r="A4480" s="398">
        <v>38002</v>
      </c>
      <c r="B4480" s="399">
        <v>1.2565</v>
      </c>
    </row>
    <row r="4481" spans="1:2" x14ac:dyDescent="0.25">
      <c r="A4481" s="398">
        <v>38001</v>
      </c>
      <c r="B4481" s="399">
        <v>1.2649999999999999</v>
      </c>
    </row>
    <row r="4482" spans="1:2" x14ac:dyDescent="0.25">
      <c r="A4482" s="398">
        <v>38000</v>
      </c>
      <c r="B4482" s="399">
        <v>1.2764</v>
      </c>
    </row>
    <row r="4483" spans="1:2" x14ac:dyDescent="0.25">
      <c r="A4483" s="398">
        <v>37999</v>
      </c>
      <c r="B4483" s="399">
        <v>1.2743</v>
      </c>
    </row>
    <row r="4484" spans="1:2" x14ac:dyDescent="0.25">
      <c r="A4484" s="398">
        <v>37998</v>
      </c>
      <c r="B4484" s="399">
        <v>1.2829999999999999</v>
      </c>
    </row>
    <row r="4485" spans="1:2" x14ac:dyDescent="0.25">
      <c r="A4485" s="398">
        <v>37997</v>
      </c>
      <c r="B4485" s="399">
        <v>1.2825</v>
      </c>
    </row>
    <row r="4486" spans="1:2" x14ac:dyDescent="0.25">
      <c r="A4486" s="398">
        <v>37996</v>
      </c>
      <c r="B4486" s="399">
        <v>1.2825</v>
      </c>
    </row>
    <row r="4487" spans="1:2" x14ac:dyDescent="0.25">
      <c r="A4487" s="398">
        <v>37995</v>
      </c>
      <c r="B4487" s="399">
        <v>1.2764</v>
      </c>
    </row>
    <row r="4488" spans="1:2" x14ac:dyDescent="0.25">
      <c r="A4488" s="398">
        <v>37994</v>
      </c>
      <c r="B4488" s="399">
        <v>1.2636000000000001</v>
      </c>
    </row>
    <row r="4489" spans="1:2" x14ac:dyDescent="0.25">
      <c r="A4489" s="398">
        <v>37993</v>
      </c>
      <c r="B4489" s="399">
        <v>1.2736000000000001</v>
      </c>
    </row>
    <row r="4490" spans="1:2" x14ac:dyDescent="0.25">
      <c r="A4490" s="398">
        <v>37992</v>
      </c>
      <c r="B4490" s="399">
        <v>1.2654000000000001</v>
      </c>
    </row>
    <row r="4491" spans="1:2" x14ac:dyDescent="0.25">
      <c r="A4491" s="398">
        <v>37991</v>
      </c>
      <c r="B4491" s="399">
        <v>1.2583</v>
      </c>
    </row>
    <row r="4492" spans="1:2" x14ac:dyDescent="0.25">
      <c r="A4492" s="398">
        <v>37990</v>
      </c>
      <c r="B4492" s="399">
        <v>1.258</v>
      </c>
    </row>
    <row r="4493" spans="1:2" x14ac:dyDescent="0.25">
      <c r="A4493" s="398">
        <v>37989</v>
      </c>
      <c r="B4493" s="399">
        <v>1.2589999999999999</v>
      </c>
    </row>
    <row r="4494" spans="1:2" x14ac:dyDescent="0.25">
      <c r="A4494" s="398">
        <v>37988</v>
      </c>
      <c r="B4494" s="399">
        <v>1.2542</v>
      </c>
    </row>
    <row r="4495" spans="1:2" x14ac:dyDescent="0.25">
      <c r="A4495" s="398">
        <v>37987</v>
      </c>
      <c r="B4495" s="399">
        <v>1.2576000000000001</v>
      </c>
    </row>
    <row r="4496" spans="1:2" x14ac:dyDescent="0.25">
      <c r="A4496" s="398">
        <v>37986</v>
      </c>
      <c r="B4496" s="399">
        <v>1.2552000000000001</v>
      </c>
    </row>
    <row r="4497" spans="1:2" x14ac:dyDescent="0.25">
      <c r="A4497" s="398">
        <v>37985</v>
      </c>
      <c r="B4497" s="399">
        <v>1.2484</v>
      </c>
    </row>
    <row r="4498" spans="1:2" x14ac:dyDescent="0.25">
      <c r="A4498" s="398">
        <v>37984</v>
      </c>
      <c r="B4498" s="399">
        <v>1.2436</v>
      </c>
    </row>
    <row r="4499" spans="1:2" x14ac:dyDescent="0.25">
      <c r="A4499" s="398">
        <v>37983</v>
      </c>
      <c r="B4499" s="399">
        <v>1.2423999999999999</v>
      </c>
    </row>
    <row r="4500" spans="1:2" x14ac:dyDescent="0.25">
      <c r="A4500" s="398">
        <v>37982</v>
      </c>
      <c r="B4500" s="399">
        <v>1.2428999999999999</v>
      </c>
    </row>
    <row r="4501" spans="1:2" x14ac:dyDescent="0.25">
      <c r="A4501" s="398">
        <v>37981</v>
      </c>
      <c r="B4501" s="399">
        <v>1.2448999999999999</v>
      </c>
    </row>
    <row r="4502" spans="1:2" x14ac:dyDescent="0.25">
      <c r="A4502" s="398">
        <v>37980</v>
      </c>
      <c r="B4502" s="399">
        <v>1.2448999999999999</v>
      </c>
    </row>
    <row r="4503" spans="1:2" x14ac:dyDescent="0.25">
      <c r="A4503" s="398">
        <v>37979</v>
      </c>
      <c r="B4503" s="399">
        <v>1.2390000000000001</v>
      </c>
    </row>
    <row r="4504" spans="1:2" x14ac:dyDescent="0.25">
      <c r="A4504" s="398">
        <v>37978</v>
      </c>
      <c r="B4504" s="399">
        <v>1.24</v>
      </c>
    </row>
    <row r="4505" spans="1:2" x14ac:dyDescent="0.25">
      <c r="A4505" s="398">
        <v>37977</v>
      </c>
      <c r="B4505" s="399">
        <v>1.2404999999999999</v>
      </c>
    </row>
    <row r="4506" spans="1:2" x14ac:dyDescent="0.25">
      <c r="A4506" s="398">
        <v>37976</v>
      </c>
      <c r="B4506" s="399">
        <v>1.2353000000000001</v>
      </c>
    </row>
    <row r="4507" spans="1:2" x14ac:dyDescent="0.25">
      <c r="A4507" s="398">
        <v>37975</v>
      </c>
      <c r="B4507" s="399">
        <v>1.2377</v>
      </c>
    </row>
    <row r="4508" spans="1:2" x14ac:dyDescent="0.25">
      <c r="A4508" s="398">
        <v>37974</v>
      </c>
      <c r="B4508" s="399">
        <v>1.2433000000000001</v>
      </c>
    </row>
    <row r="4509" spans="1:2" x14ac:dyDescent="0.25">
      <c r="A4509" s="398">
        <v>37973</v>
      </c>
      <c r="B4509" s="399">
        <v>1.2403</v>
      </c>
    </row>
    <row r="4510" spans="1:2" x14ac:dyDescent="0.25">
      <c r="A4510" s="398">
        <v>37972</v>
      </c>
      <c r="B4510" s="399">
        <v>1.232</v>
      </c>
    </row>
    <row r="4511" spans="1:2" x14ac:dyDescent="0.25">
      <c r="A4511" s="398">
        <v>37971</v>
      </c>
      <c r="B4511" s="399">
        <v>1.2306999999999999</v>
      </c>
    </row>
    <row r="4512" spans="1:2" x14ac:dyDescent="0.25">
      <c r="A4512" s="398">
        <v>37970</v>
      </c>
      <c r="B4512" s="399">
        <v>1.2267999999999999</v>
      </c>
    </row>
    <row r="4513" spans="1:2" x14ac:dyDescent="0.25">
      <c r="A4513" s="398">
        <v>37969</v>
      </c>
      <c r="B4513" s="399">
        <v>1.2267999999999999</v>
      </c>
    </row>
    <row r="4514" spans="1:2" x14ac:dyDescent="0.25">
      <c r="A4514" s="398">
        <v>37968</v>
      </c>
      <c r="B4514" s="399">
        <v>1.2293000000000001</v>
      </c>
    </row>
    <row r="4515" spans="1:2" x14ac:dyDescent="0.25">
      <c r="A4515" s="398">
        <v>37967</v>
      </c>
      <c r="B4515" s="399">
        <v>1.2205999999999999</v>
      </c>
    </row>
    <row r="4516" spans="1:2" x14ac:dyDescent="0.25">
      <c r="A4516" s="398">
        <v>37966</v>
      </c>
      <c r="B4516" s="399">
        <v>1.2213000000000001</v>
      </c>
    </row>
    <row r="4517" spans="1:2" x14ac:dyDescent="0.25">
      <c r="A4517" s="398">
        <v>37965</v>
      </c>
      <c r="B4517" s="399">
        <v>1.2251000000000001</v>
      </c>
    </row>
    <row r="4518" spans="1:2" x14ac:dyDescent="0.25">
      <c r="A4518" s="398">
        <v>37964</v>
      </c>
      <c r="B4518" s="399">
        <v>1.2228000000000001</v>
      </c>
    </row>
    <row r="4519" spans="1:2" x14ac:dyDescent="0.25">
      <c r="A4519" s="398">
        <v>37963</v>
      </c>
      <c r="B4519" s="399">
        <v>1.2162999999999999</v>
      </c>
    </row>
    <row r="4520" spans="1:2" x14ac:dyDescent="0.25">
      <c r="A4520" s="398">
        <v>37962</v>
      </c>
      <c r="B4520" s="399">
        <v>1.2149000000000001</v>
      </c>
    </row>
    <row r="4521" spans="1:2" x14ac:dyDescent="0.25">
      <c r="A4521" s="398">
        <v>37961</v>
      </c>
      <c r="B4521" s="399">
        <v>1.2165999999999999</v>
      </c>
    </row>
    <row r="4522" spans="1:2" x14ac:dyDescent="0.25">
      <c r="A4522" s="398">
        <v>37960</v>
      </c>
      <c r="B4522" s="399">
        <v>1.2071000000000001</v>
      </c>
    </row>
    <row r="4523" spans="1:2" x14ac:dyDescent="0.25">
      <c r="A4523" s="398">
        <v>37959</v>
      </c>
      <c r="B4523" s="399">
        <v>1.2112000000000001</v>
      </c>
    </row>
    <row r="4524" spans="1:2" x14ac:dyDescent="0.25">
      <c r="A4524" s="398">
        <v>37958</v>
      </c>
      <c r="B4524" s="399">
        <v>1.2074</v>
      </c>
    </row>
    <row r="4525" spans="1:2" x14ac:dyDescent="0.25">
      <c r="A4525" s="398">
        <v>37957</v>
      </c>
      <c r="B4525" s="399">
        <v>1.1973</v>
      </c>
    </row>
    <row r="4526" spans="1:2" x14ac:dyDescent="0.25">
      <c r="A4526" s="398">
        <v>37956</v>
      </c>
      <c r="B4526" s="399">
        <v>1.1978</v>
      </c>
    </row>
    <row r="4527" spans="1:2" x14ac:dyDescent="0.25">
      <c r="A4527" s="398">
        <v>37955</v>
      </c>
      <c r="B4527" s="399">
        <v>1.1986000000000001</v>
      </c>
    </row>
    <row r="4528" spans="1:2" x14ac:dyDescent="0.25">
      <c r="A4528" s="398">
        <v>37954</v>
      </c>
      <c r="B4528" s="399">
        <v>1.1990000000000001</v>
      </c>
    </row>
    <row r="4529" spans="1:2" x14ac:dyDescent="0.25">
      <c r="A4529" s="398">
        <v>37953</v>
      </c>
      <c r="B4529" s="399">
        <v>1.1907000000000001</v>
      </c>
    </row>
    <row r="4530" spans="1:2" x14ac:dyDescent="0.25">
      <c r="A4530" s="398">
        <v>37952</v>
      </c>
      <c r="B4530" s="399">
        <v>1.1938</v>
      </c>
    </row>
    <row r="4531" spans="1:2" x14ac:dyDescent="0.25">
      <c r="A4531" s="398">
        <v>37951</v>
      </c>
      <c r="B4531" s="399">
        <v>1.1783999999999999</v>
      </c>
    </row>
    <row r="4532" spans="1:2" x14ac:dyDescent="0.25">
      <c r="A4532" s="398">
        <v>37950</v>
      </c>
      <c r="B4532" s="399">
        <v>1.1759999999999999</v>
      </c>
    </row>
    <row r="4533" spans="1:2" x14ac:dyDescent="0.25">
      <c r="A4533" s="398">
        <v>37949</v>
      </c>
      <c r="B4533" s="399">
        <v>1.1884999999999999</v>
      </c>
    </row>
    <row r="4534" spans="1:2" x14ac:dyDescent="0.25">
      <c r="A4534" s="398">
        <v>37948</v>
      </c>
      <c r="B4534" s="399">
        <v>1.1890000000000001</v>
      </c>
    </row>
    <row r="4535" spans="1:2" x14ac:dyDescent="0.25">
      <c r="A4535" s="398">
        <v>37947</v>
      </c>
      <c r="B4535" s="399">
        <v>1.1916</v>
      </c>
    </row>
    <row r="4536" spans="1:2" x14ac:dyDescent="0.25">
      <c r="A4536" s="398">
        <v>37946</v>
      </c>
      <c r="B4536" s="399">
        <v>1.1911</v>
      </c>
    </row>
    <row r="4537" spans="1:2" x14ac:dyDescent="0.25">
      <c r="A4537" s="398">
        <v>37945</v>
      </c>
      <c r="B4537" s="399">
        <v>1.1881999999999999</v>
      </c>
    </row>
    <row r="4538" spans="1:2" x14ac:dyDescent="0.25">
      <c r="A4538" s="398">
        <v>37944</v>
      </c>
      <c r="B4538" s="399">
        <v>1.1947000000000001</v>
      </c>
    </row>
    <row r="4539" spans="1:2" x14ac:dyDescent="0.25">
      <c r="A4539" s="398">
        <v>37943</v>
      </c>
      <c r="B4539" s="399">
        <v>1.1752</v>
      </c>
    </row>
    <row r="4540" spans="1:2" x14ac:dyDescent="0.25">
      <c r="A4540" s="398">
        <v>37942</v>
      </c>
      <c r="B4540" s="399">
        <v>1.1785000000000001</v>
      </c>
    </row>
    <row r="4541" spans="1:2" x14ac:dyDescent="0.25">
      <c r="A4541" s="398">
        <v>37941</v>
      </c>
      <c r="B4541" s="399">
        <v>1.1778</v>
      </c>
    </row>
    <row r="4542" spans="1:2" x14ac:dyDescent="0.25">
      <c r="A4542" s="398">
        <v>37940</v>
      </c>
      <c r="B4542" s="399">
        <v>1.1781999999999999</v>
      </c>
    </row>
    <row r="4543" spans="1:2" x14ac:dyDescent="0.25">
      <c r="A4543" s="398">
        <v>37939</v>
      </c>
      <c r="B4543" s="399">
        <v>1.1729000000000001</v>
      </c>
    </row>
    <row r="4544" spans="1:2" x14ac:dyDescent="0.25">
      <c r="A4544" s="398">
        <v>37938</v>
      </c>
      <c r="B4544" s="399">
        <v>1.1637</v>
      </c>
    </row>
    <row r="4545" spans="1:2" x14ac:dyDescent="0.25">
      <c r="A4545" s="398">
        <v>37937</v>
      </c>
      <c r="B4545" s="399">
        <v>1.1506000000000001</v>
      </c>
    </row>
    <row r="4546" spans="1:2" x14ac:dyDescent="0.25">
      <c r="A4546" s="398">
        <v>37936</v>
      </c>
      <c r="B4546" s="399">
        <v>1.1489</v>
      </c>
    </row>
    <row r="4547" spans="1:2" x14ac:dyDescent="0.25">
      <c r="A4547" s="398">
        <v>37935</v>
      </c>
      <c r="B4547" s="399">
        <v>1.1511</v>
      </c>
    </row>
    <row r="4548" spans="1:2" x14ac:dyDescent="0.25">
      <c r="A4548" s="398">
        <v>37934</v>
      </c>
      <c r="B4548" s="399">
        <v>1.1511</v>
      </c>
    </row>
    <row r="4549" spans="1:2" x14ac:dyDescent="0.25">
      <c r="A4549" s="398">
        <v>37933</v>
      </c>
      <c r="B4549" s="399">
        <v>1.1534</v>
      </c>
    </row>
    <row r="4550" spans="1:2" x14ac:dyDescent="0.25">
      <c r="A4550" s="398">
        <v>37932</v>
      </c>
      <c r="B4550" s="399">
        <v>1.1406000000000001</v>
      </c>
    </row>
    <row r="4551" spans="1:2" x14ac:dyDescent="0.25">
      <c r="A4551" s="398">
        <v>37931</v>
      </c>
      <c r="B4551" s="399">
        <v>1.1435999999999999</v>
      </c>
    </row>
    <row r="4552" spans="1:2" x14ac:dyDescent="0.25">
      <c r="A4552" s="398">
        <v>37930</v>
      </c>
      <c r="B4552" s="399">
        <v>1.1488</v>
      </c>
    </row>
    <row r="4553" spans="1:2" x14ac:dyDescent="0.25">
      <c r="A4553" s="398">
        <v>37929</v>
      </c>
      <c r="B4553" s="399">
        <v>1.1447000000000001</v>
      </c>
    </row>
    <row r="4554" spans="1:2" x14ac:dyDescent="0.25">
      <c r="A4554" s="398">
        <v>37928</v>
      </c>
      <c r="B4554" s="399">
        <v>1.1589</v>
      </c>
    </row>
    <row r="4555" spans="1:2" x14ac:dyDescent="0.25">
      <c r="A4555" s="398">
        <v>37927</v>
      </c>
      <c r="B4555" s="399">
        <v>1.1594</v>
      </c>
    </row>
    <row r="4556" spans="1:2" x14ac:dyDescent="0.25">
      <c r="A4556" s="398">
        <v>37926</v>
      </c>
      <c r="B4556" s="399">
        <v>1.1580999999999999</v>
      </c>
    </row>
    <row r="4557" spans="1:2" x14ac:dyDescent="0.25">
      <c r="A4557" s="398">
        <v>37925</v>
      </c>
      <c r="B4557" s="399">
        <v>1.1633</v>
      </c>
    </row>
    <row r="4558" spans="1:2" x14ac:dyDescent="0.25">
      <c r="A4558" s="398">
        <v>37924</v>
      </c>
      <c r="B4558" s="399">
        <v>1.1661999999999999</v>
      </c>
    </row>
    <row r="4559" spans="1:2" x14ac:dyDescent="0.25">
      <c r="A4559" s="398">
        <v>37923</v>
      </c>
      <c r="B4559" s="399">
        <v>1.1665000000000001</v>
      </c>
    </row>
    <row r="4560" spans="1:2" x14ac:dyDescent="0.25">
      <c r="A4560" s="398">
        <v>37922</v>
      </c>
      <c r="B4560" s="399">
        <v>1.1744000000000001</v>
      </c>
    </row>
    <row r="4561" spans="1:2" x14ac:dyDescent="0.25">
      <c r="A4561" s="398">
        <v>37921</v>
      </c>
      <c r="B4561" s="399">
        <v>1.1766000000000001</v>
      </c>
    </row>
    <row r="4562" spans="1:2" x14ac:dyDescent="0.25">
      <c r="A4562" s="398">
        <v>37920</v>
      </c>
      <c r="B4562" s="399">
        <v>1.1757</v>
      </c>
    </row>
    <row r="4563" spans="1:2" x14ac:dyDescent="0.25">
      <c r="A4563" s="398">
        <v>37919</v>
      </c>
      <c r="B4563" s="399">
        <v>1.1792</v>
      </c>
    </row>
    <row r="4564" spans="1:2" x14ac:dyDescent="0.25">
      <c r="A4564" s="398">
        <v>37918</v>
      </c>
      <c r="B4564" s="399">
        <v>1.1776</v>
      </c>
    </row>
    <row r="4565" spans="1:2" x14ac:dyDescent="0.25">
      <c r="A4565" s="398">
        <v>37917</v>
      </c>
      <c r="B4565" s="399">
        <v>1.1805000000000001</v>
      </c>
    </row>
    <row r="4566" spans="1:2" x14ac:dyDescent="0.25">
      <c r="A4566" s="398">
        <v>37916</v>
      </c>
      <c r="B4566" s="399">
        <v>1.1651</v>
      </c>
    </row>
    <row r="4567" spans="1:2" x14ac:dyDescent="0.25">
      <c r="A4567" s="398">
        <v>37915</v>
      </c>
      <c r="B4567" s="399">
        <v>1.1637</v>
      </c>
    </row>
    <row r="4568" spans="1:2" x14ac:dyDescent="0.25">
      <c r="A4568" s="398">
        <v>37914</v>
      </c>
      <c r="B4568" s="399">
        <v>1.1677999999999999</v>
      </c>
    </row>
    <row r="4569" spans="1:2" x14ac:dyDescent="0.25">
      <c r="A4569" s="398">
        <v>37913</v>
      </c>
      <c r="B4569" s="399">
        <v>1.1667000000000001</v>
      </c>
    </row>
    <row r="4570" spans="1:2" x14ac:dyDescent="0.25">
      <c r="A4570" s="398">
        <v>37912</v>
      </c>
      <c r="B4570" s="399">
        <v>1.1672</v>
      </c>
    </row>
    <row r="4571" spans="1:2" x14ac:dyDescent="0.25">
      <c r="A4571" s="398">
        <v>37911</v>
      </c>
      <c r="B4571" s="399">
        <v>1.1592</v>
      </c>
    </row>
    <row r="4572" spans="1:2" x14ac:dyDescent="0.25">
      <c r="A4572" s="398">
        <v>37910</v>
      </c>
      <c r="B4572" s="399">
        <v>1.1633</v>
      </c>
    </row>
    <row r="4573" spans="1:2" x14ac:dyDescent="0.25">
      <c r="A4573" s="398">
        <v>37909</v>
      </c>
      <c r="B4573" s="399">
        <v>1.1722999999999999</v>
      </c>
    </row>
    <row r="4574" spans="1:2" x14ac:dyDescent="0.25">
      <c r="A4574" s="398">
        <v>37908</v>
      </c>
      <c r="B4574" s="399">
        <v>1.1701999999999999</v>
      </c>
    </row>
    <row r="4575" spans="1:2" x14ac:dyDescent="0.25">
      <c r="A4575" s="398">
        <v>37907</v>
      </c>
      <c r="B4575" s="399">
        <v>1.179</v>
      </c>
    </row>
    <row r="4576" spans="1:2" x14ac:dyDescent="0.25">
      <c r="A4576" s="398">
        <v>37906</v>
      </c>
      <c r="B4576" s="399">
        <v>1.179</v>
      </c>
    </row>
    <row r="4577" spans="1:2" x14ac:dyDescent="0.25">
      <c r="A4577" s="398">
        <v>37905</v>
      </c>
      <c r="B4577" s="399">
        <v>1.1800999999999999</v>
      </c>
    </row>
    <row r="4578" spans="1:2" x14ac:dyDescent="0.25">
      <c r="A4578" s="398">
        <v>37904</v>
      </c>
      <c r="B4578" s="399">
        <v>1.1735</v>
      </c>
    </row>
    <row r="4579" spans="1:2" x14ac:dyDescent="0.25">
      <c r="A4579" s="398">
        <v>37903</v>
      </c>
      <c r="B4579" s="399">
        <v>1.1815</v>
      </c>
    </row>
    <row r="4580" spans="1:2" x14ac:dyDescent="0.25">
      <c r="A4580" s="398">
        <v>37902</v>
      </c>
      <c r="B4580" s="399">
        <v>1.1767000000000001</v>
      </c>
    </row>
    <row r="4581" spans="1:2" x14ac:dyDescent="0.25">
      <c r="A4581" s="398">
        <v>37901</v>
      </c>
      <c r="B4581" s="399">
        <v>1.1718</v>
      </c>
    </row>
    <row r="4582" spans="1:2" x14ac:dyDescent="0.25">
      <c r="A4582" s="398">
        <v>37900</v>
      </c>
      <c r="B4582" s="399">
        <v>1.1568000000000001</v>
      </c>
    </row>
    <row r="4583" spans="1:2" x14ac:dyDescent="0.25">
      <c r="A4583" s="398">
        <v>37899</v>
      </c>
      <c r="B4583" s="399">
        <v>1.157</v>
      </c>
    </row>
    <row r="4584" spans="1:2" x14ac:dyDescent="0.25">
      <c r="A4584" s="398">
        <v>37898</v>
      </c>
      <c r="B4584" s="399">
        <v>1.1569</v>
      </c>
    </row>
    <row r="4585" spans="1:2" x14ac:dyDescent="0.25">
      <c r="A4585" s="398">
        <v>37897</v>
      </c>
      <c r="B4585" s="399">
        <v>1.169</v>
      </c>
    </row>
    <row r="4586" spans="1:2" x14ac:dyDescent="0.25">
      <c r="A4586" s="398">
        <v>37896</v>
      </c>
      <c r="B4586" s="399">
        <v>1.1722999999999999</v>
      </c>
    </row>
    <row r="4587" spans="1:2" x14ac:dyDescent="0.25">
      <c r="A4587" s="398">
        <v>37895</v>
      </c>
      <c r="B4587" s="399">
        <v>1.1665000000000001</v>
      </c>
    </row>
    <row r="4588" spans="1:2" x14ac:dyDescent="0.25">
      <c r="A4588" s="398">
        <v>37894</v>
      </c>
      <c r="B4588" s="399">
        <v>1.1594</v>
      </c>
    </row>
    <row r="4589" spans="1:2" x14ac:dyDescent="0.25">
      <c r="A4589" s="398">
        <v>37893</v>
      </c>
      <c r="B4589" s="399">
        <v>1.1464000000000001</v>
      </c>
    </row>
    <row r="4590" spans="1:2" x14ac:dyDescent="0.25">
      <c r="A4590" s="398">
        <v>37892</v>
      </c>
      <c r="B4590" s="399">
        <v>1.1459999999999999</v>
      </c>
    </row>
    <row r="4591" spans="1:2" x14ac:dyDescent="0.25">
      <c r="A4591" s="398">
        <v>37891</v>
      </c>
      <c r="B4591" s="399">
        <v>1.1475</v>
      </c>
    </row>
    <row r="4592" spans="1:2" x14ac:dyDescent="0.25">
      <c r="A4592" s="398">
        <v>37890</v>
      </c>
      <c r="B4592" s="399">
        <v>1.1494</v>
      </c>
    </row>
    <row r="4593" spans="1:2" x14ac:dyDescent="0.25">
      <c r="A4593" s="398">
        <v>37889</v>
      </c>
      <c r="B4593" s="399">
        <v>1.1496999999999999</v>
      </c>
    </row>
    <row r="4594" spans="1:2" x14ac:dyDescent="0.25">
      <c r="A4594" s="398">
        <v>37888</v>
      </c>
      <c r="B4594" s="399">
        <v>1.1444000000000001</v>
      </c>
    </row>
    <row r="4595" spans="1:2" x14ac:dyDescent="0.25">
      <c r="A4595" s="398">
        <v>37887</v>
      </c>
      <c r="B4595" s="399">
        <v>1.1473</v>
      </c>
    </row>
    <row r="4596" spans="1:2" x14ac:dyDescent="0.25">
      <c r="A4596" s="398">
        <v>37886</v>
      </c>
      <c r="B4596" s="399">
        <v>1.1418999999999999</v>
      </c>
    </row>
    <row r="4597" spans="1:2" x14ac:dyDescent="0.25">
      <c r="A4597" s="398">
        <v>37885</v>
      </c>
      <c r="B4597" s="399">
        <v>1.1368</v>
      </c>
    </row>
    <row r="4598" spans="1:2" x14ac:dyDescent="0.25">
      <c r="A4598" s="398">
        <v>37884</v>
      </c>
      <c r="B4598" s="399">
        <v>1.1359999999999999</v>
      </c>
    </row>
    <row r="4599" spans="1:2" x14ac:dyDescent="0.25">
      <c r="A4599" s="398">
        <v>37883</v>
      </c>
      <c r="B4599" s="399">
        <v>1.1252</v>
      </c>
    </row>
    <row r="4600" spans="1:2" x14ac:dyDescent="0.25">
      <c r="A4600" s="398">
        <v>37882</v>
      </c>
      <c r="B4600" s="399">
        <v>1.1279999999999999</v>
      </c>
    </row>
    <row r="4601" spans="1:2" x14ac:dyDescent="0.25">
      <c r="A4601" s="398">
        <v>37881</v>
      </c>
      <c r="B4601" s="399">
        <v>1.1176999999999999</v>
      </c>
    </row>
    <row r="4602" spans="1:2" x14ac:dyDescent="0.25">
      <c r="A4602" s="398">
        <v>37880</v>
      </c>
      <c r="B4602" s="399">
        <v>1.1285000000000001</v>
      </c>
    </row>
    <row r="4603" spans="1:2" x14ac:dyDescent="0.25">
      <c r="A4603" s="398">
        <v>37879</v>
      </c>
      <c r="B4603" s="399">
        <v>1.1291</v>
      </c>
    </row>
    <row r="4604" spans="1:2" x14ac:dyDescent="0.25">
      <c r="A4604" s="398">
        <v>37878</v>
      </c>
      <c r="B4604" s="399">
        <v>1.129</v>
      </c>
    </row>
    <row r="4605" spans="1:2" x14ac:dyDescent="0.25">
      <c r="A4605" s="398">
        <v>37877</v>
      </c>
      <c r="B4605" s="399">
        <v>1.1286</v>
      </c>
    </row>
    <row r="4606" spans="1:2" x14ac:dyDescent="0.25">
      <c r="A4606" s="398">
        <v>37876</v>
      </c>
      <c r="B4606" s="399">
        <v>1.1204000000000001</v>
      </c>
    </row>
    <row r="4607" spans="1:2" x14ac:dyDescent="0.25">
      <c r="A4607" s="398">
        <v>37875</v>
      </c>
      <c r="B4607" s="399">
        <v>1.1211</v>
      </c>
    </row>
    <row r="4608" spans="1:2" x14ac:dyDescent="0.25">
      <c r="A4608" s="398">
        <v>37874</v>
      </c>
      <c r="B4608" s="399">
        <v>1.123</v>
      </c>
    </row>
    <row r="4609" spans="1:2" x14ac:dyDescent="0.25">
      <c r="A4609" s="398">
        <v>37873</v>
      </c>
      <c r="B4609" s="399">
        <v>1.1074999999999999</v>
      </c>
    </row>
    <row r="4610" spans="1:2" x14ac:dyDescent="0.25">
      <c r="A4610" s="398">
        <v>37872</v>
      </c>
      <c r="B4610" s="399">
        <v>1.1096999999999999</v>
      </c>
    </row>
    <row r="4611" spans="1:2" x14ac:dyDescent="0.25">
      <c r="A4611" s="398">
        <v>37871</v>
      </c>
      <c r="B4611" s="399">
        <v>1.1096999999999999</v>
      </c>
    </row>
    <row r="4612" spans="1:2" x14ac:dyDescent="0.25">
      <c r="A4612" s="398">
        <v>37870</v>
      </c>
      <c r="B4612" s="399">
        <v>1.1104000000000001</v>
      </c>
    </row>
    <row r="4613" spans="1:2" x14ac:dyDescent="0.25">
      <c r="A4613" s="398">
        <v>37869</v>
      </c>
      <c r="B4613" s="399">
        <v>1.0939000000000001</v>
      </c>
    </row>
    <row r="4614" spans="1:2" x14ac:dyDescent="0.25">
      <c r="A4614" s="398">
        <v>37868</v>
      </c>
      <c r="B4614" s="399">
        <v>1.0839000000000001</v>
      </c>
    </row>
    <row r="4615" spans="1:2" x14ac:dyDescent="0.25">
      <c r="A4615" s="398">
        <v>37867</v>
      </c>
      <c r="B4615" s="399">
        <v>1.0814999999999999</v>
      </c>
    </row>
    <row r="4616" spans="1:2" x14ac:dyDescent="0.25">
      <c r="A4616" s="398">
        <v>37866</v>
      </c>
      <c r="B4616" s="399">
        <v>1.0966</v>
      </c>
    </row>
    <row r="4617" spans="1:2" x14ac:dyDescent="0.25">
      <c r="A4617" s="398">
        <v>37865</v>
      </c>
      <c r="B4617" s="399">
        <v>1.0985</v>
      </c>
    </row>
    <row r="4618" spans="1:2" x14ac:dyDescent="0.25">
      <c r="A4618" s="398">
        <v>37864</v>
      </c>
      <c r="B4618" s="399">
        <v>1.0981000000000001</v>
      </c>
    </row>
    <row r="4619" spans="1:2" x14ac:dyDescent="0.25">
      <c r="A4619" s="398">
        <v>37863</v>
      </c>
      <c r="B4619" s="399">
        <v>1.0987</v>
      </c>
    </row>
    <row r="4620" spans="1:2" x14ac:dyDescent="0.25">
      <c r="A4620" s="398">
        <v>37862</v>
      </c>
      <c r="B4620" s="399">
        <v>1.087</v>
      </c>
    </row>
    <row r="4621" spans="1:2" x14ac:dyDescent="0.25">
      <c r="A4621" s="398">
        <v>37861</v>
      </c>
      <c r="B4621" s="399">
        <v>1.0875999999999999</v>
      </c>
    </row>
    <row r="4622" spans="1:2" x14ac:dyDescent="0.25">
      <c r="A4622" s="398">
        <v>37860</v>
      </c>
      <c r="B4622" s="399">
        <v>1.087</v>
      </c>
    </row>
    <row r="4623" spans="1:2" x14ac:dyDescent="0.25">
      <c r="A4623" s="398">
        <v>37859</v>
      </c>
      <c r="B4623" s="399">
        <v>1.0871</v>
      </c>
    </row>
    <row r="4624" spans="1:2" x14ac:dyDescent="0.25">
      <c r="A4624" s="398">
        <v>37858</v>
      </c>
      <c r="B4624" s="399">
        <v>1.0867</v>
      </c>
    </row>
    <row r="4625" spans="1:2" x14ac:dyDescent="0.25">
      <c r="A4625" s="398">
        <v>37857</v>
      </c>
      <c r="B4625" s="399">
        <v>1.0873999999999999</v>
      </c>
    </row>
    <row r="4626" spans="1:2" x14ac:dyDescent="0.25">
      <c r="A4626" s="398">
        <v>37856</v>
      </c>
      <c r="B4626" s="399">
        <v>1.0889</v>
      </c>
    </row>
    <row r="4627" spans="1:2" x14ac:dyDescent="0.25">
      <c r="A4627" s="398">
        <v>37855</v>
      </c>
      <c r="B4627" s="399">
        <v>1.0919000000000001</v>
      </c>
    </row>
    <row r="4628" spans="1:2" x14ac:dyDescent="0.25">
      <c r="A4628" s="398">
        <v>37854</v>
      </c>
      <c r="B4628" s="399">
        <v>1.1114999999999999</v>
      </c>
    </row>
    <row r="4629" spans="1:2" x14ac:dyDescent="0.25">
      <c r="A4629" s="398">
        <v>37853</v>
      </c>
      <c r="B4629" s="399">
        <v>1.1137999999999999</v>
      </c>
    </row>
    <row r="4630" spans="1:2" x14ac:dyDescent="0.25">
      <c r="A4630" s="398">
        <v>37852</v>
      </c>
      <c r="B4630" s="399">
        <v>1.1144000000000001</v>
      </c>
    </row>
    <row r="4631" spans="1:2" x14ac:dyDescent="0.25">
      <c r="A4631" s="398">
        <v>37851</v>
      </c>
      <c r="B4631" s="399">
        <v>1.1232</v>
      </c>
    </row>
    <row r="4632" spans="1:2" x14ac:dyDescent="0.25">
      <c r="A4632" s="398">
        <v>37850</v>
      </c>
      <c r="B4632" s="399">
        <v>1.1253</v>
      </c>
    </row>
    <row r="4633" spans="1:2" x14ac:dyDescent="0.25">
      <c r="A4633" s="398">
        <v>37849</v>
      </c>
      <c r="B4633" s="399">
        <v>1.1264000000000001</v>
      </c>
    </row>
    <row r="4634" spans="1:2" x14ac:dyDescent="0.25">
      <c r="A4634" s="398">
        <v>37848</v>
      </c>
      <c r="B4634" s="399">
        <v>1.1262000000000001</v>
      </c>
    </row>
    <row r="4635" spans="1:2" x14ac:dyDescent="0.25">
      <c r="A4635" s="398">
        <v>37847</v>
      </c>
      <c r="B4635" s="399">
        <v>1.1321000000000001</v>
      </c>
    </row>
    <row r="4636" spans="1:2" x14ac:dyDescent="0.25">
      <c r="A4636" s="398">
        <v>37846</v>
      </c>
      <c r="B4636" s="399">
        <v>1.1283000000000001</v>
      </c>
    </row>
    <row r="4637" spans="1:2" x14ac:dyDescent="0.25">
      <c r="A4637" s="398">
        <v>37845</v>
      </c>
      <c r="B4637" s="399">
        <v>1.1356999999999999</v>
      </c>
    </row>
    <row r="4638" spans="1:2" x14ac:dyDescent="0.25">
      <c r="A4638" s="398">
        <v>37844</v>
      </c>
      <c r="B4638" s="399">
        <v>1.1298999999999999</v>
      </c>
    </row>
    <row r="4639" spans="1:2" x14ac:dyDescent="0.25">
      <c r="A4639" s="398">
        <v>37843</v>
      </c>
      <c r="B4639" s="399">
        <v>1.1297999999999999</v>
      </c>
    </row>
    <row r="4640" spans="1:2" x14ac:dyDescent="0.25">
      <c r="A4640" s="398">
        <v>37842</v>
      </c>
      <c r="B4640" s="399">
        <v>1.1306</v>
      </c>
    </row>
    <row r="4641" spans="1:2" x14ac:dyDescent="0.25">
      <c r="A4641" s="398">
        <v>37841</v>
      </c>
      <c r="B4641" s="399">
        <v>1.1372</v>
      </c>
    </row>
    <row r="4642" spans="1:2" x14ac:dyDescent="0.25">
      <c r="A4642" s="398">
        <v>37840</v>
      </c>
      <c r="B4642" s="399">
        <v>1.1332</v>
      </c>
    </row>
    <row r="4643" spans="1:2" x14ac:dyDescent="0.25">
      <c r="A4643" s="398">
        <v>37839</v>
      </c>
      <c r="B4643" s="399">
        <v>1.1386000000000001</v>
      </c>
    </row>
    <row r="4644" spans="1:2" x14ac:dyDescent="0.25">
      <c r="A4644" s="398">
        <v>37838</v>
      </c>
      <c r="B4644" s="399">
        <v>1.1356999999999999</v>
      </c>
    </row>
    <row r="4645" spans="1:2" x14ac:dyDescent="0.25">
      <c r="A4645" s="398">
        <v>37837</v>
      </c>
      <c r="B4645" s="399">
        <v>1.1274999999999999</v>
      </c>
    </row>
    <row r="4646" spans="1:2" x14ac:dyDescent="0.25">
      <c r="A4646" s="398">
        <v>37836</v>
      </c>
      <c r="B4646" s="399">
        <v>1.1276999999999999</v>
      </c>
    </row>
    <row r="4647" spans="1:2" x14ac:dyDescent="0.25">
      <c r="A4647" s="398">
        <v>37835</v>
      </c>
      <c r="B4647" s="399">
        <v>1.1274</v>
      </c>
    </row>
    <row r="4648" spans="1:2" x14ac:dyDescent="0.25">
      <c r="A4648" s="398">
        <v>37834</v>
      </c>
      <c r="B4648" s="399">
        <v>1.1231</v>
      </c>
    </row>
    <row r="4649" spans="1:2" x14ac:dyDescent="0.25">
      <c r="A4649" s="398">
        <v>37833</v>
      </c>
      <c r="B4649" s="399">
        <v>1.1342000000000001</v>
      </c>
    </row>
    <row r="4650" spans="1:2" x14ac:dyDescent="0.25">
      <c r="A4650" s="398">
        <v>37832</v>
      </c>
      <c r="B4650" s="399">
        <v>1.1438999999999999</v>
      </c>
    </row>
    <row r="4651" spans="1:2" x14ac:dyDescent="0.25">
      <c r="A4651" s="398">
        <v>37831</v>
      </c>
      <c r="B4651" s="399">
        <v>1.1492</v>
      </c>
    </row>
    <row r="4652" spans="1:2" x14ac:dyDescent="0.25">
      <c r="A4652" s="398">
        <v>37830</v>
      </c>
      <c r="B4652" s="399">
        <v>1.1496</v>
      </c>
    </row>
    <row r="4653" spans="1:2" x14ac:dyDescent="0.25">
      <c r="A4653" s="398">
        <v>37829</v>
      </c>
      <c r="B4653" s="399">
        <v>1.1513</v>
      </c>
    </row>
    <row r="4654" spans="1:2" x14ac:dyDescent="0.25">
      <c r="A4654" s="398">
        <v>37828</v>
      </c>
      <c r="B4654" s="399">
        <v>1.1511</v>
      </c>
    </row>
    <row r="4655" spans="1:2" x14ac:dyDescent="0.25">
      <c r="A4655" s="398">
        <v>37827</v>
      </c>
      <c r="B4655" s="399">
        <v>1.1475</v>
      </c>
    </row>
    <row r="4656" spans="1:2" x14ac:dyDescent="0.25">
      <c r="A4656" s="398">
        <v>37826</v>
      </c>
      <c r="B4656" s="399">
        <v>1.1485000000000001</v>
      </c>
    </row>
    <row r="4657" spans="1:2" x14ac:dyDescent="0.25">
      <c r="A4657" s="398">
        <v>37825</v>
      </c>
      <c r="B4657" s="399">
        <v>1.1324000000000001</v>
      </c>
    </row>
    <row r="4658" spans="1:2" x14ac:dyDescent="0.25">
      <c r="A4658" s="398">
        <v>37824</v>
      </c>
      <c r="B4658" s="399">
        <v>1.1351</v>
      </c>
    </row>
    <row r="4659" spans="1:2" x14ac:dyDescent="0.25">
      <c r="A4659" s="398">
        <v>37823</v>
      </c>
      <c r="B4659" s="399">
        <v>1.1262000000000001</v>
      </c>
    </row>
    <row r="4660" spans="1:2" x14ac:dyDescent="0.25">
      <c r="A4660" s="398">
        <v>37822</v>
      </c>
      <c r="B4660" s="399">
        <v>1.1269</v>
      </c>
    </row>
    <row r="4661" spans="1:2" x14ac:dyDescent="0.25">
      <c r="A4661" s="398">
        <v>37821</v>
      </c>
      <c r="B4661" s="399">
        <v>1.1271</v>
      </c>
    </row>
    <row r="4662" spans="1:2" x14ac:dyDescent="0.25">
      <c r="A4662" s="398">
        <v>37820</v>
      </c>
      <c r="B4662" s="399">
        <v>1.1202000000000001</v>
      </c>
    </row>
    <row r="4663" spans="1:2" x14ac:dyDescent="0.25">
      <c r="A4663" s="398">
        <v>37819</v>
      </c>
      <c r="B4663" s="399">
        <v>1.1213</v>
      </c>
    </row>
    <row r="4664" spans="1:2" x14ac:dyDescent="0.25">
      <c r="A4664" s="398">
        <v>37818</v>
      </c>
      <c r="B4664" s="399">
        <v>1.1173999999999999</v>
      </c>
    </row>
    <row r="4665" spans="1:2" x14ac:dyDescent="0.25">
      <c r="A4665" s="398">
        <v>37817</v>
      </c>
      <c r="B4665" s="399">
        <v>1.1271</v>
      </c>
    </row>
    <row r="4666" spans="1:2" x14ac:dyDescent="0.25">
      <c r="A4666" s="398">
        <v>37816</v>
      </c>
      <c r="B4666" s="399">
        <v>1.1294999999999999</v>
      </c>
    </row>
    <row r="4667" spans="1:2" x14ac:dyDescent="0.25">
      <c r="A4667" s="398">
        <v>37815</v>
      </c>
      <c r="B4667" s="399">
        <v>1.1266</v>
      </c>
    </row>
    <row r="4668" spans="1:2" x14ac:dyDescent="0.25">
      <c r="A4668" s="398">
        <v>37814</v>
      </c>
      <c r="B4668" s="399">
        <v>1.1294</v>
      </c>
    </row>
    <row r="4669" spans="1:2" x14ac:dyDescent="0.25">
      <c r="A4669" s="398">
        <v>37813</v>
      </c>
      <c r="B4669" s="399">
        <v>1.1376999999999999</v>
      </c>
    </row>
    <row r="4670" spans="1:2" x14ac:dyDescent="0.25">
      <c r="A4670" s="398">
        <v>37812</v>
      </c>
      <c r="B4670" s="399">
        <v>1.1345000000000001</v>
      </c>
    </row>
    <row r="4671" spans="1:2" x14ac:dyDescent="0.25">
      <c r="A4671" s="398">
        <v>37811</v>
      </c>
      <c r="B4671" s="399">
        <v>1.1316999999999999</v>
      </c>
    </row>
    <row r="4672" spans="1:2" x14ac:dyDescent="0.25">
      <c r="A4672" s="398">
        <v>37810</v>
      </c>
      <c r="B4672" s="399">
        <v>1.1316999999999999</v>
      </c>
    </row>
    <row r="4673" spans="1:2" x14ac:dyDescent="0.25">
      <c r="A4673" s="398">
        <v>37809</v>
      </c>
      <c r="B4673" s="399">
        <v>1.1479999999999999</v>
      </c>
    </row>
    <row r="4674" spans="1:2" x14ac:dyDescent="0.25">
      <c r="A4674" s="398">
        <v>37808</v>
      </c>
      <c r="B4674" s="399">
        <v>1.1473</v>
      </c>
    </row>
    <row r="4675" spans="1:2" x14ac:dyDescent="0.25">
      <c r="A4675" s="398">
        <v>37807</v>
      </c>
      <c r="B4675" s="399">
        <v>1.1489</v>
      </c>
    </row>
    <row r="4676" spans="1:2" x14ac:dyDescent="0.25">
      <c r="A4676" s="398">
        <v>37806</v>
      </c>
      <c r="B4676" s="399">
        <v>1.1494</v>
      </c>
    </row>
    <row r="4677" spans="1:2" x14ac:dyDescent="0.25">
      <c r="A4677" s="398">
        <v>37805</v>
      </c>
      <c r="B4677" s="399">
        <v>1.1539999999999999</v>
      </c>
    </row>
    <row r="4678" spans="1:2" x14ac:dyDescent="0.25">
      <c r="A4678" s="398">
        <v>37804</v>
      </c>
      <c r="B4678" s="399">
        <v>1.1558999999999999</v>
      </c>
    </row>
    <row r="4679" spans="1:2" x14ac:dyDescent="0.25">
      <c r="A4679" s="398">
        <v>37803</v>
      </c>
      <c r="B4679" s="399">
        <v>1.1503000000000001</v>
      </c>
    </row>
    <row r="4680" spans="1:2" x14ac:dyDescent="0.25">
      <c r="A4680" s="398">
        <v>37802</v>
      </c>
      <c r="B4680" s="399">
        <v>1.1434</v>
      </c>
    </row>
    <row r="4681" spans="1:2" x14ac:dyDescent="0.25">
      <c r="A4681" s="398">
        <v>37801</v>
      </c>
      <c r="B4681" s="399">
        <v>1.1423000000000001</v>
      </c>
    </row>
    <row r="4682" spans="1:2" x14ac:dyDescent="0.25">
      <c r="A4682" s="398">
        <v>37800</v>
      </c>
      <c r="B4682" s="399">
        <v>1.1431</v>
      </c>
    </row>
    <row r="4683" spans="1:2" x14ac:dyDescent="0.25">
      <c r="A4683" s="398">
        <v>37799</v>
      </c>
      <c r="B4683" s="399">
        <v>1.1423000000000001</v>
      </c>
    </row>
    <row r="4684" spans="1:2" x14ac:dyDescent="0.25">
      <c r="A4684" s="398">
        <v>37798</v>
      </c>
      <c r="B4684" s="399">
        <v>1.1539999999999999</v>
      </c>
    </row>
    <row r="4685" spans="1:2" x14ac:dyDescent="0.25">
      <c r="A4685" s="398">
        <v>37797</v>
      </c>
      <c r="B4685" s="399">
        <v>1.1508</v>
      </c>
    </row>
    <row r="4686" spans="1:2" x14ac:dyDescent="0.25">
      <c r="A4686" s="398">
        <v>37796</v>
      </c>
      <c r="B4686" s="399">
        <v>1.1553</v>
      </c>
    </row>
    <row r="4687" spans="1:2" x14ac:dyDescent="0.25">
      <c r="A4687" s="398">
        <v>37795</v>
      </c>
      <c r="B4687" s="399">
        <v>1.1577</v>
      </c>
    </row>
    <row r="4688" spans="1:2" x14ac:dyDescent="0.25">
      <c r="A4688" s="398">
        <v>37794</v>
      </c>
      <c r="B4688" s="399">
        <v>1.161</v>
      </c>
    </row>
    <row r="4689" spans="1:2" x14ac:dyDescent="0.25">
      <c r="A4689" s="398">
        <v>37793</v>
      </c>
      <c r="B4689" s="399">
        <v>1.1599999999999999</v>
      </c>
    </row>
    <row r="4690" spans="1:2" x14ac:dyDescent="0.25">
      <c r="A4690" s="398">
        <v>37792</v>
      </c>
      <c r="B4690" s="399">
        <v>1.1724000000000001</v>
      </c>
    </row>
    <row r="4691" spans="1:2" x14ac:dyDescent="0.25">
      <c r="A4691" s="398">
        <v>37791</v>
      </c>
      <c r="B4691" s="399">
        <v>1.1688000000000001</v>
      </c>
    </row>
    <row r="4692" spans="1:2" x14ac:dyDescent="0.25">
      <c r="A4692" s="398">
        <v>37790</v>
      </c>
      <c r="B4692" s="399">
        <v>1.1780999999999999</v>
      </c>
    </row>
    <row r="4693" spans="1:2" x14ac:dyDescent="0.25">
      <c r="A4693" s="398">
        <v>37789</v>
      </c>
      <c r="B4693" s="399">
        <v>1.1822999999999999</v>
      </c>
    </row>
    <row r="4694" spans="1:2" x14ac:dyDescent="0.25">
      <c r="A4694" s="398">
        <v>37788</v>
      </c>
      <c r="B4694" s="399">
        <v>1.1875</v>
      </c>
    </row>
    <row r="4695" spans="1:2" x14ac:dyDescent="0.25">
      <c r="A4695" s="398">
        <v>37787</v>
      </c>
      <c r="B4695" s="399">
        <v>1.1868000000000001</v>
      </c>
    </row>
    <row r="4696" spans="1:2" x14ac:dyDescent="0.25">
      <c r="A4696" s="398">
        <v>37786</v>
      </c>
      <c r="B4696" s="399">
        <v>1.1859999999999999</v>
      </c>
    </row>
    <row r="4697" spans="1:2" x14ac:dyDescent="0.25">
      <c r="A4697" s="398">
        <v>37785</v>
      </c>
      <c r="B4697" s="399">
        <v>1.177</v>
      </c>
    </row>
    <row r="4698" spans="1:2" x14ac:dyDescent="0.25">
      <c r="A4698" s="398">
        <v>37784</v>
      </c>
      <c r="B4698" s="399">
        <v>1.1755</v>
      </c>
    </row>
    <row r="4699" spans="1:2" x14ac:dyDescent="0.25">
      <c r="A4699" s="398">
        <v>37783</v>
      </c>
      <c r="B4699" s="399">
        <v>1.1671</v>
      </c>
    </row>
    <row r="4700" spans="1:2" x14ac:dyDescent="0.25">
      <c r="A4700" s="398">
        <v>37782</v>
      </c>
      <c r="B4700" s="399">
        <v>1.1711</v>
      </c>
    </row>
    <row r="4701" spans="1:2" x14ac:dyDescent="0.25">
      <c r="A4701" s="398">
        <v>37781</v>
      </c>
      <c r="B4701" s="399">
        <v>1.1698</v>
      </c>
    </row>
    <row r="4702" spans="1:2" x14ac:dyDescent="0.25">
      <c r="A4702" s="398">
        <v>37780</v>
      </c>
      <c r="B4702" s="399">
        <v>1.1696</v>
      </c>
    </row>
    <row r="4703" spans="1:2" x14ac:dyDescent="0.25">
      <c r="A4703" s="398">
        <v>37779</v>
      </c>
      <c r="B4703" s="399">
        <v>1.1697</v>
      </c>
    </row>
    <row r="4704" spans="1:2" x14ac:dyDescent="0.25">
      <c r="A4704" s="398">
        <v>37778</v>
      </c>
      <c r="B4704" s="399">
        <v>1.1832</v>
      </c>
    </row>
    <row r="4705" spans="1:2" x14ac:dyDescent="0.25">
      <c r="A4705" s="398">
        <v>37777</v>
      </c>
      <c r="B4705" s="399">
        <v>1.1638999999999999</v>
      </c>
    </row>
    <row r="4706" spans="1:2" x14ac:dyDescent="0.25">
      <c r="A4706" s="398">
        <v>37776</v>
      </c>
      <c r="B4706" s="399">
        <v>1.1732</v>
      </c>
    </row>
    <row r="4707" spans="1:2" x14ac:dyDescent="0.25">
      <c r="A4707" s="398">
        <v>37775</v>
      </c>
      <c r="B4707" s="399">
        <v>1.1751</v>
      </c>
    </row>
    <row r="4708" spans="1:2" x14ac:dyDescent="0.25">
      <c r="A4708" s="398">
        <v>37774</v>
      </c>
      <c r="B4708" s="399">
        <v>1.1712</v>
      </c>
    </row>
    <row r="4709" spans="1:2" x14ac:dyDescent="0.25">
      <c r="A4709" s="398">
        <v>37773</v>
      </c>
      <c r="B4709" s="399">
        <v>1.1771</v>
      </c>
    </row>
    <row r="4710" spans="1:2" x14ac:dyDescent="0.25">
      <c r="A4710" s="398">
        <v>37772</v>
      </c>
      <c r="B4710" s="399">
        <v>1.1778999999999999</v>
      </c>
    </row>
    <row r="4711" spans="1:2" x14ac:dyDescent="0.25">
      <c r="A4711" s="398">
        <v>37771</v>
      </c>
      <c r="B4711" s="399">
        <v>1.1904999999999999</v>
      </c>
    </row>
    <row r="4712" spans="1:2" x14ac:dyDescent="0.25">
      <c r="A4712" s="398">
        <v>37770</v>
      </c>
      <c r="B4712" s="399">
        <v>1.1765000000000001</v>
      </c>
    </row>
    <row r="4713" spans="1:2" x14ac:dyDescent="0.25">
      <c r="A4713" s="398">
        <v>37769</v>
      </c>
      <c r="B4713" s="399">
        <v>1.1811</v>
      </c>
    </row>
    <row r="4714" spans="1:2" x14ac:dyDescent="0.25">
      <c r="A4714" s="398">
        <v>37768</v>
      </c>
      <c r="B4714" s="399">
        <v>1.1871</v>
      </c>
    </row>
    <row r="4715" spans="1:2" x14ac:dyDescent="0.25">
      <c r="A4715" s="398">
        <v>37767</v>
      </c>
      <c r="B4715" s="399">
        <v>1.1827000000000001</v>
      </c>
    </row>
    <row r="4716" spans="1:2" x14ac:dyDescent="0.25">
      <c r="A4716" s="398">
        <v>37766</v>
      </c>
      <c r="B4716" s="399">
        <v>1.1839999999999999</v>
      </c>
    </row>
    <row r="4717" spans="1:2" x14ac:dyDescent="0.25">
      <c r="A4717" s="398">
        <v>37765</v>
      </c>
      <c r="B4717" s="399">
        <v>1.1831</v>
      </c>
    </row>
    <row r="4718" spans="1:2" x14ac:dyDescent="0.25">
      <c r="A4718" s="398">
        <v>37764</v>
      </c>
      <c r="B4718" s="399">
        <v>1.1698999999999999</v>
      </c>
    </row>
    <row r="4719" spans="1:2" x14ac:dyDescent="0.25">
      <c r="A4719" s="398">
        <v>37763</v>
      </c>
      <c r="B4719" s="399">
        <v>1.1635</v>
      </c>
    </row>
    <row r="4720" spans="1:2" x14ac:dyDescent="0.25">
      <c r="A4720" s="398">
        <v>37762</v>
      </c>
      <c r="B4720" s="399">
        <v>1.1706000000000001</v>
      </c>
    </row>
    <row r="4721" spans="1:2" x14ac:dyDescent="0.25">
      <c r="A4721" s="398">
        <v>37761</v>
      </c>
      <c r="B4721" s="399">
        <v>1.1648000000000001</v>
      </c>
    </row>
    <row r="4722" spans="1:2" x14ac:dyDescent="0.25">
      <c r="A4722" s="398">
        <v>37760</v>
      </c>
      <c r="B4722" s="399">
        <v>1.1583000000000001</v>
      </c>
    </row>
    <row r="4723" spans="1:2" x14ac:dyDescent="0.25">
      <c r="A4723" s="398">
        <v>37759</v>
      </c>
      <c r="B4723" s="399">
        <v>1.1592</v>
      </c>
    </row>
    <row r="4724" spans="1:2" x14ac:dyDescent="0.25">
      <c r="A4724" s="398">
        <v>37758</v>
      </c>
      <c r="B4724" s="399">
        <v>1.1577999999999999</v>
      </c>
    </row>
    <row r="4725" spans="1:2" x14ac:dyDescent="0.25">
      <c r="A4725" s="398">
        <v>37757</v>
      </c>
      <c r="B4725" s="399">
        <v>1.1380999999999999</v>
      </c>
    </row>
    <row r="4726" spans="1:2" x14ac:dyDescent="0.25">
      <c r="A4726" s="398">
        <v>37756</v>
      </c>
      <c r="B4726" s="399">
        <v>1.1489</v>
      </c>
    </row>
    <row r="4727" spans="1:2" x14ac:dyDescent="0.25">
      <c r="A4727" s="398">
        <v>37755</v>
      </c>
      <c r="B4727" s="399">
        <v>1.1527000000000001</v>
      </c>
    </row>
    <row r="4728" spans="1:2" x14ac:dyDescent="0.25">
      <c r="A4728" s="398">
        <v>37754</v>
      </c>
      <c r="B4728" s="399">
        <v>1.1556999999999999</v>
      </c>
    </row>
    <row r="4729" spans="1:2" x14ac:dyDescent="0.25">
      <c r="A4729" s="398">
        <v>37753</v>
      </c>
      <c r="B4729" s="399">
        <v>1.1529</v>
      </c>
    </row>
    <row r="4730" spans="1:2" x14ac:dyDescent="0.25">
      <c r="A4730" s="398">
        <v>37752</v>
      </c>
      <c r="B4730" s="399">
        <v>1.1496999999999999</v>
      </c>
    </row>
    <row r="4731" spans="1:2" x14ac:dyDescent="0.25">
      <c r="A4731" s="398">
        <v>37751</v>
      </c>
      <c r="B4731" s="399">
        <v>1.1485000000000001</v>
      </c>
    </row>
    <row r="4732" spans="1:2" x14ac:dyDescent="0.25">
      <c r="A4732" s="398">
        <v>37750</v>
      </c>
      <c r="B4732" s="399">
        <v>1.1496</v>
      </c>
    </row>
    <row r="4733" spans="1:2" x14ac:dyDescent="0.25">
      <c r="A4733" s="398">
        <v>37749</v>
      </c>
      <c r="B4733" s="399">
        <v>1.1355</v>
      </c>
    </row>
    <row r="4734" spans="1:2" x14ac:dyDescent="0.25">
      <c r="A4734" s="398">
        <v>37748</v>
      </c>
      <c r="B4734" s="399">
        <v>1.1426000000000001</v>
      </c>
    </row>
    <row r="4735" spans="1:2" x14ac:dyDescent="0.25">
      <c r="A4735" s="398">
        <v>37747</v>
      </c>
      <c r="B4735" s="399">
        <v>1.1288</v>
      </c>
    </row>
    <row r="4736" spans="1:2" x14ac:dyDescent="0.25">
      <c r="A4736" s="398">
        <v>37746</v>
      </c>
      <c r="B4736" s="399">
        <v>1.1232</v>
      </c>
    </row>
    <row r="4737" spans="1:2" x14ac:dyDescent="0.25">
      <c r="A4737" s="398">
        <v>37745</v>
      </c>
      <c r="B4737" s="399">
        <v>1.1226</v>
      </c>
    </row>
    <row r="4738" spans="1:2" x14ac:dyDescent="0.25">
      <c r="A4738" s="398">
        <v>37744</v>
      </c>
      <c r="B4738" s="399">
        <v>1.1227</v>
      </c>
    </row>
    <row r="4739" spans="1:2" x14ac:dyDescent="0.25">
      <c r="A4739" s="398">
        <v>37743</v>
      </c>
      <c r="B4739" s="399">
        <v>1.1234999999999999</v>
      </c>
    </row>
    <row r="4740" spans="1:2" x14ac:dyDescent="0.25">
      <c r="A4740" s="398">
        <v>37742</v>
      </c>
      <c r="B4740" s="399">
        <v>1.1171</v>
      </c>
    </row>
    <row r="4741" spans="1:2" x14ac:dyDescent="0.25">
      <c r="A4741" s="398">
        <v>37741</v>
      </c>
      <c r="B4741" s="399">
        <v>1.1082000000000001</v>
      </c>
    </row>
    <row r="4742" spans="1:2" x14ac:dyDescent="0.25">
      <c r="A4742" s="398">
        <v>37740</v>
      </c>
      <c r="B4742" s="399">
        <v>1.0983000000000001</v>
      </c>
    </row>
    <row r="4743" spans="1:2" x14ac:dyDescent="0.25">
      <c r="A4743" s="398">
        <v>37739</v>
      </c>
      <c r="B4743" s="399">
        <v>1.1033999999999999</v>
      </c>
    </row>
    <row r="4744" spans="1:2" x14ac:dyDescent="0.25">
      <c r="A4744" s="398">
        <v>37738</v>
      </c>
      <c r="B4744" s="399">
        <v>1.1034999999999999</v>
      </c>
    </row>
    <row r="4745" spans="1:2" x14ac:dyDescent="0.25">
      <c r="A4745" s="398">
        <v>37737</v>
      </c>
      <c r="B4745" s="399">
        <v>1.1033999999999999</v>
      </c>
    </row>
    <row r="4746" spans="1:2" x14ac:dyDescent="0.25">
      <c r="A4746" s="398">
        <v>37736</v>
      </c>
      <c r="B4746" s="399">
        <v>1.103</v>
      </c>
    </row>
    <row r="4747" spans="1:2" x14ac:dyDescent="0.25">
      <c r="A4747" s="398">
        <v>37735</v>
      </c>
      <c r="B4747" s="399">
        <v>1.0972999999999999</v>
      </c>
    </row>
    <row r="4748" spans="1:2" x14ac:dyDescent="0.25">
      <c r="A4748" s="398">
        <v>37734</v>
      </c>
      <c r="B4748" s="399">
        <v>1.0966</v>
      </c>
    </row>
    <row r="4749" spans="1:2" x14ac:dyDescent="0.25">
      <c r="A4749" s="398">
        <v>37733</v>
      </c>
      <c r="B4749" s="399">
        <v>1.0869</v>
      </c>
    </row>
    <row r="4750" spans="1:2" x14ac:dyDescent="0.25">
      <c r="A4750" s="398">
        <v>37732</v>
      </c>
      <c r="B4750" s="399">
        <v>1.0885</v>
      </c>
    </row>
    <row r="4751" spans="1:2" x14ac:dyDescent="0.25">
      <c r="A4751" s="398">
        <v>37731</v>
      </c>
      <c r="B4751" s="399">
        <v>1.0871</v>
      </c>
    </row>
    <row r="4752" spans="1:2" x14ac:dyDescent="0.25">
      <c r="A4752" s="398">
        <v>37730</v>
      </c>
      <c r="B4752" s="399">
        <v>1.0878000000000001</v>
      </c>
    </row>
    <row r="4753" spans="1:2" x14ac:dyDescent="0.25">
      <c r="A4753" s="398">
        <v>37729</v>
      </c>
      <c r="B4753" s="399">
        <v>1.0873999999999999</v>
      </c>
    </row>
    <row r="4754" spans="1:2" x14ac:dyDescent="0.25">
      <c r="A4754" s="398">
        <v>37728</v>
      </c>
      <c r="B4754" s="399">
        <v>1.0911999999999999</v>
      </c>
    </row>
    <row r="4755" spans="1:2" x14ac:dyDescent="0.25">
      <c r="A4755" s="398">
        <v>37727</v>
      </c>
      <c r="B4755" s="399">
        <v>1.0795999999999999</v>
      </c>
    </row>
    <row r="4756" spans="1:2" x14ac:dyDescent="0.25">
      <c r="A4756" s="398">
        <v>37726</v>
      </c>
      <c r="B4756" s="399">
        <v>1.0745</v>
      </c>
    </row>
    <row r="4757" spans="1:2" x14ac:dyDescent="0.25">
      <c r="A4757" s="398">
        <v>37725</v>
      </c>
      <c r="B4757" s="399">
        <v>1.0742</v>
      </c>
    </row>
    <row r="4758" spans="1:2" x14ac:dyDescent="0.25">
      <c r="A4758" s="398">
        <v>37724</v>
      </c>
      <c r="B4758" s="399">
        <v>1.0749</v>
      </c>
    </row>
    <row r="4759" spans="1:2" x14ac:dyDescent="0.25">
      <c r="A4759" s="398">
        <v>37723</v>
      </c>
      <c r="B4759" s="399">
        <v>1.0752999999999999</v>
      </c>
    </row>
    <row r="4760" spans="1:2" x14ac:dyDescent="0.25">
      <c r="A4760" s="398">
        <v>37722</v>
      </c>
      <c r="B4760" s="399">
        <v>1.0786</v>
      </c>
    </row>
    <row r="4761" spans="1:2" x14ac:dyDescent="0.25">
      <c r="A4761" s="398">
        <v>37721</v>
      </c>
      <c r="B4761" s="399">
        <v>1.077</v>
      </c>
    </row>
    <row r="4762" spans="1:2" x14ac:dyDescent="0.25">
      <c r="A4762" s="398">
        <v>37720</v>
      </c>
      <c r="B4762" s="399">
        <v>1.0706</v>
      </c>
    </row>
    <row r="4763" spans="1:2" x14ac:dyDescent="0.25">
      <c r="A4763" s="398">
        <v>37719</v>
      </c>
      <c r="B4763" s="399">
        <v>1.0692999999999999</v>
      </c>
    </row>
    <row r="4764" spans="1:2" x14ac:dyDescent="0.25">
      <c r="A4764" s="398">
        <v>37718</v>
      </c>
      <c r="B4764" s="399">
        <v>1.0732999999999999</v>
      </c>
    </row>
    <row r="4765" spans="1:2" x14ac:dyDescent="0.25">
      <c r="A4765" s="398">
        <v>37717</v>
      </c>
      <c r="B4765" s="399">
        <v>1.0736000000000001</v>
      </c>
    </row>
    <row r="4766" spans="1:2" x14ac:dyDescent="0.25">
      <c r="A4766" s="398">
        <v>37716</v>
      </c>
      <c r="B4766" s="399">
        <v>1.0730999999999999</v>
      </c>
    </row>
    <row r="4767" spans="1:2" x14ac:dyDescent="0.25">
      <c r="A4767" s="398">
        <v>37715</v>
      </c>
      <c r="B4767" s="399">
        <v>1.0752999999999999</v>
      </c>
    </row>
    <row r="4768" spans="1:2" x14ac:dyDescent="0.25">
      <c r="A4768" s="398">
        <v>37714</v>
      </c>
      <c r="B4768" s="399">
        <v>1.0764</v>
      </c>
    </row>
    <row r="4769" spans="1:2" x14ac:dyDescent="0.25">
      <c r="A4769" s="398">
        <v>37713</v>
      </c>
      <c r="B4769" s="399">
        <v>1.0907</v>
      </c>
    </row>
    <row r="4770" spans="1:2" x14ac:dyDescent="0.25">
      <c r="A4770" s="398">
        <v>37712</v>
      </c>
      <c r="B4770" s="399">
        <v>1.0925</v>
      </c>
    </row>
    <row r="4771" spans="1:2" x14ac:dyDescent="0.25">
      <c r="A4771" s="398">
        <v>37711</v>
      </c>
      <c r="B4771" s="399">
        <v>1.0794999999999999</v>
      </c>
    </row>
    <row r="4772" spans="1:2" x14ac:dyDescent="0.25">
      <c r="A4772" s="398">
        <v>37710</v>
      </c>
      <c r="B4772" s="399">
        <v>1.0774999999999999</v>
      </c>
    </row>
    <row r="4773" spans="1:2" x14ac:dyDescent="0.25">
      <c r="A4773" s="398">
        <v>37709</v>
      </c>
      <c r="B4773" s="399">
        <v>1.0779000000000001</v>
      </c>
    </row>
    <row r="4774" spans="1:2" x14ac:dyDescent="0.25">
      <c r="A4774" s="398">
        <v>37708</v>
      </c>
      <c r="B4774" s="399">
        <v>1.0694999999999999</v>
      </c>
    </row>
    <row r="4775" spans="1:2" x14ac:dyDescent="0.25">
      <c r="A4775" s="398">
        <v>37707</v>
      </c>
      <c r="B4775" s="399">
        <v>1.0685</v>
      </c>
    </row>
    <row r="4776" spans="1:2" x14ac:dyDescent="0.25">
      <c r="A4776" s="398">
        <v>37706</v>
      </c>
      <c r="B4776" s="399">
        <v>1.0652999999999999</v>
      </c>
    </row>
    <row r="4777" spans="1:2" x14ac:dyDescent="0.25">
      <c r="A4777" s="398">
        <v>37705</v>
      </c>
      <c r="B4777" s="399">
        <v>1.0629999999999999</v>
      </c>
    </row>
    <row r="4778" spans="1:2" x14ac:dyDescent="0.25">
      <c r="A4778" s="398">
        <v>37704</v>
      </c>
      <c r="B4778" s="399">
        <v>1.0585</v>
      </c>
    </row>
    <row r="4779" spans="1:2" x14ac:dyDescent="0.25">
      <c r="A4779" s="398">
        <v>37703</v>
      </c>
      <c r="B4779" s="399">
        <v>1.0526</v>
      </c>
    </row>
    <row r="4780" spans="1:2" x14ac:dyDescent="0.25">
      <c r="A4780" s="398">
        <v>37702</v>
      </c>
      <c r="B4780" s="399">
        <v>1.0524</v>
      </c>
    </row>
    <row r="4781" spans="1:2" x14ac:dyDescent="0.25">
      <c r="A4781" s="398">
        <v>37701</v>
      </c>
      <c r="B4781" s="399">
        <v>1.0617000000000001</v>
      </c>
    </row>
    <row r="4782" spans="1:2" x14ac:dyDescent="0.25">
      <c r="A4782" s="398">
        <v>37700</v>
      </c>
      <c r="B4782" s="399">
        <v>1.0558000000000001</v>
      </c>
    </row>
    <row r="4783" spans="1:2" x14ac:dyDescent="0.25">
      <c r="A4783" s="398">
        <v>37699</v>
      </c>
      <c r="B4783" s="399">
        <v>1.0630999999999999</v>
      </c>
    </row>
    <row r="4784" spans="1:2" x14ac:dyDescent="0.25">
      <c r="A4784" s="398">
        <v>37698</v>
      </c>
      <c r="B4784" s="399">
        <v>1.0636000000000001</v>
      </c>
    </row>
    <row r="4785" spans="1:2" x14ac:dyDescent="0.25">
      <c r="A4785" s="398">
        <v>37697</v>
      </c>
      <c r="B4785" s="399">
        <v>1.0763</v>
      </c>
    </row>
    <row r="4786" spans="1:2" x14ac:dyDescent="0.25">
      <c r="A4786" s="398">
        <v>37696</v>
      </c>
      <c r="B4786" s="399">
        <v>1.0747</v>
      </c>
    </row>
    <row r="4787" spans="1:2" x14ac:dyDescent="0.25">
      <c r="A4787" s="398">
        <v>37695</v>
      </c>
      <c r="B4787" s="399">
        <v>1.0739000000000001</v>
      </c>
    </row>
    <row r="4788" spans="1:2" x14ac:dyDescent="0.25">
      <c r="A4788" s="398">
        <v>37694</v>
      </c>
      <c r="B4788" s="399">
        <v>1.0806</v>
      </c>
    </row>
    <row r="4789" spans="1:2" x14ac:dyDescent="0.25">
      <c r="A4789" s="398">
        <v>37693</v>
      </c>
      <c r="B4789" s="399">
        <v>1.1003000000000001</v>
      </c>
    </row>
    <row r="4790" spans="1:2" x14ac:dyDescent="0.25">
      <c r="A4790" s="398">
        <v>37692</v>
      </c>
      <c r="B4790" s="399">
        <v>1.1035999999999999</v>
      </c>
    </row>
    <row r="4791" spans="1:2" x14ac:dyDescent="0.25">
      <c r="A4791" s="398">
        <v>37691</v>
      </c>
      <c r="B4791" s="399">
        <v>1.1055999999999999</v>
      </c>
    </row>
    <row r="4792" spans="1:2" x14ac:dyDescent="0.25">
      <c r="A4792" s="398">
        <v>37690</v>
      </c>
      <c r="B4792" s="399">
        <v>1.1005</v>
      </c>
    </row>
    <row r="4793" spans="1:2" x14ac:dyDescent="0.25">
      <c r="A4793" s="398">
        <v>37689</v>
      </c>
      <c r="B4793" s="399">
        <v>1.0996999999999999</v>
      </c>
    </row>
    <row r="4794" spans="1:2" x14ac:dyDescent="0.25">
      <c r="A4794" s="398">
        <v>37688</v>
      </c>
      <c r="B4794" s="399">
        <v>1.1004</v>
      </c>
    </row>
    <row r="4795" spans="1:2" x14ac:dyDescent="0.25">
      <c r="A4795" s="398">
        <v>37687</v>
      </c>
      <c r="B4795" s="399">
        <v>1.0972</v>
      </c>
    </row>
    <row r="4796" spans="1:2" x14ac:dyDescent="0.25">
      <c r="A4796" s="398">
        <v>37686</v>
      </c>
      <c r="B4796" s="399">
        <v>1.0959000000000001</v>
      </c>
    </row>
    <row r="4797" spans="1:2" x14ac:dyDescent="0.25">
      <c r="A4797" s="398">
        <v>37685</v>
      </c>
      <c r="B4797" s="399">
        <v>1.0885</v>
      </c>
    </row>
    <row r="4798" spans="1:2" x14ac:dyDescent="0.25">
      <c r="A4798" s="398">
        <v>37684</v>
      </c>
      <c r="B4798" s="399">
        <v>1.0893999999999999</v>
      </c>
    </row>
    <row r="4799" spans="1:2" x14ac:dyDescent="0.25">
      <c r="A4799" s="398">
        <v>37683</v>
      </c>
      <c r="B4799" s="399">
        <v>1.0782</v>
      </c>
    </row>
    <row r="4800" spans="1:2" x14ac:dyDescent="0.25">
      <c r="A4800" s="398">
        <v>37682</v>
      </c>
      <c r="B4800" s="399">
        <v>1.0799000000000001</v>
      </c>
    </row>
    <row r="4801" spans="1:2" x14ac:dyDescent="0.25">
      <c r="A4801" s="398">
        <v>37681</v>
      </c>
      <c r="B4801" s="399">
        <v>1.0798000000000001</v>
      </c>
    </row>
    <row r="4802" spans="1:2" x14ac:dyDescent="0.25">
      <c r="A4802" s="398">
        <v>37680</v>
      </c>
      <c r="B4802" s="399">
        <v>1.0757000000000001</v>
      </c>
    </row>
    <row r="4803" spans="1:2" x14ac:dyDescent="0.25">
      <c r="A4803" s="398">
        <v>37679</v>
      </c>
      <c r="B4803" s="399">
        <v>1.0784</v>
      </c>
    </row>
    <row r="4804" spans="1:2" x14ac:dyDescent="0.25">
      <c r="A4804" s="398">
        <v>37678</v>
      </c>
      <c r="B4804" s="399">
        <v>1.0763</v>
      </c>
    </row>
    <row r="4805" spans="1:2" x14ac:dyDescent="0.25">
      <c r="A4805" s="398">
        <v>37677</v>
      </c>
      <c r="B4805" s="399">
        <v>1.0795999999999999</v>
      </c>
    </row>
    <row r="4806" spans="1:2" x14ac:dyDescent="0.25">
      <c r="A4806" s="398">
        <v>37676</v>
      </c>
      <c r="B4806" s="399">
        <v>1.0733999999999999</v>
      </c>
    </row>
    <row r="4807" spans="1:2" x14ac:dyDescent="0.25">
      <c r="A4807" s="398">
        <v>37675</v>
      </c>
      <c r="B4807" s="399">
        <v>1.0763</v>
      </c>
    </row>
    <row r="4808" spans="1:2" x14ac:dyDescent="0.25">
      <c r="A4808" s="398">
        <v>37674</v>
      </c>
      <c r="B4808" s="399">
        <v>1.0760000000000001</v>
      </c>
    </row>
    <row r="4809" spans="1:2" x14ac:dyDescent="0.25">
      <c r="A4809" s="398">
        <v>37673</v>
      </c>
      <c r="B4809" s="399">
        <v>1.0815999999999999</v>
      </c>
    </row>
    <row r="4810" spans="1:2" x14ac:dyDescent="0.25">
      <c r="A4810" s="398">
        <v>37672</v>
      </c>
      <c r="B4810" s="399">
        <v>1.0746</v>
      </c>
    </row>
    <row r="4811" spans="1:2" x14ac:dyDescent="0.25">
      <c r="A4811" s="398">
        <v>37671</v>
      </c>
      <c r="B4811" s="399">
        <v>1.069</v>
      </c>
    </row>
    <row r="4812" spans="1:2" x14ac:dyDescent="0.25">
      <c r="A4812" s="398">
        <v>37670</v>
      </c>
      <c r="B4812" s="399">
        <v>1.0731999999999999</v>
      </c>
    </row>
    <row r="4813" spans="1:2" x14ac:dyDescent="0.25">
      <c r="A4813" s="398">
        <v>37669</v>
      </c>
      <c r="B4813" s="399">
        <v>1.0761000000000001</v>
      </c>
    </row>
    <row r="4814" spans="1:2" x14ac:dyDescent="0.25">
      <c r="A4814" s="398">
        <v>37668</v>
      </c>
      <c r="B4814" s="399">
        <v>1.079</v>
      </c>
    </row>
    <row r="4815" spans="1:2" x14ac:dyDescent="0.25">
      <c r="A4815" s="398">
        <v>37667</v>
      </c>
      <c r="B4815" s="399">
        <v>1.0792999999999999</v>
      </c>
    </row>
    <row r="4816" spans="1:2" x14ac:dyDescent="0.25">
      <c r="A4816" s="398">
        <v>37666</v>
      </c>
      <c r="B4816" s="399">
        <v>1.0832999999999999</v>
      </c>
    </row>
    <row r="4817" spans="1:2" x14ac:dyDescent="0.25">
      <c r="A4817" s="398">
        <v>37665</v>
      </c>
      <c r="B4817" s="399">
        <v>1.0714999999999999</v>
      </c>
    </row>
    <row r="4818" spans="1:2" x14ac:dyDescent="0.25">
      <c r="A4818" s="398">
        <v>37664</v>
      </c>
      <c r="B4818" s="399">
        <v>1.073</v>
      </c>
    </row>
    <row r="4819" spans="1:2" x14ac:dyDescent="0.25">
      <c r="A4819" s="398">
        <v>37663</v>
      </c>
      <c r="B4819" s="399">
        <v>1.0736000000000001</v>
      </c>
    </row>
    <row r="4820" spans="1:2" x14ac:dyDescent="0.25">
      <c r="A4820" s="398">
        <v>37662</v>
      </c>
      <c r="B4820" s="399">
        <v>1.0808</v>
      </c>
    </row>
    <row r="4821" spans="1:2" x14ac:dyDescent="0.25">
      <c r="A4821" s="398">
        <v>37661</v>
      </c>
      <c r="B4821" s="399">
        <v>1.0820000000000001</v>
      </c>
    </row>
    <row r="4822" spans="1:2" x14ac:dyDescent="0.25">
      <c r="A4822" s="398">
        <v>37660</v>
      </c>
      <c r="B4822" s="399">
        <v>1.0826</v>
      </c>
    </row>
    <row r="4823" spans="1:2" x14ac:dyDescent="0.25">
      <c r="A4823" s="398">
        <v>37659</v>
      </c>
      <c r="B4823" s="399">
        <v>1.0833999999999999</v>
      </c>
    </row>
    <row r="4824" spans="1:2" x14ac:dyDescent="0.25">
      <c r="A4824" s="398">
        <v>37658</v>
      </c>
      <c r="B4824" s="399">
        <v>1.0792999999999999</v>
      </c>
    </row>
    <row r="4825" spans="1:2" x14ac:dyDescent="0.25">
      <c r="A4825" s="398">
        <v>37657</v>
      </c>
      <c r="B4825" s="399">
        <v>1.0882000000000001</v>
      </c>
    </row>
    <row r="4826" spans="1:2" x14ac:dyDescent="0.25">
      <c r="A4826" s="398">
        <v>37656</v>
      </c>
      <c r="B4826" s="399">
        <v>1.0779000000000001</v>
      </c>
    </row>
    <row r="4827" spans="1:2" x14ac:dyDescent="0.25">
      <c r="A4827" s="398">
        <v>37655</v>
      </c>
      <c r="B4827" s="399">
        <v>1.0787</v>
      </c>
    </row>
    <row r="4828" spans="1:2" x14ac:dyDescent="0.25">
      <c r="A4828" s="398">
        <v>37654</v>
      </c>
      <c r="B4828" s="399">
        <v>1.0767</v>
      </c>
    </row>
    <row r="4829" spans="1:2" x14ac:dyDescent="0.25">
      <c r="A4829" s="398">
        <v>37653</v>
      </c>
      <c r="B4829" s="399">
        <v>1.0764</v>
      </c>
    </row>
    <row r="4830" spans="1:2" x14ac:dyDescent="0.25">
      <c r="A4830" s="398">
        <v>37652</v>
      </c>
      <c r="B4830" s="399">
        <v>1.0812999999999999</v>
      </c>
    </row>
    <row r="4831" spans="1:2" x14ac:dyDescent="0.25">
      <c r="A4831" s="398">
        <v>37651</v>
      </c>
      <c r="B4831" s="399">
        <v>1.0831999999999999</v>
      </c>
    </row>
    <row r="4832" spans="1:2" x14ac:dyDescent="0.25">
      <c r="A4832" s="398">
        <v>37650</v>
      </c>
      <c r="B4832" s="399">
        <v>1.0818000000000001</v>
      </c>
    </row>
    <row r="4833" spans="1:2" x14ac:dyDescent="0.25">
      <c r="A4833" s="398">
        <v>37649</v>
      </c>
      <c r="B4833" s="399">
        <v>1.0854999999999999</v>
      </c>
    </row>
    <row r="4834" spans="1:2" x14ac:dyDescent="0.25">
      <c r="A4834" s="398">
        <v>37648</v>
      </c>
      <c r="B4834" s="399">
        <v>1.0842000000000001</v>
      </c>
    </row>
    <row r="4835" spans="1:2" x14ac:dyDescent="0.25">
      <c r="A4835" s="398">
        <v>37647</v>
      </c>
      <c r="B4835" s="399">
        <v>1.0843</v>
      </c>
    </row>
    <row r="4836" spans="1:2" x14ac:dyDescent="0.25">
      <c r="A4836" s="398">
        <v>37646</v>
      </c>
      <c r="B4836" s="399">
        <v>1.0828</v>
      </c>
    </row>
    <row r="4837" spans="1:2" x14ac:dyDescent="0.25">
      <c r="A4837" s="398">
        <v>37645</v>
      </c>
      <c r="B4837" s="399">
        <v>1.0749</v>
      </c>
    </row>
    <row r="4838" spans="1:2" x14ac:dyDescent="0.25">
      <c r="A4838" s="398">
        <v>37644</v>
      </c>
      <c r="B4838" s="399">
        <v>1.073</v>
      </c>
    </row>
    <row r="4839" spans="1:2" x14ac:dyDescent="0.25">
      <c r="A4839" s="398">
        <v>37643</v>
      </c>
      <c r="B4839" s="399">
        <v>1.0722</v>
      </c>
    </row>
    <row r="4840" spans="1:2" x14ac:dyDescent="0.25">
      <c r="A4840" s="398">
        <v>37642</v>
      </c>
      <c r="B4840" s="399">
        <v>1.0678000000000001</v>
      </c>
    </row>
    <row r="4841" spans="1:2" x14ac:dyDescent="0.25">
      <c r="A4841" s="398">
        <v>37641</v>
      </c>
      <c r="B4841" s="399">
        <v>1.0654999999999999</v>
      </c>
    </row>
    <row r="4842" spans="1:2" x14ac:dyDescent="0.25">
      <c r="A4842" s="398">
        <v>37640</v>
      </c>
      <c r="B4842" s="399">
        <v>1.0670999999999999</v>
      </c>
    </row>
    <row r="4843" spans="1:2" x14ac:dyDescent="0.25">
      <c r="A4843" s="398">
        <v>37639</v>
      </c>
      <c r="B4843" s="399">
        <v>1.0668</v>
      </c>
    </row>
    <row r="4844" spans="1:2" x14ac:dyDescent="0.25">
      <c r="A4844" s="398">
        <v>37638</v>
      </c>
      <c r="B4844" s="399">
        <v>1.0616000000000001</v>
      </c>
    </row>
    <row r="4845" spans="1:2" x14ac:dyDescent="0.25">
      <c r="A4845" s="398">
        <v>37637</v>
      </c>
      <c r="B4845" s="399">
        <v>1.0549999999999999</v>
      </c>
    </row>
    <row r="4846" spans="1:2" x14ac:dyDescent="0.25">
      <c r="A4846" s="398">
        <v>37636</v>
      </c>
      <c r="B4846" s="399">
        <v>1.0549999999999999</v>
      </c>
    </row>
    <row r="4847" spans="1:2" x14ac:dyDescent="0.25">
      <c r="A4847" s="398">
        <v>37635</v>
      </c>
      <c r="B4847" s="399">
        <v>1.0544</v>
      </c>
    </row>
    <row r="4848" spans="1:2" x14ac:dyDescent="0.25">
      <c r="A4848" s="398">
        <v>37634</v>
      </c>
      <c r="B4848" s="399">
        <v>1.0577000000000001</v>
      </c>
    </row>
    <row r="4849" spans="1:2" x14ac:dyDescent="0.25">
      <c r="A4849" s="398">
        <v>37633</v>
      </c>
      <c r="B4849" s="399">
        <v>1.0564</v>
      </c>
    </row>
    <row r="4850" spans="1:2" x14ac:dyDescent="0.25">
      <c r="A4850" s="398">
        <v>37632</v>
      </c>
      <c r="B4850" s="399">
        <v>1.0564</v>
      </c>
    </row>
    <row r="4851" spans="1:2" x14ac:dyDescent="0.25">
      <c r="A4851" s="398">
        <v>37631</v>
      </c>
      <c r="B4851" s="399">
        <v>1.0486</v>
      </c>
    </row>
    <row r="4852" spans="1:2" x14ac:dyDescent="0.25">
      <c r="A4852" s="398">
        <v>37630</v>
      </c>
      <c r="B4852" s="399">
        <v>1.0490999999999999</v>
      </c>
    </row>
    <row r="4853" spans="1:2" x14ac:dyDescent="0.25">
      <c r="A4853" s="398">
        <v>37629</v>
      </c>
      <c r="B4853" s="399">
        <v>1.0416000000000001</v>
      </c>
    </row>
    <row r="4854" spans="1:2" x14ac:dyDescent="0.25">
      <c r="A4854" s="398">
        <v>37628</v>
      </c>
      <c r="B4854" s="399">
        <v>1.0467</v>
      </c>
    </row>
    <row r="4855" spans="1:2" x14ac:dyDescent="0.25">
      <c r="A4855" s="398">
        <v>37627</v>
      </c>
      <c r="B4855" s="399">
        <v>1.0422</v>
      </c>
    </row>
    <row r="4856" spans="1:2" x14ac:dyDescent="0.25">
      <c r="A4856" s="398">
        <v>37626</v>
      </c>
      <c r="B4856" s="399">
        <v>1.0432999999999999</v>
      </c>
    </row>
    <row r="4857" spans="1:2" x14ac:dyDescent="0.25">
      <c r="A4857" s="398">
        <v>37625</v>
      </c>
      <c r="B4857" s="399">
        <v>1.0415000000000001</v>
      </c>
    </row>
    <row r="4858" spans="1:2" x14ac:dyDescent="0.25">
      <c r="A4858" s="398">
        <v>37624</v>
      </c>
      <c r="B4858" s="399">
        <v>1.0359</v>
      </c>
    </row>
    <row r="4859" spans="1:2" x14ac:dyDescent="0.25">
      <c r="A4859" s="398">
        <v>37623</v>
      </c>
      <c r="B4859" s="399">
        <v>1.0489999999999999</v>
      </c>
    </row>
    <row r="4860" spans="1:2" x14ac:dyDescent="0.25">
      <c r="A4860" s="398">
        <v>37622</v>
      </c>
      <c r="B4860" s="399">
        <v>1.0498000000000001</v>
      </c>
    </row>
    <row r="4861" spans="1:2" x14ac:dyDescent="0.25">
      <c r="A4861" s="398">
        <v>37621</v>
      </c>
      <c r="B4861" s="399">
        <v>1.0481</v>
      </c>
    </row>
    <row r="4862" spans="1:2" x14ac:dyDescent="0.25">
      <c r="A4862" s="398">
        <v>37620</v>
      </c>
      <c r="B4862" s="399">
        <v>1.0424</v>
      </c>
    </row>
    <row r="4863" spans="1:2" x14ac:dyDescent="0.25">
      <c r="A4863" s="398">
        <v>37619</v>
      </c>
      <c r="B4863" s="399">
        <v>1.044</v>
      </c>
    </row>
    <row r="4864" spans="1:2" x14ac:dyDescent="0.25">
      <c r="A4864" s="398">
        <v>37618</v>
      </c>
      <c r="B4864" s="399">
        <v>1.0436000000000001</v>
      </c>
    </row>
    <row r="4865" spans="1:2" x14ac:dyDescent="0.25">
      <c r="A4865" s="398">
        <v>37617</v>
      </c>
      <c r="B4865" s="399">
        <v>1.0373000000000001</v>
      </c>
    </row>
    <row r="4866" spans="1:2" x14ac:dyDescent="0.25">
      <c r="A4866" s="398">
        <v>37616</v>
      </c>
      <c r="B4866" s="399">
        <v>1.0319</v>
      </c>
    </row>
    <row r="4867" spans="1:2" x14ac:dyDescent="0.25">
      <c r="A4867" s="398">
        <v>37615</v>
      </c>
      <c r="B4867" s="399">
        <v>1.0297000000000001</v>
      </c>
    </row>
    <row r="4868" spans="1:2" x14ac:dyDescent="0.25">
      <c r="A4868" s="398">
        <v>37614</v>
      </c>
      <c r="B4868" s="399">
        <v>1.0262</v>
      </c>
    </row>
    <row r="4869" spans="1:2" x14ac:dyDescent="0.25">
      <c r="A4869" s="398">
        <v>37613</v>
      </c>
      <c r="B4869" s="399">
        <v>1.0274000000000001</v>
      </c>
    </row>
    <row r="4870" spans="1:2" x14ac:dyDescent="0.25">
      <c r="A4870" s="398">
        <v>37612</v>
      </c>
      <c r="B4870" s="399">
        <v>1.0266999999999999</v>
      </c>
    </row>
    <row r="4871" spans="1:2" x14ac:dyDescent="0.25">
      <c r="A4871" s="398">
        <v>37611</v>
      </c>
      <c r="B4871" s="399">
        <v>1.0266999999999999</v>
      </c>
    </row>
    <row r="4872" spans="1:2" x14ac:dyDescent="0.25">
      <c r="A4872" s="398">
        <v>37610</v>
      </c>
      <c r="B4872" s="399">
        <v>1.0271999999999999</v>
      </c>
    </row>
    <row r="4873" spans="1:2" x14ac:dyDescent="0.25">
      <c r="A4873" s="398">
        <v>37609</v>
      </c>
      <c r="B4873" s="399">
        <v>1.0263</v>
      </c>
    </row>
    <row r="4874" spans="1:2" x14ac:dyDescent="0.25">
      <c r="A4874" s="398">
        <v>37608</v>
      </c>
      <c r="B4874" s="399">
        <v>1.0283</v>
      </c>
    </row>
    <row r="4875" spans="1:2" x14ac:dyDescent="0.25">
      <c r="A4875" s="398">
        <v>37607</v>
      </c>
      <c r="B4875" s="399">
        <v>1.0226</v>
      </c>
    </row>
    <row r="4876" spans="1:2" x14ac:dyDescent="0.25">
      <c r="A4876" s="398">
        <v>37606</v>
      </c>
      <c r="B4876" s="399">
        <v>1.0235000000000001</v>
      </c>
    </row>
    <row r="4877" spans="1:2" x14ac:dyDescent="0.25">
      <c r="A4877" s="398">
        <v>37605</v>
      </c>
      <c r="B4877" s="399">
        <v>1.0230999999999999</v>
      </c>
    </row>
    <row r="4878" spans="1:2" x14ac:dyDescent="0.25">
      <c r="A4878" s="398">
        <v>37604</v>
      </c>
      <c r="B4878" s="399">
        <v>1.0227999999999999</v>
      </c>
    </row>
    <row r="4879" spans="1:2" x14ac:dyDescent="0.25">
      <c r="A4879" s="398">
        <v>37603</v>
      </c>
      <c r="B4879" s="399">
        <v>1.0183</v>
      </c>
    </row>
    <row r="4880" spans="1:2" x14ac:dyDescent="0.25">
      <c r="A4880" s="398">
        <v>37602</v>
      </c>
      <c r="B4880" s="399">
        <v>1.0081</v>
      </c>
    </row>
    <row r="4881" spans="1:2" x14ac:dyDescent="0.25">
      <c r="A4881" s="398">
        <v>37601</v>
      </c>
      <c r="B4881" s="399">
        <v>1.008</v>
      </c>
    </row>
    <row r="4882" spans="1:2" x14ac:dyDescent="0.25">
      <c r="A4882" s="398">
        <v>37600</v>
      </c>
      <c r="B4882" s="399">
        <v>1.0105</v>
      </c>
    </row>
    <row r="4883" spans="1:2" x14ac:dyDescent="0.25">
      <c r="A4883" s="398">
        <v>37599</v>
      </c>
      <c r="B4883" s="399">
        <v>1.0108999999999999</v>
      </c>
    </row>
    <row r="4884" spans="1:2" x14ac:dyDescent="0.25">
      <c r="A4884" s="398">
        <v>37598</v>
      </c>
      <c r="B4884" s="399">
        <v>1.0086999999999999</v>
      </c>
    </row>
    <row r="4885" spans="1:2" x14ac:dyDescent="0.25">
      <c r="A4885" s="398">
        <v>37597</v>
      </c>
      <c r="B4885" s="399">
        <v>1.0097</v>
      </c>
    </row>
    <row r="4886" spans="1:2" x14ac:dyDescent="0.25">
      <c r="A4886" s="398">
        <v>37596</v>
      </c>
      <c r="B4886" s="399">
        <v>1.0005999999999999</v>
      </c>
    </row>
    <row r="4887" spans="1:2" x14ac:dyDescent="0.25">
      <c r="A4887" s="398">
        <v>37595</v>
      </c>
      <c r="B4887" s="399">
        <v>1.0001</v>
      </c>
    </row>
    <row r="4888" spans="1:2" x14ac:dyDescent="0.25">
      <c r="A4888" s="398">
        <v>37594</v>
      </c>
      <c r="B4888" s="399">
        <v>0.99650000000000005</v>
      </c>
    </row>
    <row r="4889" spans="1:2" x14ac:dyDescent="0.25">
      <c r="A4889" s="398">
        <v>37593</v>
      </c>
      <c r="B4889" s="399">
        <v>0.99650000000000005</v>
      </c>
    </row>
    <row r="4890" spans="1:2" x14ac:dyDescent="0.25">
      <c r="A4890" s="398">
        <v>37592</v>
      </c>
      <c r="B4890" s="399">
        <v>0.99439999999999995</v>
      </c>
    </row>
    <row r="4891" spans="1:2" x14ac:dyDescent="0.25">
      <c r="A4891" s="398">
        <v>37591</v>
      </c>
      <c r="B4891" s="399">
        <v>0.99380000000000002</v>
      </c>
    </row>
    <row r="4892" spans="1:2" x14ac:dyDescent="0.25">
      <c r="A4892" s="398">
        <v>37590</v>
      </c>
      <c r="B4892" s="399">
        <v>0.99419999999999997</v>
      </c>
    </row>
    <row r="4893" spans="1:2" x14ac:dyDescent="0.25">
      <c r="A4893" s="398">
        <v>37589</v>
      </c>
      <c r="B4893" s="399">
        <v>0.99429999999999996</v>
      </c>
    </row>
    <row r="4894" spans="1:2" x14ac:dyDescent="0.25">
      <c r="A4894" s="398">
        <v>37588</v>
      </c>
      <c r="B4894" s="399">
        <v>0.99029999999999996</v>
      </c>
    </row>
    <row r="4895" spans="1:2" x14ac:dyDescent="0.25">
      <c r="A4895" s="398">
        <v>37587</v>
      </c>
      <c r="B4895" s="399">
        <v>0.99339999999999995</v>
      </c>
    </row>
    <row r="4896" spans="1:2" x14ac:dyDescent="0.25">
      <c r="A4896" s="398">
        <v>37586</v>
      </c>
      <c r="B4896" s="399">
        <v>0.9909</v>
      </c>
    </row>
    <row r="4897" spans="1:2" x14ac:dyDescent="0.25">
      <c r="A4897" s="398">
        <v>37585</v>
      </c>
      <c r="B4897" s="399">
        <v>0.99660000000000004</v>
      </c>
    </row>
    <row r="4898" spans="1:2" x14ac:dyDescent="0.25">
      <c r="A4898" s="398">
        <v>37584</v>
      </c>
      <c r="B4898" s="399">
        <v>0.99639999999999995</v>
      </c>
    </row>
    <row r="4899" spans="1:2" x14ac:dyDescent="0.25">
      <c r="A4899" s="398">
        <v>37583</v>
      </c>
      <c r="B4899" s="399">
        <v>0.997</v>
      </c>
    </row>
    <row r="4900" spans="1:2" x14ac:dyDescent="0.25">
      <c r="A4900" s="398">
        <v>37582</v>
      </c>
      <c r="B4900" s="399">
        <v>1.0013000000000001</v>
      </c>
    </row>
    <row r="4901" spans="1:2" x14ac:dyDescent="0.25">
      <c r="A4901" s="398">
        <v>37581</v>
      </c>
      <c r="B4901" s="399">
        <v>1.0012000000000001</v>
      </c>
    </row>
    <row r="4902" spans="1:2" x14ac:dyDescent="0.25">
      <c r="A4902" s="398">
        <v>37580</v>
      </c>
      <c r="B4902" s="399">
        <v>1.0033000000000001</v>
      </c>
    </row>
    <row r="4903" spans="1:2" x14ac:dyDescent="0.25">
      <c r="A4903" s="398">
        <v>37579</v>
      </c>
      <c r="B4903" s="399">
        <v>1.0078</v>
      </c>
    </row>
    <row r="4904" spans="1:2" x14ac:dyDescent="0.25">
      <c r="A4904" s="398">
        <v>37578</v>
      </c>
      <c r="B4904" s="399">
        <v>1.0091000000000001</v>
      </c>
    </row>
    <row r="4905" spans="1:2" x14ac:dyDescent="0.25">
      <c r="A4905" s="398">
        <v>37577</v>
      </c>
      <c r="B4905" s="399">
        <v>1.0095000000000001</v>
      </c>
    </row>
    <row r="4906" spans="1:2" x14ac:dyDescent="0.25">
      <c r="A4906" s="398">
        <v>37576</v>
      </c>
      <c r="B4906" s="399">
        <v>1.0089999999999999</v>
      </c>
    </row>
    <row r="4907" spans="1:2" x14ac:dyDescent="0.25">
      <c r="A4907" s="398">
        <v>37575</v>
      </c>
      <c r="B4907" s="399">
        <v>1.0042</v>
      </c>
    </row>
    <row r="4908" spans="1:2" x14ac:dyDescent="0.25">
      <c r="A4908" s="398">
        <v>37574</v>
      </c>
      <c r="B4908" s="399">
        <v>1.0065999999999999</v>
      </c>
    </row>
    <row r="4909" spans="1:2" x14ac:dyDescent="0.25">
      <c r="A4909" s="398">
        <v>37573</v>
      </c>
      <c r="B4909" s="399">
        <v>1.0124</v>
      </c>
    </row>
    <row r="4910" spans="1:2" x14ac:dyDescent="0.25">
      <c r="A4910" s="398">
        <v>37572</v>
      </c>
      <c r="B4910" s="399">
        <v>1.0102</v>
      </c>
    </row>
    <row r="4911" spans="1:2" x14ac:dyDescent="0.25">
      <c r="A4911" s="398">
        <v>37571</v>
      </c>
      <c r="B4911" s="399">
        <v>1.0125</v>
      </c>
    </row>
    <row r="4912" spans="1:2" x14ac:dyDescent="0.25">
      <c r="A4912" s="398">
        <v>37570</v>
      </c>
      <c r="B4912" s="399">
        <v>1.0156000000000001</v>
      </c>
    </row>
    <row r="4913" spans="1:2" x14ac:dyDescent="0.25">
      <c r="A4913" s="398">
        <v>37569</v>
      </c>
      <c r="B4913" s="399">
        <v>1.0127999999999999</v>
      </c>
    </row>
    <row r="4914" spans="1:2" x14ac:dyDescent="0.25">
      <c r="A4914" s="398">
        <v>37568</v>
      </c>
      <c r="B4914" s="399">
        <v>1.0092000000000001</v>
      </c>
    </row>
    <row r="4915" spans="1:2" x14ac:dyDescent="0.25">
      <c r="A4915" s="398">
        <v>37567</v>
      </c>
      <c r="B4915" s="399">
        <v>1.0027999999999999</v>
      </c>
    </row>
    <row r="4916" spans="1:2" x14ac:dyDescent="0.25">
      <c r="A4916" s="398">
        <v>37566</v>
      </c>
      <c r="B4916" s="399">
        <v>1.0001</v>
      </c>
    </row>
    <row r="4917" spans="1:2" x14ac:dyDescent="0.25">
      <c r="A4917" s="398">
        <v>37565</v>
      </c>
      <c r="B4917" s="399">
        <v>0.99739999999999995</v>
      </c>
    </row>
    <row r="4918" spans="1:2" x14ac:dyDescent="0.25">
      <c r="A4918" s="398">
        <v>37564</v>
      </c>
      <c r="B4918" s="399">
        <v>0.99690000000000001</v>
      </c>
    </row>
    <row r="4919" spans="1:2" x14ac:dyDescent="0.25">
      <c r="A4919" s="398">
        <v>37563</v>
      </c>
      <c r="B4919" s="399">
        <v>0.99629999999999996</v>
      </c>
    </row>
    <row r="4920" spans="1:2" x14ac:dyDescent="0.25">
      <c r="A4920" s="398">
        <v>37562</v>
      </c>
      <c r="B4920" s="399">
        <v>0.99660000000000004</v>
      </c>
    </row>
    <row r="4921" spans="1:2" x14ac:dyDescent="0.25">
      <c r="A4921" s="398">
        <v>37561</v>
      </c>
      <c r="B4921" s="399">
        <v>0.98970000000000002</v>
      </c>
    </row>
    <row r="4922" spans="1:2" x14ac:dyDescent="0.25">
      <c r="A4922" s="398">
        <v>37560</v>
      </c>
      <c r="B4922" s="399">
        <v>0.98419999999999996</v>
      </c>
    </row>
    <row r="4923" spans="1:2" x14ac:dyDescent="0.25">
      <c r="A4923" s="398">
        <v>37559</v>
      </c>
      <c r="B4923" s="399">
        <v>0.98340000000000005</v>
      </c>
    </row>
    <row r="4924" spans="1:2" x14ac:dyDescent="0.25">
      <c r="A4924" s="398">
        <v>37558</v>
      </c>
      <c r="B4924" s="399">
        <v>0.98440000000000005</v>
      </c>
    </row>
    <row r="4925" spans="1:2" x14ac:dyDescent="0.25">
      <c r="A4925" s="398">
        <v>37557</v>
      </c>
      <c r="B4925" s="399">
        <v>0.97640000000000005</v>
      </c>
    </row>
    <row r="4926" spans="1:2" x14ac:dyDescent="0.25">
      <c r="A4926" s="398">
        <v>37556</v>
      </c>
      <c r="B4926" s="399">
        <v>0.97599999999999998</v>
      </c>
    </row>
    <row r="4927" spans="1:2" x14ac:dyDescent="0.25">
      <c r="A4927" s="398">
        <v>37555</v>
      </c>
      <c r="B4927" s="399">
        <v>0.9758</v>
      </c>
    </row>
    <row r="4928" spans="1:2" x14ac:dyDescent="0.25">
      <c r="A4928" s="398">
        <v>37554</v>
      </c>
      <c r="B4928" s="399">
        <v>0.97729999999999995</v>
      </c>
    </row>
    <row r="4929" spans="1:2" x14ac:dyDescent="0.25">
      <c r="A4929" s="398">
        <v>37553</v>
      </c>
      <c r="B4929" s="399">
        <v>0.97619999999999996</v>
      </c>
    </row>
    <row r="4930" spans="1:2" x14ac:dyDescent="0.25">
      <c r="A4930" s="398">
        <v>37552</v>
      </c>
      <c r="B4930" s="399">
        <v>0.97760000000000002</v>
      </c>
    </row>
    <row r="4931" spans="1:2" x14ac:dyDescent="0.25">
      <c r="A4931" s="398">
        <v>37551</v>
      </c>
      <c r="B4931" s="399">
        <v>0.97360000000000002</v>
      </c>
    </row>
    <row r="4932" spans="1:2" x14ac:dyDescent="0.25">
      <c r="A4932" s="398">
        <v>37550</v>
      </c>
      <c r="B4932" s="399">
        <v>0.97230000000000005</v>
      </c>
    </row>
    <row r="4933" spans="1:2" x14ac:dyDescent="0.25">
      <c r="A4933" s="398">
        <v>37549</v>
      </c>
      <c r="B4933" s="399">
        <v>0.97250000000000003</v>
      </c>
    </row>
    <row r="4934" spans="1:2" x14ac:dyDescent="0.25">
      <c r="A4934" s="398">
        <v>37548</v>
      </c>
      <c r="B4934" s="399">
        <v>0.97219999999999995</v>
      </c>
    </row>
    <row r="4935" spans="1:2" x14ac:dyDescent="0.25">
      <c r="A4935" s="398">
        <v>37547</v>
      </c>
      <c r="B4935" s="399">
        <v>0.9708</v>
      </c>
    </row>
    <row r="4936" spans="1:2" x14ac:dyDescent="0.25">
      <c r="A4936" s="398">
        <v>37546</v>
      </c>
      <c r="B4936" s="399">
        <v>0.98109999999999997</v>
      </c>
    </row>
    <row r="4937" spans="1:2" x14ac:dyDescent="0.25">
      <c r="A4937" s="398">
        <v>37545</v>
      </c>
      <c r="B4937" s="399">
        <v>0.98160000000000003</v>
      </c>
    </row>
    <row r="4938" spans="1:2" x14ac:dyDescent="0.25">
      <c r="A4938" s="398">
        <v>37544</v>
      </c>
      <c r="B4938" s="399">
        <v>0.9869</v>
      </c>
    </row>
    <row r="4939" spans="1:2" x14ac:dyDescent="0.25">
      <c r="A4939" s="398">
        <v>37543</v>
      </c>
      <c r="B4939" s="399">
        <v>0.98729999999999996</v>
      </c>
    </row>
    <row r="4940" spans="1:2" x14ac:dyDescent="0.25">
      <c r="A4940" s="398">
        <v>37542</v>
      </c>
      <c r="B4940" s="399">
        <v>0.98699999999999999</v>
      </c>
    </row>
    <row r="4941" spans="1:2" x14ac:dyDescent="0.25">
      <c r="A4941" s="398">
        <v>37541</v>
      </c>
      <c r="B4941" s="399">
        <v>0.98699999999999999</v>
      </c>
    </row>
    <row r="4942" spans="1:2" x14ac:dyDescent="0.25">
      <c r="A4942" s="398">
        <v>37540</v>
      </c>
      <c r="B4942" s="399">
        <v>0.98609999999999998</v>
      </c>
    </row>
    <row r="4943" spans="1:2" x14ac:dyDescent="0.25">
      <c r="A4943" s="398">
        <v>37539</v>
      </c>
      <c r="B4943" s="399">
        <v>0.98960000000000004</v>
      </c>
    </row>
    <row r="4944" spans="1:2" x14ac:dyDescent="0.25">
      <c r="A4944" s="398">
        <v>37538</v>
      </c>
      <c r="B4944" s="399">
        <v>0.97860000000000003</v>
      </c>
    </row>
    <row r="4945" spans="1:2" x14ac:dyDescent="0.25">
      <c r="A4945" s="398">
        <v>37537</v>
      </c>
      <c r="B4945" s="399">
        <v>0.98319999999999996</v>
      </c>
    </row>
    <row r="4946" spans="1:2" x14ac:dyDescent="0.25">
      <c r="A4946" s="398">
        <v>37536</v>
      </c>
      <c r="B4946" s="399">
        <v>0.97960000000000003</v>
      </c>
    </row>
    <row r="4947" spans="1:2" x14ac:dyDescent="0.25">
      <c r="A4947" s="398">
        <v>37535</v>
      </c>
      <c r="B4947" s="399">
        <v>0.9788</v>
      </c>
    </row>
    <row r="4948" spans="1:2" x14ac:dyDescent="0.25">
      <c r="A4948" s="398">
        <v>37534</v>
      </c>
      <c r="B4948" s="399">
        <v>0.97919999999999996</v>
      </c>
    </row>
    <row r="4949" spans="1:2" x14ac:dyDescent="0.25">
      <c r="A4949" s="398">
        <v>37533</v>
      </c>
      <c r="B4949" s="399">
        <v>0.98760000000000003</v>
      </c>
    </row>
    <row r="4950" spans="1:2" x14ac:dyDescent="0.25">
      <c r="A4950" s="398">
        <v>37532</v>
      </c>
      <c r="B4950" s="399">
        <v>0.98670000000000002</v>
      </c>
    </row>
    <row r="4951" spans="1:2" x14ac:dyDescent="0.25">
      <c r="A4951" s="398">
        <v>37531</v>
      </c>
      <c r="B4951" s="399">
        <v>0.98270000000000002</v>
      </c>
    </row>
    <row r="4952" spans="1:2" x14ac:dyDescent="0.25">
      <c r="A4952" s="398">
        <v>37530</v>
      </c>
      <c r="B4952" s="399">
        <v>0.98729999999999996</v>
      </c>
    </row>
    <row r="4953" spans="1:2" x14ac:dyDescent="0.25">
      <c r="A4953" s="398">
        <v>37529</v>
      </c>
      <c r="B4953" s="399">
        <v>0.98099999999999998</v>
      </c>
    </row>
    <row r="4954" spans="1:2" x14ac:dyDescent="0.25">
      <c r="A4954" s="398">
        <v>37528</v>
      </c>
      <c r="B4954" s="399">
        <v>0.97370000000000001</v>
      </c>
    </row>
    <row r="4955" spans="1:2" x14ac:dyDescent="0.25">
      <c r="A4955" s="398">
        <v>37527</v>
      </c>
      <c r="B4955" s="399">
        <v>0.98040000000000005</v>
      </c>
    </row>
    <row r="4956" spans="1:2" x14ac:dyDescent="0.25">
      <c r="A4956" s="398">
        <v>37526</v>
      </c>
      <c r="B4956" s="399">
        <v>0.97619999999999996</v>
      </c>
    </row>
    <row r="4957" spans="1:2" x14ac:dyDescent="0.25">
      <c r="A4957" s="398">
        <v>37525</v>
      </c>
      <c r="B4957" s="399">
        <v>0.97609999999999997</v>
      </c>
    </row>
    <row r="4958" spans="1:2" x14ac:dyDescent="0.25">
      <c r="A4958" s="398">
        <v>37524</v>
      </c>
      <c r="B4958" s="399">
        <v>0.98119999999999996</v>
      </c>
    </row>
    <row r="4959" spans="1:2" x14ac:dyDescent="0.25">
      <c r="A4959" s="398">
        <v>37523</v>
      </c>
      <c r="B4959" s="399">
        <v>0.97789999999999999</v>
      </c>
    </row>
    <row r="4960" spans="1:2" x14ac:dyDescent="0.25">
      <c r="A4960" s="398">
        <v>37522</v>
      </c>
      <c r="B4960" s="399">
        <v>0.98089999999999999</v>
      </c>
    </row>
    <row r="4961" spans="1:2" x14ac:dyDescent="0.25">
      <c r="A4961" s="398">
        <v>37521</v>
      </c>
      <c r="B4961" s="399">
        <v>0.98209999999999997</v>
      </c>
    </row>
    <row r="4962" spans="1:2" x14ac:dyDescent="0.25">
      <c r="A4962" s="398">
        <v>37520</v>
      </c>
      <c r="B4962" s="399">
        <v>0.98209999999999997</v>
      </c>
    </row>
    <row r="4963" spans="1:2" x14ac:dyDescent="0.25">
      <c r="A4963" s="398">
        <v>37519</v>
      </c>
      <c r="B4963" s="399">
        <v>0.98650000000000004</v>
      </c>
    </row>
    <row r="4964" spans="1:2" x14ac:dyDescent="0.25">
      <c r="A4964" s="398">
        <v>37518</v>
      </c>
      <c r="B4964" s="399">
        <v>0.97750000000000004</v>
      </c>
    </row>
    <row r="4965" spans="1:2" x14ac:dyDescent="0.25">
      <c r="A4965" s="398">
        <v>37517</v>
      </c>
      <c r="B4965" s="399">
        <v>0.97460000000000002</v>
      </c>
    </row>
    <row r="4966" spans="1:2" x14ac:dyDescent="0.25">
      <c r="A4966" s="398">
        <v>37516</v>
      </c>
      <c r="B4966" s="399">
        <v>0.96899999999999997</v>
      </c>
    </row>
    <row r="4967" spans="1:2" x14ac:dyDescent="0.25">
      <c r="A4967" s="398">
        <v>37515</v>
      </c>
      <c r="B4967" s="399">
        <v>0.97070000000000001</v>
      </c>
    </row>
    <row r="4968" spans="1:2" x14ac:dyDescent="0.25">
      <c r="A4968" s="398">
        <v>37514</v>
      </c>
      <c r="B4968" s="399">
        <v>0.96660000000000001</v>
      </c>
    </row>
    <row r="4969" spans="1:2" x14ac:dyDescent="0.25">
      <c r="A4969" s="398">
        <v>37513</v>
      </c>
      <c r="B4969" s="399">
        <v>0.97150000000000003</v>
      </c>
    </row>
    <row r="4970" spans="1:2" x14ac:dyDescent="0.25">
      <c r="A4970" s="398">
        <v>37512</v>
      </c>
      <c r="B4970" s="399">
        <v>0.98170000000000002</v>
      </c>
    </row>
    <row r="4971" spans="1:2" x14ac:dyDescent="0.25">
      <c r="A4971" s="398">
        <v>37511</v>
      </c>
      <c r="B4971" s="399">
        <v>0.97589999999999999</v>
      </c>
    </row>
    <row r="4972" spans="1:2" x14ac:dyDescent="0.25">
      <c r="A4972" s="398">
        <v>37510</v>
      </c>
      <c r="B4972" s="399">
        <v>0.97540000000000004</v>
      </c>
    </row>
    <row r="4973" spans="1:2" x14ac:dyDescent="0.25">
      <c r="A4973" s="398">
        <v>37509</v>
      </c>
      <c r="B4973" s="399">
        <v>0.97940000000000005</v>
      </c>
    </row>
    <row r="4974" spans="1:2" x14ac:dyDescent="0.25">
      <c r="A4974" s="398">
        <v>37508</v>
      </c>
      <c r="B4974" s="399">
        <v>0.98150000000000004</v>
      </c>
    </row>
    <row r="4975" spans="1:2" x14ac:dyDescent="0.25">
      <c r="A4975" s="398">
        <v>37507</v>
      </c>
      <c r="B4975" s="399">
        <v>0.98150000000000004</v>
      </c>
    </row>
    <row r="4976" spans="1:2" x14ac:dyDescent="0.25">
      <c r="A4976" s="398">
        <v>37506</v>
      </c>
      <c r="B4976" s="399">
        <v>0.98170000000000002</v>
      </c>
    </row>
    <row r="4977" spans="1:2" x14ac:dyDescent="0.25">
      <c r="A4977" s="398">
        <v>37505</v>
      </c>
      <c r="B4977" s="399">
        <v>0.99150000000000005</v>
      </c>
    </row>
    <row r="4978" spans="1:2" x14ac:dyDescent="0.25">
      <c r="A4978" s="398">
        <v>37504</v>
      </c>
      <c r="B4978" s="399">
        <v>0.99270000000000003</v>
      </c>
    </row>
    <row r="4979" spans="1:2" x14ac:dyDescent="0.25">
      <c r="A4979" s="398">
        <v>37503</v>
      </c>
      <c r="B4979" s="399">
        <v>0.99670000000000003</v>
      </c>
    </row>
    <row r="4980" spans="1:2" x14ac:dyDescent="0.25">
      <c r="A4980" s="398">
        <v>37502</v>
      </c>
      <c r="B4980" s="399">
        <v>0.98340000000000005</v>
      </c>
    </row>
    <row r="4981" spans="1:2" x14ac:dyDescent="0.25">
      <c r="A4981" s="398">
        <v>37501</v>
      </c>
      <c r="B4981" s="399">
        <v>0.98219999999999996</v>
      </c>
    </row>
    <row r="4982" spans="1:2" x14ac:dyDescent="0.25">
      <c r="A4982" s="398">
        <v>37500</v>
      </c>
      <c r="B4982" s="399">
        <v>0.98029999999999995</v>
      </c>
    </row>
    <row r="4983" spans="1:2" x14ac:dyDescent="0.25">
      <c r="A4983" s="398">
        <v>37499</v>
      </c>
      <c r="B4983" s="399">
        <v>0.98180000000000001</v>
      </c>
    </row>
    <row r="4984" spans="1:2" x14ac:dyDescent="0.25">
      <c r="A4984" s="398">
        <v>37498</v>
      </c>
      <c r="B4984" s="399">
        <v>0.98470000000000002</v>
      </c>
    </row>
    <row r="4985" spans="1:2" x14ac:dyDescent="0.25">
      <c r="A4985" s="398">
        <v>37497</v>
      </c>
      <c r="B4985" s="399">
        <v>0.97909999999999997</v>
      </c>
    </row>
    <row r="4986" spans="1:2" x14ac:dyDescent="0.25">
      <c r="A4986" s="398">
        <v>37496</v>
      </c>
      <c r="B4986" s="399">
        <v>0.98319999999999996</v>
      </c>
    </row>
    <row r="4987" spans="1:2" x14ac:dyDescent="0.25">
      <c r="A4987" s="398">
        <v>37495</v>
      </c>
      <c r="B4987" s="399">
        <v>0.97170000000000001</v>
      </c>
    </row>
    <row r="4988" spans="1:2" x14ac:dyDescent="0.25">
      <c r="A4988" s="398">
        <v>37494</v>
      </c>
      <c r="B4988" s="399">
        <v>0.97250000000000003</v>
      </c>
    </row>
    <row r="4989" spans="1:2" x14ac:dyDescent="0.25">
      <c r="A4989" s="398">
        <v>37493</v>
      </c>
      <c r="B4989" s="399">
        <v>0.9728</v>
      </c>
    </row>
    <row r="4990" spans="1:2" x14ac:dyDescent="0.25">
      <c r="A4990" s="398">
        <v>37492</v>
      </c>
      <c r="B4990" s="399">
        <v>0.9728</v>
      </c>
    </row>
    <row r="4991" spans="1:2" x14ac:dyDescent="0.25">
      <c r="A4991" s="398">
        <v>37491</v>
      </c>
      <c r="B4991" s="399">
        <v>0.96889999999999998</v>
      </c>
    </row>
    <row r="4992" spans="1:2" x14ac:dyDescent="0.25">
      <c r="A4992" s="398">
        <v>37490</v>
      </c>
      <c r="B4992" s="399">
        <v>0.98050000000000004</v>
      </c>
    </row>
    <row r="4993" spans="1:2" x14ac:dyDescent="0.25">
      <c r="A4993" s="398">
        <v>37489</v>
      </c>
      <c r="B4993" s="399">
        <v>0.97899999999999998</v>
      </c>
    </row>
    <row r="4994" spans="1:2" x14ac:dyDescent="0.25">
      <c r="A4994" s="398">
        <v>37488</v>
      </c>
      <c r="B4994" s="399">
        <v>0.97619999999999996</v>
      </c>
    </row>
    <row r="4995" spans="1:2" x14ac:dyDescent="0.25">
      <c r="A4995" s="398">
        <v>37487</v>
      </c>
      <c r="B4995" s="399">
        <v>0.98380000000000001</v>
      </c>
    </row>
    <row r="4996" spans="1:2" x14ac:dyDescent="0.25">
      <c r="A4996" s="398">
        <v>37486</v>
      </c>
      <c r="B4996" s="399">
        <v>0.98319999999999996</v>
      </c>
    </row>
    <row r="4997" spans="1:2" x14ac:dyDescent="0.25">
      <c r="A4997" s="398">
        <v>37485</v>
      </c>
      <c r="B4997" s="399">
        <v>0.98499999999999999</v>
      </c>
    </row>
    <row r="4998" spans="1:2" x14ac:dyDescent="0.25">
      <c r="A4998" s="398">
        <v>37484</v>
      </c>
      <c r="B4998" s="399">
        <v>0.98180000000000001</v>
      </c>
    </row>
    <row r="4999" spans="1:2" x14ac:dyDescent="0.25">
      <c r="A4999" s="398">
        <v>37483</v>
      </c>
      <c r="B4999" s="399">
        <v>0.97940000000000005</v>
      </c>
    </row>
    <row r="5000" spans="1:2" x14ac:dyDescent="0.25">
      <c r="A5000" s="398">
        <v>37482</v>
      </c>
      <c r="B5000" s="399">
        <v>0.98370000000000002</v>
      </c>
    </row>
    <row r="5001" spans="1:2" x14ac:dyDescent="0.25">
      <c r="A5001" s="398">
        <v>37481</v>
      </c>
      <c r="B5001" s="399">
        <v>0.97840000000000005</v>
      </c>
    </row>
    <row r="5002" spans="1:2" x14ac:dyDescent="0.25">
      <c r="A5002" s="398">
        <v>37480</v>
      </c>
      <c r="B5002" s="399">
        <v>0.96960000000000002</v>
      </c>
    </row>
    <row r="5003" spans="1:2" x14ac:dyDescent="0.25">
      <c r="A5003" s="398">
        <v>37479</v>
      </c>
      <c r="B5003" s="399">
        <v>0.97</v>
      </c>
    </row>
    <row r="5004" spans="1:2" x14ac:dyDescent="0.25">
      <c r="A5004" s="398">
        <v>37478</v>
      </c>
      <c r="B5004" s="399">
        <v>0.97019999999999995</v>
      </c>
    </row>
    <row r="5005" spans="1:2" x14ac:dyDescent="0.25">
      <c r="A5005" s="398">
        <v>37477</v>
      </c>
      <c r="B5005" s="399">
        <v>0.96709999999999996</v>
      </c>
    </row>
    <row r="5006" spans="1:2" x14ac:dyDescent="0.25">
      <c r="A5006" s="398">
        <v>37476</v>
      </c>
      <c r="B5006" s="399">
        <v>0.97450000000000003</v>
      </c>
    </row>
    <row r="5007" spans="1:2" x14ac:dyDescent="0.25">
      <c r="A5007" s="398">
        <v>37475</v>
      </c>
      <c r="B5007" s="399">
        <v>0.96589999999999998</v>
      </c>
    </row>
    <row r="5008" spans="1:2" x14ac:dyDescent="0.25">
      <c r="A5008" s="398">
        <v>37474</v>
      </c>
      <c r="B5008" s="399">
        <v>0.98</v>
      </c>
    </row>
    <row r="5009" spans="1:2" x14ac:dyDescent="0.25">
      <c r="A5009" s="398">
        <v>37473</v>
      </c>
      <c r="B5009" s="399">
        <v>0.98660000000000003</v>
      </c>
    </row>
    <row r="5010" spans="1:2" x14ac:dyDescent="0.25">
      <c r="A5010" s="398">
        <v>37472</v>
      </c>
      <c r="B5010" s="399">
        <v>0.98709999999999998</v>
      </c>
    </row>
    <row r="5011" spans="1:2" x14ac:dyDescent="0.25">
      <c r="A5011" s="398">
        <v>37471</v>
      </c>
      <c r="B5011" s="399">
        <v>0.98650000000000004</v>
      </c>
    </row>
    <row r="5012" spans="1:2" x14ac:dyDescent="0.25">
      <c r="A5012" s="398">
        <v>37470</v>
      </c>
      <c r="B5012" s="399">
        <v>0.98440000000000005</v>
      </c>
    </row>
    <row r="5013" spans="1:2" x14ac:dyDescent="0.25">
      <c r="A5013" s="398">
        <v>37469</v>
      </c>
      <c r="B5013" s="399">
        <v>0.97709999999999997</v>
      </c>
    </row>
    <row r="5014" spans="1:2" x14ac:dyDescent="0.25">
      <c r="A5014" s="398">
        <v>37468</v>
      </c>
      <c r="B5014" s="399">
        <v>0.98329999999999995</v>
      </c>
    </row>
    <row r="5015" spans="1:2" x14ac:dyDescent="0.25">
      <c r="A5015" s="398">
        <v>37467</v>
      </c>
      <c r="B5015" s="399">
        <v>0.98060000000000003</v>
      </c>
    </row>
    <row r="5016" spans="1:2" x14ac:dyDescent="0.25">
      <c r="A5016" s="398">
        <v>37466</v>
      </c>
      <c r="B5016" s="399">
        <v>0.98629999999999995</v>
      </c>
    </row>
    <row r="5017" spans="1:2" x14ac:dyDescent="0.25">
      <c r="A5017" s="398">
        <v>37465</v>
      </c>
      <c r="B5017" s="399">
        <v>0.98540000000000005</v>
      </c>
    </row>
    <row r="5018" spans="1:2" x14ac:dyDescent="0.25">
      <c r="A5018" s="398">
        <v>37464</v>
      </c>
      <c r="B5018" s="399">
        <v>0.9869</v>
      </c>
    </row>
    <row r="5019" spans="1:2" x14ac:dyDescent="0.25">
      <c r="A5019" s="398">
        <v>37463</v>
      </c>
      <c r="B5019" s="399">
        <v>1.0043</v>
      </c>
    </row>
    <row r="5020" spans="1:2" x14ac:dyDescent="0.25">
      <c r="A5020" s="398">
        <v>37462</v>
      </c>
      <c r="B5020" s="399">
        <v>0.995</v>
      </c>
    </row>
    <row r="5021" spans="1:2" x14ac:dyDescent="0.25">
      <c r="A5021" s="398">
        <v>37461</v>
      </c>
      <c r="B5021" s="399">
        <v>0.98870000000000002</v>
      </c>
    </row>
    <row r="5022" spans="1:2" x14ac:dyDescent="0.25">
      <c r="A5022" s="398">
        <v>37460</v>
      </c>
      <c r="B5022" s="399">
        <v>1.0085999999999999</v>
      </c>
    </row>
    <row r="5023" spans="1:2" x14ac:dyDescent="0.25">
      <c r="A5023" s="398">
        <v>37459</v>
      </c>
      <c r="B5023" s="399">
        <v>1.0121</v>
      </c>
    </row>
    <row r="5024" spans="1:2" x14ac:dyDescent="0.25">
      <c r="A5024" s="398">
        <v>37458</v>
      </c>
      <c r="B5024" s="399">
        <v>1.0123</v>
      </c>
    </row>
    <row r="5025" spans="1:2" x14ac:dyDescent="0.25">
      <c r="A5025" s="398">
        <v>37457</v>
      </c>
      <c r="B5025" s="399">
        <v>1.0118</v>
      </c>
    </row>
    <row r="5026" spans="1:2" x14ac:dyDescent="0.25">
      <c r="A5026" s="398">
        <v>37456</v>
      </c>
      <c r="B5026" s="399">
        <v>1.0112000000000001</v>
      </c>
    </row>
    <row r="5027" spans="1:2" x14ac:dyDescent="0.25">
      <c r="A5027" s="398">
        <v>37455</v>
      </c>
      <c r="B5027" s="399">
        <v>1.0068999999999999</v>
      </c>
    </row>
    <row r="5028" spans="1:2" x14ac:dyDescent="0.25">
      <c r="A5028" s="398">
        <v>37454</v>
      </c>
      <c r="B5028" s="399">
        <v>1.0117</v>
      </c>
    </row>
    <row r="5029" spans="1:2" x14ac:dyDescent="0.25">
      <c r="A5029" s="398">
        <v>37453</v>
      </c>
      <c r="B5029" s="399">
        <v>1.0034000000000001</v>
      </c>
    </row>
    <row r="5030" spans="1:2" x14ac:dyDescent="0.25">
      <c r="A5030" s="398">
        <v>37452</v>
      </c>
      <c r="B5030" s="399">
        <v>0.99160000000000004</v>
      </c>
    </row>
    <row r="5031" spans="1:2" x14ac:dyDescent="0.25">
      <c r="A5031" s="398">
        <v>37451</v>
      </c>
      <c r="B5031" s="399">
        <v>0.99129999999999996</v>
      </c>
    </row>
    <row r="5032" spans="1:2" x14ac:dyDescent="0.25">
      <c r="A5032" s="398">
        <v>37450</v>
      </c>
      <c r="B5032" s="399">
        <v>0.99060000000000004</v>
      </c>
    </row>
    <row r="5033" spans="1:2" x14ac:dyDescent="0.25">
      <c r="A5033" s="398">
        <v>37449</v>
      </c>
      <c r="B5033" s="399">
        <v>0.98880000000000001</v>
      </c>
    </row>
    <row r="5034" spans="1:2" x14ac:dyDescent="0.25">
      <c r="A5034" s="398">
        <v>37448</v>
      </c>
      <c r="B5034" s="399">
        <v>0.98819999999999997</v>
      </c>
    </row>
    <row r="5035" spans="1:2" x14ac:dyDescent="0.25">
      <c r="A5035" s="398">
        <v>37447</v>
      </c>
      <c r="B5035" s="399">
        <v>0.99350000000000005</v>
      </c>
    </row>
    <row r="5036" spans="1:2" x14ac:dyDescent="0.25">
      <c r="A5036" s="398">
        <v>37446</v>
      </c>
      <c r="B5036" s="399">
        <v>0.99050000000000005</v>
      </c>
    </row>
    <row r="5037" spans="1:2" x14ac:dyDescent="0.25">
      <c r="A5037" s="398">
        <v>37445</v>
      </c>
      <c r="B5037" s="399">
        <v>0.97450000000000003</v>
      </c>
    </row>
    <row r="5038" spans="1:2" x14ac:dyDescent="0.25">
      <c r="A5038" s="398">
        <v>37444</v>
      </c>
      <c r="B5038" s="399">
        <v>0.97340000000000004</v>
      </c>
    </row>
    <row r="5039" spans="1:2" x14ac:dyDescent="0.25">
      <c r="A5039" s="398">
        <v>37443</v>
      </c>
      <c r="B5039" s="399">
        <v>0.97340000000000004</v>
      </c>
    </row>
    <row r="5040" spans="1:2" x14ac:dyDescent="0.25">
      <c r="A5040" s="398">
        <v>37442</v>
      </c>
      <c r="B5040" s="399">
        <v>0.97899999999999998</v>
      </c>
    </row>
    <row r="5041" spans="1:2" x14ac:dyDescent="0.25">
      <c r="A5041" s="398">
        <v>37441</v>
      </c>
      <c r="B5041" s="399">
        <v>0.98040000000000005</v>
      </c>
    </row>
    <row r="5042" spans="1:2" x14ac:dyDescent="0.25">
      <c r="A5042" s="398">
        <v>37440</v>
      </c>
      <c r="B5042" s="399">
        <v>0.98629999999999995</v>
      </c>
    </row>
    <row r="5043" spans="1:2" x14ac:dyDescent="0.25">
      <c r="A5043" s="398">
        <v>37439</v>
      </c>
      <c r="B5043" s="399">
        <v>0.99099999999999999</v>
      </c>
    </row>
    <row r="5044" spans="1:2" x14ac:dyDescent="0.25">
      <c r="A5044" s="398">
        <v>37438</v>
      </c>
      <c r="B5044" s="399">
        <v>0.99129999999999996</v>
      </c>
    </row>
    <row r="5045" spans="1:2" x14ac:dyDescent="0.25">
      <c r="A5045" s="398">
        <v>37437</v>
      </c>
      <c r="B5045" s="399">
        <v>0.99109999999999998</v>
      </c>
    </row>
    <row r="5046" spans="1:2" x14ac:dyDescent="0.25">
      <c r="A5046" s="398">
        <v>37436</v>
      </c>
      <c r="B5046" s="399">
        <v>0.99170000000000003</v>
      </c>
    </row>
    <row r="5047" spans="1:2" x14ac:dyDescent="0.25">
      <c r="A5047" s="398">
        <v>37435</v>
      </c>
      <c r="B5047" s="399">
        <v>0.98819999999999997</v>
      </c>
    </row>
    <row r="5048" spans="1:2" x14ac:dyDescent="0.25">
      <c r="A5048" s="398">
        <v>37434</v>
      </c>
      <c r="B5048" s="399">
        <v>0.98040000000000005</v>
      </c>
    </row>
    <row r="5049" spans="1:2" x14ac:dyDescent="0.25">
      <c r="A5049" s="398">
        <v>37433</v>
      </c>
      <c r="B5049" s="399">
        <v>0.97909999999999997</v>
      </c>
    </row>
    <row r="5050" spans="1:2" x14ac:dyDescent="0.25">
      <c r="A5050" s="398">
        <v>37432</v>
      </c>
      <c r="B5050" s="399">
        <v>0.97009999999999996</v>
      </c>
    </row>
    <row r="5051" spans="1:2" x14ac:dyDescent="0.25">
      <c r="A5051" s="398">
        <v>37431</v>
      </c>
      <c r="B5051" s="399">
        <v>0.96909999999999996</v>
      </c>
    </row>
    <row r="5052" spans="1:2" x14ac:dyDescent="0.25">
      <c r="A5052" s="398">
        <v>37430</v>
      </c>
      <c r="B5052" s="399">
        <v>0.97109999999999996</v>
      </c>
    </row>
    <row r="5053" spans="1:2" x14ac:dyDescent="0.25">
      <c r="A5053" s="398">
        <v>37429</v>
      </c>
      <c r="B5053" s="399">
        <v>0.97099999999999997</v>
      </c>
    </row>
    <row r="5054" spans="1:2" x14ac:dyDescent="0.25">
      <c r="A5054" s="398">
        <v>37428</v>
      </c>
      <c r="B5054" s="399">
        <v>0.96460000000000001</v>
      </c>
    </row>
    <row r="5055" spans="1:2" x14ac:dyDescent="0.25">
      <c r="A5055" s="398">
        <v>37427</v>
      </c>
      <c r="B5055" s="399">
        <v>0.95730000000000004</v>
      </c>
    </row>
    <row r="5056" spans="1:2" x14ac:dyDescent="0.25">
      <c r="A5056" s="398">
        <v>37426</v>
      </c>
      <c r="B5056" s="399">
        <v>0.95179999999999998</v>
      </c>
    </row>
    <row r="5057" spans="1:2" x14ac:dyDescent="0.25">
      <c r="A5057" s="398">
        <v>37425</v>
      </c>
      <c r="B5057" s="399">
        <v>0.94430000000000003</v>
      </c>
    </row>
    <row r="5058" spans="1:2" x14ac:dyDescent="0.25">
      <c r="A5058" s="398">
        <v>37424</v>
      </c>
      <c r="B5058" s="399">
        <v>0.94489999999999996</v>
      </c>
    </row>
    <row r="5059" spans="1:2" x14ac:dyDescent="0.25">
      <c r="A5059" s="398">
        <v>37423</v>
      </c>
      <c r="B5059" s="399">
        <v>0.94540000000000002</v>
      </c>
    </row>
    <row r="5060" spans="1:2" x14ac:dyDescent="0.25">
      <c r="A5060" s="398">
        <v>37422</v>
      </c>
      <c r="B5060" s="399">
        <v>0.94540000000000002</v>
      </c>
    </row>
    <row r="5061" spans="1:2" x14ac:dyDescent="0.25">
      <c r="A5061" s="398">
        <v>37421</v>
      </c>
      <c r="B5061" s="399">
        <v>0.94330000000000003</v>
      </c>
    </row>
    <row r="5062" spans="1:2" x14ac:dyDescent="0.25">
      <c r="A5062" s="398">
        <v>37420</v>
      </c>
      <c r="B5062" s="399">
        <v>0.94359999999999999</v>
      </c>
    </row>
    <row r="5063" spans="1:2" x14ac:dyDescent="0.25">
      <c r="A5063" s="398">
        <v>37419</v>
      </c>
      <c r="B5063" s="399">
        <v>0.94830000000000003</v>
      </c>
    </row>
    <row r="5064" spans="1:2" x14ac:dyDescent="0.25">
      <c r="A5064" s="398">
        <v>37418</v>
      </c>
      <c r="B5064" s="399">
        <v>0.94450000000000001</v>
      </c>
    </row>
    <row r="5065" spans="1:2" x14ac:dyDescent="0.25">
      <c r="A5065" s="398">
        <v>37417</v>
      </c>
      <c r="B5065" s="399">
        <v>0.94299999999999995</v>
      </c>
    </row>
    <row r="5066" spans="1:2" x14ac:dyDescent="0.25">
      <c r="A5066" s="398">
        <v>37416</v>
      </c>
      <c r="B5066" s="399">
        <v>0.94320000000000004</v>
      </c>
    </row>
    <row r="5067" spans="1:2" x14ac:dyDescent="0.25">
      <c r="A5067" s="398">
        <v>37415</v>
      </c>
      <c r="B5067" s="399">
        <v>0.94379999999999997</v>
      </c>
    </row>
    <row r="5068" spans="1:2" x14ac:dyDescent="0.25">
      <c r="A5068" s="398">
        <v>37414</v>
      </c>
      <c r="B5068" s="399">
        <v>0.9476</v>
      </c>
    </row>
    <row r="5069" spans="1:2" x14ac:dyDescent="0.25">
      <c r="A5069" s="398">
        <v>37413</v>
      </c>
      <c r="B5069" s="399">
        <v>0.93920000000000003</v>
      </c>
    </row>
    <row r="5070" spans="1:2" x14ac:dyDescent="0.25">
      <c r="A5070" s="398">
        <v>37412</v>
      </c>
      <c r="B5070" s="399">
        <v>0.93899999999999995</v>
      </c>
    </row>
    <row r="5071" spans="1:2" x14ac:dyDescent="0.25">
      <c r="A5071" s="398">
        <v>37411</v>
      </c>
      <c r="B5071" s="399">
        <v>0.94099999999999995</v>
      </c>
    </row>
    <row r="5072" spans="1:2" x14ac:dyDescent="0.25">
      <c r="A5072" s="398">
        <v>37410</v>
      </c>
      <c r="B5072" s="399">
        <v>0.93269999999999997</v>
      </c>
    </row>
    <row r="5073" spans="1:2" x14ac:dyDescent="0.25">
      <c r="A5073" s="398">
        <v>37409</v>
      </c>
      <c r="B5073" s="399">
        <v>0.93200000000000005</v>
      </c>
    </row>
    <row r="5074" spans="1:2" x14ac:dyDescent="0.25">
      <c r="A5074" s="398">
        <v>37408</v>
      </c>
      <c r="B5074" s="399">
        <v>0.93379999999999996</v>
      </c>
    </row>
    <row r="5075" spans="1:2" x14ac:dyDescent="0.25">
      <c r="A5075" s="398">
        <v>37407</v>
      </c>
      <c r="B5075" s="399">
        <v>0.93679999999999997</v>
      </c>
    </row>
    <row r="5076" spans="1:2" x14ac:dyDescent="0.25">
      <c r="A5076" s="398">
        <v>37406</v>
      </c>
      <c r="B5076" s="399">
        <v>0.93540000000000001</v>
      </c>
    </row>
    <row r="5077" spans="1:2" x14ac:dyDescent="0.25">
      <c r="A5077" s="398">
        <v>37405</v>
      </c>
      <c r="B5077" s="399">
        <v>0.92869999999999997</v>
      </c>
    </row>
    <row r="5078" spans="1:2" x14ac:dyDescent="0.25">
      <c r="A5078" s="398">
        <v>37404</v>
      </c>
      <c r="B5078" s="399">
        <v>0.92049999999999998</v>
      </c>
    </row>
    <row r="5079" spans="1:2" x14ac:dyDescent="0.25">
      <c r="A5079" s="398">
        <v>37403</v>
      </c>
      <c r="B5079" s="399">
        <v>0.91949999999999998</v>
      </c>
    </row>
    <row r="5080" spans="1:2" x14ac:dyDescent="0.25">
      <c r="A5080" s="398">
        <v>37402</v>
      </c>
      <c r="B5080" s="399">
        <v>0.92020000000000002</v>
      </c>
    </row>
    <row r="5081" spans="1:2" x14ac:dyDescent="0.25">
      <c r="A5081" s="398">
        <v>37401</v>
      </c>
      <c r="B5081" s="399">
        <v>0.92049999999999998</v>
      </c>
    </row>
    <row r="5082" spans="1:2" x14ac:dyDescent="0.25">
      <c r="A5082" s="398">
        <v>37400</v>
      </c>
      <c r="B5082" s="399">
        <v>0.92130000000000001</v>
      </c>
    </row>
    <row r="5083" spans="1:2" x14ac:dyDescent="0.25">
      <c r="A5083" s="398">
        <v>37399</v>
      </c>
      <c r="B5083" s="399">
        <v>0.92549999999999999</v>
      </c>
    </row>
    <row r="5084" spans="1:2" x14ac:dyDescent="0.25">
      <c r="A5084" s="398">
        <v>37398</v>
      </c>
      <c r="B5084" s="399">
        <v>0.91969999999999996</v>
      </c>
    </row>
    <row r="5085" spans="1:2" x14ac:dyDescent="0.25">
      <c r="A5085" s="398">
        <v>37397</v>
      </c>
      <c r="B5085" s="399">
        <v>0.92079999999999995</v>
      </c>
    </row>
    <row r="5086" spans="1:2" x14ac:dyDescent="0.25">
      <c r="A5086" s="398">
        <v>37396</v>
      </c>
      <c r="B5086" s="399">
        <v>0.92</v>
      </c>
    </row>
    <row r="5087" spans="1:2" x14ac:dyDescent="0.25">
      <c r="A5087" s="398">
        <v>37395</v>
      </c>
      <c r="B5087" s="399">
        <v>0.92079999999999995</v>
      </c>
    </row>
    <row r="5088" spans="1:2" x14ac:dyDescent="0.25">
      <c r="A5088" s="398">
        <v>37394</v>
      </c>
      <c r="B5088" s="399">
        <v>0.92079999999999995</v>
      </c>
    </row>
    <row r="5089" spans="1:2" x14ac:dyDescent="0.25">
      <c r="A5089" s="398">
        <v>37393</v>
      </c>
      <c r="B5089" s="399">
        <v>0.91180000000000005</v>
      </c>
    </row>
    <row r="5090" spans="1:2" x14ac:dyDescent="0.25">
      <c r="A5090" s="398">
        <v>37392</v>
      </c>
      <c r="B5090" s="399">
        <v>0.91249999999999998</v>
      </c>
    </row>
    <row r="5091" spans="1:2" x14ac:dyDescent="0.25">
      <c r="A5091" s="398">
        <v>37391</v>
      </c>
      <c r="B5091" s="399">
        <v>0.90249999999999997</v>
      </c>
    </row>
    <row r="5092" spans="1:2" x14ac:dyDescent="0.25">
      <c r="A5092" s="398">
        <v>37390</v>
      </c>
      <c r="B5092" s="399">
        <v>0.91120000000000001</v>
      </c>
    </row>
    <row r="5093" spans="1:2" x14ac:dyDescent="0.25">
      <c r="A5093" s="398">
        <v>37389</v>
      </c>
      <c r="B5093" s="399">
        <v>0.91339999999999999</v>
      </c>
    </row>
    <row r="5094" spans="1:2" x14ac:dyDescent="0.25">
      <c r="A5094" s="398">
        <v>37388</v>
      </c>
      <c r="B5094" s="399">
        <v>0.91379999999999995</v>
      </c>
    </row>
    <row r="5095" spans="1:2" x14ac:dyDescent="0.25">
      <c r="A5095" s="398">
        <v>37387</v>
      </c>
      <c r="B5095" s="399">
        <v>0.91379999999999995</v>
      </c>
    </row>
    <row r="5096" spans="1:2" x14ac:dyDescent="0.25">
      <c r="A5096" s="398">
        <v>37386</v>
      </c>
      <c r="B5096" s="399">
        <v>0.90910000000000002</v>
      </c>
    </row>
    <row r="5097" spans="1:2" x14ac:dyDescent="0.25">
      <c r="A5097" s="398">
        <v>37385</v>
      </c>
      <c r="B5097" s="399">
        <v>0.9042</v>
      </c>
    </row>
    <row r="5098" spans="1:2" x14ac:dyDescent="0.25">
      <c r="A5098" s="398">
        <v>37384</v>
      </c>
      <c r="B5098" s="399">
        <v>0.9153</v>
      </c>
    </row>
    <row r="5099" spans="1:2" x14ac:dyDescent="0.25">
      <c r="A5099" s="398">
        <v>37383</v>
      </c>
      <c r="B5099" s="399">
        <v>0.91810000000000003</v>
      </c>
    </row>
    <row r="5100" spans="1:2" x14ac:dyDescent="0.25">
      <c r="A5100" s="398">
        <v>37382</v>
      </c>
      <c r="B5100" s="399">
        <v>0.91720000000000002</v>
      </c>
    </row>
    <row r="5101" spans="1:2" x14ac:dyDescent="0.25">
      <c r="A5101" s="398">
        <v>37381</v>
      </c>
      <c r="B5101" s="399">
        <v>0.91749999999999998</v>
      </c>
    </row>
    <row r="5102" spans="1:2" x14ac:dyDescent="0.25">
      <c r="A5102" s="398">
        <v>37380</v>
      </c>
      <c r="B5102" s="399">
        <v>0.91720000000000002</v>
      </c>
    </row>
    <row r="5103" spans="1:2" x14ac:dyDescent="0.25">
      <c r="A5103" s="398">
        <v>37379</v>
      </c>
      <c r="B5103" s="399">
        <v>0.90300000000000002</v>
      </c>
    </row>
    <row r="5104" spans="1:2" x14ac:dyDescent="0.25">
      <c r="A5104" s="398">
        <v>37378</v>
      </c>
      <c r="B5104" s="399">
        <v>0.90590000000000004</v>
      </c>
    </row>
    <row r="5105" spans="1:2" x14ac:dyDescent="0.25">
      <c r="A5105" s="398">
        <v>37377</v>
      </c>
      <c r="B5105" s="399">
        <v>0.9</v>
      </c>
    </row>
    <row r="5106" spans="1:2" x14ac:dyDescent="0.25">
      <c r="A5106" s="398">
        <v>37376</v>
      </c>
      <c r="B5106" s="399">
        <v>0.90359999999999996</v>
      </c>
    </row>
    <row r="5107" spans="1:2" x14ac:dyDescent="0.25">
      <c r="A5107" s="398">
        <v>37375</v>
      </c>
      <c r="B5107" s="399">
        <v>0.90139999999999998</v>
      </c>
    </row>
    <row r="5108" spans="1:2" x14ac:dyDescent="0.25">
      <c r="A5108" s="398">
        <v>37374</v>
      </c>
      <c r="B5108" s="399">
        <v>0.90169999999999995</v>
      </c>
    </row>
    <row r="5109" spans="1:2" x14ac:dyDescent="0.25">
      <c r="A5109" s="398">
        <v>37373</v>
      </c>
      <c r="B5109" s="399">
        <v>0.90200000000000002</v>
      </c>
    </row>
    <row r="5110" spans="1:2" x14ac:dyDescent="0.25">
      <c r="A5110" s="398">
        <v>37372</v>
      </c>
      <c r="B5110" s="399">
        <v>0.89759999999999995</v>
      </c>
    </row>
    <row r="5111" spans="1:2" x14ac:dyDescent="0.25">
      <c r="A5111" s="398">
        <v>37371</v>
      </c>
      <c r="B5111" s="399">
        <v>0.89300000000000002</v>
      </c>
    </row>
    <row r="5112" spans="1:2" x14ac:dyDescent="0.25">
      <c r="A5112" s="398">
        <v>37370</v>
      </c>
      <c r="B5112" s="399">
        <v>0.88849999999999996</v>
      </c>
    </row>
    <row r="5113" spans="1:2" x14ac:dyDescent="0.25">
      <c r="A5113" s="398">
        <v>37369</v>
      </c>
      <c r="B5113" s="399">
        <v>0.88919999999999999</v>
      </c>
    </row>
    <row r="5114" spans="1:2" x14ac:dyDescent="0.25">
      <c r="A5114" s="398">
        <v>37368</v>
      </c>
      <c r="B5114" s="399">
        <v>0.89029999999999998</v>
      </c>
    </row>
    <row r="5115" spans="1:2" x14ac:dyDescent="0.25">
      <c r="A5115" s="398">
        <v>37367</v>
      </c>
      <c r="B5115" s="399">
        <v>0.89170000000000005</v>
      </c>
    </row>
    <row r="5116" spans="1:2" x14ac:dyDescent="0.25">
      <c r="A5116" s="398">
        <v>37366</v>
      </c>
      <c r="B5116" s="399">
        <v>0.89200000000000002</v>
      </c>
    </row>
    <row r="5117" spans="1:2" x14ac:dyDescent="0.25">
      <c r="A5117" s="398">
        <v>37365</v>
      </c>
      <c r="B5117" s="399">
        <v>0.89070000000000005</v>
      </c>
    </row>
    <row r="5118" spans="1:2" x14ac:dyDescent="0.25">
      <c r="A5118" s="398">
        <v>37364</v>
      </c>
      <c r="B5118" s="399">
        <v>0.89049999999999996</v>
      </c>
    </row>
    <row r="5119" spans="1:2" x14ac:dyDescent="0.25">
      <c r="A5119" s="398">
        <v>37363</v>
      </c>
      <c r="B5119" s="399">
        <v>0.88290000000000002</v>
      </c>
    </row>
    <row r="5120" spans="1:2" x14ac:dyDescent="0.25">
      <c r="A5120" s="398">
        <v>37362</v>
      </c>
      <c r="B5120" s="399">
        <v>0.87929999999999997</v>
      </c>
    </row>
    <row r="5121" spans="1:2" x14ac:dyDescent="0.25">
      <c r="A5121" s="398">
        <v>37361</v>
      </c>
      <c r="B5121" s="399">
        <v>0.87909999999999999</v>
      </c>
    </row>
    <row r="5122" spans="1:2" x14ac:dyDescent="0.25">
      <c r="A5122" s="398">
        <v>37360</v>
      </c>
      <c r="B5122" s="399">
        <v>0.87909999999999999</v>
      </c>
    </row>
    <row r="5123" spans="1:2" x14ac:dyDescent="0.25">
      <c r="A5123" s="398">
        <v>37359</v>
      </c>
      <c r="B5123" s="399">
        <v>0.87890000000000001</v>
      </c>
    </row>
    <row r="5124" spans="1:2" x14ac:dyDescent="0.25">
      <c r="A5124" s="398">
        <v>37358</v>
      </c>
      <c r="B5124" s="399">
        <v>0.88270000000000004</v>
      </c>
    </row>
    <row r="5125" spans="1:2" x14ac:dyDescent="0.25">
      <c r="A5125" s="398">
        <v>37357</v>
      </c>
      <c r="B5125" s="399">
        <v>0.88019999999999998</v>
      </c>
    </row>
    <row r="5126" spans="1:2" x14ac:dyDescent="0.25">
      <c r="A5126" s="398">
        <v>37356</v>
      </c>
      <c r="B5126" s="399">
        <v>0.88070000000000004</v>
      </c>
    </row>
    <row r="5127" spans="1:2" x14ac:dyDescent="0.25">
      <c r="A5127" s="398">
        <v>37355</v>
      </c>
      <c r="B5127" s="399">
        <v>0.87460000000000004</v>
      </c>
    </row>
    <row r="5128" spans="1:2" x14ac:dyDescent="0.25">
      <c r="A5128" s="398">
        <v>37354</v>
      </c>
      <c r="B5128" s="399">
        <v>0.87919999999999998</v>
      </c>
    </row>
    <row r="5129" spans="1:2" x14ac:dyDescent="0.25">
      <c r="A5129" s="398">
        <v>37353</v>
      </c>
      <c r="B5129" s="399">
        <v>0.87870000000000004</v>
      </c>
    </row>
    <row r="5130" spans="1:2" x14ac:dyDescent="0.25">
      <c r="A5130" s="398">
        <v>37352</v>
      </c>
      <c r="B5130" s="399">
        <v>0.879</v>
      </c>
    </row>
    <row r="5131" spans="1:2" x14ac:dyDescent="0.25">
      <c r="A5131" s="398">
        <v>37351</v>
      </c>
      <c r="B5131" s="399">
        <v>0.87739999999999996</v>
      </c>
    </row>
    <row r="5132" spans="1:2" x14ac:dyDescent="0.25">
      <c r="A5132" s="398">
        <v>37350</v>
      </c>
      <c r="B5132" s="399">
        <v>0.88080000000000003</v>
      </c>
    </row>
    <row r="5133" spans="1:2" x14ac:dyDescent="0.25">
      <c r="A5133" s="398">
        <v>37349</v>
      </c>
      <c r="B5133" s="399">
        <v>0.87890000000000001</v>
      </c>
    </row>
    <row r="5134" spans="1:2" x14ac:dyDescent="0.25">
      <c r="A5134" s="398">
        <v>37348</v>
      </c>
      <c r="B5134" s="399">
        <v>0.88029999999999997</v>
      </c>
    </row>
    <row r="5135" spans="1:2" x14ac:dyDescent="0.25">
      <c r="A5135" s="398">
        <v>37347</v>
      </c>
      <c r="B5135" s="399">
        <v>0.87150000000000005</v>
      </c>
    </row>
    <row r="5136" spans="1:2" x14ac:dyDescent="0.25">
      <c r="A5136" s="398">
        <v>37346</v>
      </c>
      <c r="B5136" s="399">
        <v>0.87</v>
      </c>
    </row>
    <row r="5137" spans="1:2" x14ac:dyDescent="0.25">
      <c r="A5137" s="398">
        <v>37345</v>
      </c>
      <c r="B5137" s="399">
        <v>0.87150000000000005</v>
      </c>
    </row>
    <row r="5138" spans="1:2" x14ac:dyDescent="0.25">
      <c r="A5138" s="398">
        <v>37344</v>
      </c>
      <c r="B5138" s="399">
        <v>0.87060000000000004</v>
      </c>
    </row>
    <row r="5139" spans="1:2" x14ac:dyDescent="0.25">
      <c r="A5139" s="398">
        <v>37343</v>
      </c>
      <c r="B5139" s="399">
        <v>0.87280000000000002</v>
      </c>
    </row>
    <row r="5140" spans="1:2" x14ac:dyDescent="0.25">
      <c r="A5140" s="398">
        <v>37342</v>
      </c>
      <c r="B5140" s="399">
        <v>0.87709999999999999</v>
      </c>
    </row>
    <row r="5141" spans="1:2" x14ac:dyDescent="0.25">
      <c r="A5141" s="398">
        <v>37341</v>
      </c>
      <c r="B5141" s="399">
        <v>0.87749999999999995</v>
      </c>
    </row>
    <row r="5142" spans="1:2" x14ac:dyDescent="0.25">
      <c r="A5142" s="398">
        <v>37340</v>
      </c>
      <c r="B5142" s="399">
        <v>0.87670000000000003</v>
      </c>
    </row>
    <row r="5143" spans="1:2" x14ac:dyDescent="0.25">
      <c r="A5143" s="398">
        <v>37339</v>
      </c>
      <c r="B5143" s="399">
        <v>0.87729999999999997</v>
      </c>
    </row>
    <row r="5144" spans="1:2" x14ac:dyDescent="0.25">
      <c r="A5144" s="398">
        <v>37338</v>
      </c>
      <c r="B5144" s="399">
        <v>0.87690000000000001</v>
      </c>
    </row>
    <row r="5145" spans="1:2" x14ac:dyDescent="0.25">
      <c r="A5145" s="398">
        <v>37337</v>
      </c>
      <c r="B5145" s="399">
        <v>0.88200000000000001</v>
      </c>
    </row>
    <row r="5146" spans="1:2" x14ac:dyDescent="0.25">
      <c r="A5146" s="398">
        <v>37336</v>
      </c>
      <c r="B5146" s="399">
        <v>0.88500000000000001</v>
      </c>
    </row>
    <row r="5147" spans="1:2" x14ac:dyDescent="0.25">
      <c r="A5147" s="398">
        <v>37335</v>
      </c>
      <c r="B5147" s="399">
        <v>0.88170000000000004</v>
      </c>
    </row>
    <row r="5148" spans="1:2" x14ac:dyDescent="0.25">
      <c r="A5148" s="398">
        <v>37334</v>
      </c>
      <c r="B5148" s="399">
        <v>0.88249999999999995</v>
      </c>
    </row>
    <row r="5149" spans="1:2" x14ac:dyDescent="0.25">
      <c r="A5149" s="398">
        <v>37333</v>
      </c>
      <c r="B5149" s="399">
        <v>0.88170000000000004</v>
      </c>
    </row>
    <row r="5150" spans="1:2" x14ac:dyDescent="0.25">
      <c r="A5150" s="398">
        <v>37332</v>
      </c>
      <c r="B5150" s="399">
        <v>0.88229999999999997</v>
      </c>
    </row>
    <row r="5151" spans="1:2" x14ac:dyDescent="0.25">
      <c r="A5151" s="398">
        <v>37331</v>
      </c>
      <c r="B5151" s="399">
        <v>0.88219999999999998</v>
      </c>
    </row>
    <row r="5152" spans="1:2" x14ac:dyDescent="0.25">
      <c r="A5152" s="398">
        <v>37330</v>
      </c>
      <c r="B5152" s="399">
        <v>0.88239999999999996</v>
      </c>
    </row>
    <row r="5153" spans="1:2" x14ac:dyDescent="0.25">
      <c r="A5153" s="398">
        <v>37329</v>
      </c>
      <c r="B5153" s="399">
        <v>0.87539999999999996</v>
      </c>
    </row>
    <row r="5154" spans="1:2" x14ac:dyDescent="0.25">
      <c r="A5154" s="398">
        <v>37328</v>
      </c>
      <c r="B5154" s="399">
        <v>0.87519999999999998</v>
      </c>
    </row>
    <row r="5155" spans="1:2" x14ac:dyDescent="0.25">
      <c r="A5155" s="398">
        <v>37327</v>
      </c>
      <c r="B5155" s="399">
        <v>0.87519999999999998</v>
      </c>
    </row>
    <row r="5156" spans="1:2" x14ac:dyDescent="0.25">
      <c r="A5156" s="398">
        <v>37326</v>
      </c>
      <c r="B5156" s="399">
        <v>0.87439999999999996</v>
      </c>
    </row>
    <row r="5157" spans="1:2" x14ac:dyDescent="0.25">
      <c r="A5157" s="398">
        <v>37325</v>
      </c>
      <c r="B5157" s="399">
        <v>0.87470000000000003</v>
      </c>
    </row>
    <row r="5158" spans="1:2" x14ac:dyDescent="0.25">
      <c r="A5158" s="398">
        <v>37324</v>
      </c>
      <c r="B5158" s="399">
        <v>0.87409999999999999</v>
      </c>
    </row>
    <row r="5159" spans="1:2" x14ac:dyDescent="0.25">
      <c r="A5159" s="398">
        <v>37323</v>
      </c>
      <c r="B5159" s="399">
        <v>0.88229999999999997</v>
      </c>
    </row>
    <row r="5160" spans="1:2" x14ac:dyDescent="0.25">
      <c r="A5160" s="398">
        <v>37322</v>
      </c>
      <c r="B5160" s="399">
        <v>0.87670000000000003</v>
      </c>
    </row>
    <row r="5161" spans="1:2" x14ac:dyDescent="0.25">
      <c r="A5161" s="398">
        <v>37321</v>
      </c>
      <c r="B5161" s="399">
        <v>0.87180000000000002</v>
      </c>
    </row>
    <row r="5162" spans="1:2" x14ac:dyDescent="0.25">
      <c r="A5162" s="398">
        <v>37320</v>
      </c>
      <c r="B5162" s="399">
        <v>0.86929999999999996</v>
      </c>
    </row>
    <row r="5163" spans="1:2" x14ac:dyDescent="0.25">
      <c r="A5163" s="398">
        <v>37319</v>
      </c>
      <c r="B5163" s="399">
        <v>0.86519999999999997</v>
      </c>
    </row>
    <row r="5164" spans="1:2" x14ac:dyDescent="0.25">
      <c r="A5164" s="398">
        <v>37318</v>
      </c>
      <c r="B5164" s="399">
        <v>0.86519999999999997</v>
      </c>
    </row>
    <row r="5165" spans="1:2" x14ac:dyDescent="0.25">
      <c r="A5165" s="398">
        <v>37317</v>
      </c>
      <c r="B5165" s="399">
        <v>0.86470000000000002</v>
      </c>
    </row>
    <row r="5166" spans="1:2" x14ac:dyDescent="0.25">
      <c r="A5166" s="398">
        <v>37316</v>
      </c>
      <c r="B5166" s="399">
        <v>0.86880000000000002</v>
      </c>
    </row>
    <row r="5167" spans="1:2" x14ac:dyDescent="0.25">
      <c r="A5167" s="398">
        <v>37315</v>
      </c>
      <c r="B5167" s="399">
        <v>0.86550000000000005</v>
      </c>
    </row>
    <row r="5168" spans="1:2" x14ac:dyDescent="0.25">
      <c r="A5168" s="398">
        <v>37314</v>
      </c>
      <c r="B5168" s="399">
        <v>0.8639</v>
      </c>
    </row>
    <row r="5169" spans="1:2" x14ac:dyDescent="0.25">
      <c r="A5169" s="398">
        <v>37313</v>
      </c>
      <c r="B5169" s="399">
        <v>0.86890000000000001</v>
      </c>
    </row>
    <row r="5170" spans="1:2" x14ac:dyDescent="0.25">
      <c r="A5170" s="398">
        <v>37312</v>
      </c>
      <c r="B5170" s="399">
        <v>0.87560000000000004</v>
      </c>
    </row>
    <row r="5171" spans="1:2" x14ac:dyDescent="0.25">
      <c r="A5171" s="398">
        <v>37311</v>
      </c>
      <c r="B5171" s="399">
        <v>0.87539999999999996</v>
      </c>
    </row>
    <row r="5172" spans="1:2" x14ac:dyDescent="0.25">
      <c r="A5172" s="398">
        <v>37310</v>
      </c>
      <c r="B5172" s="399">
        <v>0.87549999999999994</v>
      </c>
    </row>
    <row r="5173" spans="1:2" x14ac:dyDescent="0.25">
      <c r="A5173" s="398">
        <v>37309</v>
      </c>
      <c r="B5173" s="399">
        <v>0.86960000000000004</v>
      </c>
    </row>
    <row r="5174" spans="1:2" x14ac:dyDescent="0.25">
      <c r="A5174" s="398">
        <v>37308</v>
      </c>
      <c r="B5174" s="399">
        <v>0.86950000000000005</v>
      </c>
    </row>
    <row r="5175" spans="1:2" x14ac:dyDescent="0.25">
      <c r="A5175" s="398">
        <v>37307</v>
      </c>
      <c r="B5175" s="399">
        <v>0.87619999999999998</v>
      </c>
    </row>
    <row r="5176" spans="1:2" x14ac:dyDescent="0.25">
      <c r="A5176" s="398">
        <v>37306</v>
      </c>
      <c r="B5176" s="399">
        <v>0.87070000000000003</v>
      </c>
    </row>
    <row r="5177" spans="1:2" x14ac:dyDescent="0.25">
      <c r="A5177" s="398">
        <v>37305</v>
      </c>
      <c r="B5177" s="399">
        <v>0.87309999999999999</v>
      </c>
    </row>
    <row r="5178" spans="1:2" x14ac:dyDescent="0.25">
      <c r="A5178" s="398">
        <v>37304</v>
      </c>
      <c r="B5178" s="399">
        <v>0.873</v>
      </c>
    </row>
    <row r="5179" spans="1:2" x14ac:dyDescent="0.25">
      <c r="A5179" s="398">
        <v>37303</v>
      </c>
      <c r="B5179" s="399">
        <v>0.87319999999999998</v>
      </c>
    </row>
    <row r="5180" spans="1:2" x14ac:dyDescent="0.25">
      <c r="A5180" s="398">
        <v>37302</v>
      </c>
      <c r="B5180" s="399">
        <v>0.87390000000000001</v>
      </c>
    </row>
    <row r="5181" spans="1:2" x14ac:dyDescent="0.25">
      <c r="A5181" s="398">
        <v>37301</v>
      </c>
      <c r="B5181" s="399">
        <v>0.871</v>
      </c>
    </row>
    <row r="5182" spans="1:2" x14ac:dyDescent="0.25">
      <c r="A5182" s="398">
        <v>37300</v>
      </c>
      <c r="B5182" s="399">
        <v>0.87619999999999998</v>
      </c>
    </row>
    <row r="5183" spans="1:2" x14ac:dyDescent="0.25">
      <c r="A5183" s="398">
        <v>37299</v>
      </c>
      <c r="B5183" s="399">
        <v>0.87560000000000004</v>
      </c>
    </row>
    <row r="5184" spans="1:2" x14ac:dyDescent="0.25">
      <c r="A5184" s="398">
        <v>37298</v>
      </c>
      <c r="B5184" s="399">
        <v>0.87250000000000005</v>
      </c>
    </row>
    <row r="5185" spans="1:2" x14ac:dyDescent="0.25">
      <c r="A5185" s="398">
        <v>37297</v>
      </c>
      <c r="B5185" s="399">
        <v>0.87260000000000004</v>
      </c>
    </row>
    <row r="5186" spans="1:2" x14ac:dyDescent="0.25">
      <c r="A5186" s="398">
        <v>37296</v>
      </c>
      <c r="B5186" s="399">
        <v>0.87260000000000004</v>
      </c>
    </row>
    <row r="5187" spans="1:2" x14ac:dyDescent="0.25">
      <c r="A5187" s="398">
        <v>37295</v>
      </c>
      <c r="B5187" s="399">
        <v>0.87119999999999997</v>
      </c>
    </row>
    <row r="5188" spans="1:2" x14ac:dyDescent="0.25">
      <c r="A5188" s="398">
        <v>37294</v>
      </c>
      <c r="B5188" s="399">
        <v>0.86739999999999995</v>
      </c>
    </row>
    <row r="5189" spans="1:2" x14ac:dyDescent="0.25">
      <c r="A5189" s="398">
        <v>37293</v>
      </c>
      <c r="B5189" s="399">
        <v>0.86750000000000005</v>
      </c>
    </row>
    <row r="5190" spans="1:2" x14ac:dyDescent="0.25">
      <c r="A5190" s="398">
        <v>37292</v>
      </c>
      <c r="B5190" s="399">
        <v>0.87070000000000003</v>
      </c>
    </row>
    <row r="5191" spans="1:2" x14ac:dyDescent="0.25">
      <c r="A5191" s="398">
        <v>37291</v>
      </c>
      <c r="B5191" s="399">
        <v>0.86070000000000002</v>
      </c>
    </row>
    <row r="5192" spans="1:2" x14ac:dyDescent="0.25">
      <c r="A5192" s="398">
        <v>37290</v>
      </c>
      <c r="B5192" s="399">
        <v>0.86170000000000002</v>
      </c>
    </row>
    <row r="5193" spans="1:2" x14ac:dyDescent="0.25">
      <c r="A5193" s="398">
        <v>37289</v>
      </c>
      <c r="B5193" s="399">
        <v>0.86150000000000004</v>
      </c>
    </row>
    <row r="5194" spans="1:2" x14ac:dyDescent="0.25">
      <c r="A5194" s="398">
        <v>37288</v>
      </c>
      <c r="B5194" s="399">
        <v>0.85799999999999998</v>
      </c>
    </row>
    <row r="5195" spans="1:2" x14ac:dyDescent="0.25">
      <c r="A5195" s="398">
        <v>37287</v>
      </c>
      <c r="B5195" s="399">
        <v>0.86119999999999997</v>
      </c>
    </row>
    <row r="5196" spans="1:2" x14ac:dyDescent="0.25">
      <c r="A5196" s="398">
        <v>37286</v>
      </c>
      <c r="B5196" s="399">
        <v>0.86480000000000001</v>
      </c>
    </row>
    <row r="5197" spans="1:2" x14ac:dyDescent="0.25">
      <c r="A5197" s="398">
        <v>37285</v>
      </c>
      <c r="B5197" s="399">
        <v>0.86250000000000004</v>
      </c>
    </row>
    <row r="5198" spans="1:2" x14ac:dyDescent="0.25">
      <c r="A5198" s="398">
        <v>37284</v>
      </c>
      <c r="B5198" s="399">
        <v>0.8649</v>
      </c>
    </row>
    <row r="5199" spans="1:2" x14ac:dyDescent="0.25">
      <c r="A5199" s="398">
        <v>37283</v>
      </c>
      <c r="B5199" s="399">
        <v>0.86329999999999996</v>
      </c>
    </row>
    <row r="5200" spans="1:2" x14ac:dyDescent="0.25">
      <c r="A5200" s="398">
        <v>37282</v>
      </c>
      <c r="B5200" s="399">
        <v>0.86580000000000001</v>
      </c>
    </row>
    <row r="5201" spans="1:2" x14ac:dyDescent="0.25">
      <c r="A5201" s="398">
        <v>37281</v>
      </c>
      <c r="B5201" s="399">
        <v>0.87719999999999998</v>
      </c>
    </row>
    <row r="5202" spans="1:2" x14ac:dyDescent="0.25">
      <c r="A5202" s="398">
        <v>37280</v>
      </c>
      <c r="B5202" s="399">
        <v>0.87790000000000001</v>
      </c>
    </row>
    <row r="5203" spans="1:2" x14ac:dyDescent="0.25">
      <c r="A5203" s="398">
        <v>37279</v>
      </c>
      <c r="B5203" s="399">
        <v>0.88619999999999999</v>
      </c>
    </row>
    <row r="5204" spans="1:2" x14ac:dyDescent="0.25">
      <c r="A5204" s="398">
        <v>37278</v>
      </c>
      <c r="B5204" s="399">
        <v>0.88329999999999997</v>
      </c>
    </row>
    <row r="5205" spans="1:2" x14ac:dyDescent="0.25">
      <c r="A5205" s="398">
        <v>37277</v>
      </c>
      <c r="B5205" s="399">
        <v>0.88390000000000002</v>
      </c>
    </row>
    <row r="5206" spans="1:2" x14ac:dyDescent="0.25">
      <c r="A5206" s="398">
        <v>37276</v>
      </c>
      <c r="B5206" s="399">
        <v>0.8841</v>
      </c>
    </row>
    <row r="5207" spans="1:2" x14ac:dyDescent="0.25">
      <c r="A5207" s="398">
        <v>37275</v>
      </c>
      <c r="B5207" s="399">
        <v>0.88370000000000004</v>
      </c>
    </row>
    <row r="5208" spans="1:2" x14ac:dyDescent="0.25">
      <c r="A5208" s="398">
        <v>37274</v>
      </c>
      <c r="B5208" s="399">
        <v>0.88070000000000004</v>
      </c>
    </row>
    <row r="5209" spans="1:2" x14ac:dyDescent="0.25">
      <c r="A5209" s="398">
        <v>37273</v>
      </c>
      <c r="B5209" s="399">
        <v>0.88319999999999999</v>
      </c>
    </row>
    <row r="5210" spans="1:2" x14ac:dyDescent="0.25">
      <c r="A5210" s="398">
        <v>37272</v>
      </c>
      <c r="B5210" s="399">
        <v>0.88300000000000001</v>
      </c>
    </row>
    <row r="5211" spans="1:2" x14ac:dyDescent="0.25">
      <c r="A5211" s="398">
        <v>37271</v>
      </c>
      <c r="B5211" s="399">
        <v>0.89410000000000001</v>
      </c>
    </row>
    <row r="5212" spans="1:2" x14ac:dyDescent="0.25">
      <c r="A5212" s="398">
        <v>37270</v>
      </c>
      <c r="B5212" s="399">
        <v>0.89300000000000002</v>
      </c>
    </row>
    <row r="5213" spans="1:2" x14ac:dyDescent="0.25">
      <c r="A5213" s="398">
        <v>37269</v>
      </c>
      <c r="B5213" s="399">
        <v>0.89190000000000003</v>
      </c>
    </row>
    <row r="5214" spans="1:2" x14ac:dyDescent="0.25">
      <c r="A5214" s="398">
        <v>37268</v>
      </c>
      <c r="B5214" s="399">
        <v>0.8921</v>
      </c>
    </row>
    <row r="5215" spans="1:2" x14ac:dyDescent="0.25">
      <c r="A5215" s="398">
        <v>37267</v>
      </c>
      <c r="B5215" s="399">
        <v>0.89090000000000003</v>
      </c>
    </row>
    <row r="5216" spans="1:2" x14ac:dyDescent="0.25">
      <c r="A5216" s="398">
        <v>37266</v>
      </c>
      <c r="B5216" s="399">
        <v>0.89129999999999998</v>
      </c>
    </row>
    <row r="5217" spans="1:2" x14ac:dyDescent="0.25">
      <c r="A5217" s="398">
        <v>37265</v>
      </c>
      <c r="B5217" s="399">
        <v>0.89280000000000004</v>
      </c>
    </row>
    <row r="5218" spans="1:2" x14ac:dyDescent="0.25">
      <c r="A5218" s="398">
        <v>37264</v>
      </c>
      <c r="B5218" s="399">
        <v>0.89329999999999998</v>
      </c>
    </row>
    <row r="5219" spans="1:2" x14ac:dyDescent="0.25">
      <c r="A5219" s="398">
        <v>37263</v>
      </c>
      <c r="B5219" s="399">
        <v>0.89590000000000003</v>
      </c>
    </row>
    <row r="5220" spans="1:2" x14ac:dyDescent="0.25">
      <c r="A5220" s="398">
        <v>37262</v>
      </c>
      <c r="B5220" s="399">
        <v>0.89470000000000005</v>
      </c>
    </row>
    <row r="5221" spans="1:2" x14ac:dyDescent="0.25">
      <c r="A5221" s="398">
        <v>37261</v>
      </c>
      <c r="B5221" s="399">
        <v>0.89449999999999996</v>
      </c>
    </row>
    <row r="5222" spans="1:2" x14ac:dyDescent="0.25">
      <c r="A5222" s="398">
        <v>37260</v>
      </c>
      <c r="B5222" s="399">
        <v>0.89939999999999998</v>
      </c>
    </row>
    <row r="5223" spans="1:2" x14ac:dyDescent="0.25">
      <c r="A5223" s="398">
        <v>37259</v>
      </c>
      <c r="B5223" s="399">
        <v>0.9032</v>
      </c>
    </row>
    <row r="5224" spans="1:2" x14ac:dyDescent="0.25">
      <c r="A5224" s="398">
        <v>37258</v>
      </c>
      <c r="B5224" s="399">
        <v>0.8891</v>
      </c>
    </row>
    <row r="5225" spans="1:2" x14ac:dyDescent="0.25">
      <c r="A5225" s="398">
        <v>37257</v>
      </c>
      <c r="B5225" s="399">
        <v>0.89139999999999997</v>
      </c>
    </row>
    <row r="5226" spans="1:2" x14ac:dyDescent="0.25">
      <c r="A5226" s="398">
        <v>37256</v>
      </c>
      <c r="B5226" s="399">
        <v>0.88580000000000003</v>
      </c>
    </row>
    <row r="5227" spans="1:2" x14ac:dyDescent="0.25">
      <c r="A5227" s="398">
        <v>37255</v>
      </c>
      <c r="B5227" s="399">
        <v>0.88580000000000003</v>
      </c>
    </row>
    <row r="5228" spans="1:2" x14ac:dyDescent="0.25">
      <c r="A5228" s="398">
        <v>37254</v>
      </c>
      <c r="B5228" s="399">
        <v>0.88580000000000003</v>
      </c>
    </row>
    <row r="5229" spans="1:2" x14ac:dyDescent="0.25">
      <c r="A5229" s="398">
        <v>37253</v>
      </c>
      <c r="B5229" s="399">
        <v>0.88270000000000004</v>
      </c>
    </row>
    <row r="5230" spans="1:2" x14ac:dyDescent="0.25">
      <c r="A5230" s="398">
        <v>37252</v>
      </c>
      <c r="B5230" s="399">
        <v>0.87929999999999997</v>
      </c>
    </row>
    <row r="5231" spans="1:2" x14ac:dyDescent="0.25">
      <c r="A5231" s="398">
        <v>37251</v>
      </c>
      <c r="B5231" s="399">
        <v>0.879</v>
      </c>
    </row>
    <row r="5232" spans="1:2" x14ac:dyDescent="0.25">
      <c r="A5232" s="398">
        <v>37250</v>
      </c>
      <c r="B5232" s="399">
        <v>0.87790000000000001</v>
      </c>
    </row>
    <row r="5233" spans="1:2" x14ac:dyDescent="0.25">
      <c r="A5233" s="398">
        <v>37249</v>
      </c>
      <c r="B5233" s="399">
        <v>0.88729999999999998</v>
      </c>
    </row>
    <row r="5234" spans="1:2" x14ac:dyDescent="0.25">
      <c r="A5234" s="398">
        <v>37248</v>
      </c>
      <c r="B5234" s="399">
        <v>0.88649999999999995</v>
      </c>
    </row>
    <row r="5235" spans="1:2" x14ac:dyDescent="0.25">
      <c r="A5235" s="398">
        <v>37247</v>
      </c>
      <c r="B5235" s="399">
        <v>0.88759999999999994</v>
      </c>
    </row>
    <row r="5236" spans="1:2" x14ac:dyDescent="0.25">
      <c r="A5236" s="398">
        <v>37246</v>
      </c>
      <c r="B5236" s="399">
        <v>0.90029999999999999</v>
      </c>
    </row>
    <row r="5237" spans="1:2" x14ac:dyDescent="0.25">
      <c r="A5237" s="398">
        <v>37245</v>
      </c>
      <c r="B5237" s="399">
        <v>0.90049999999999997</v>
      </c>
    </row>
    <row r="5238" spans="1:2" x14ac:dyDescent="0.25">
      <c r="A5238" s="398">
        <v>37244</v>
      </c>
      <c r="B5238" s="399">
        <v>0.90229999999999999</v>
      </c>
    </row>
    <row r="5239" spans="1:2" x14ac:dyDescent="0.25">
      <c r="A5239" s="398">
        <v>37243</v>
      </c>
      <c r="B5239" s="399">
        <v>0.90210000000000001</v>
      </c>
    </row>
    <row r="5240" spans="1:2" x14ac:dyDescent="0.25">
      <c r="A5240" s="398">
        <v>37242</v>
      </c>
      <c r="B5240" s="399">
        <v>0.90280000000000005</v>
      </c>
    </row>
    <row r="5241" spans="1:2" x14ac:dyDescent="0.25">
      <c r="A5241" s="398">
        <v>37241</v>
      </c>
      <c r="B5241" s="399">
        <v>0.90280000000000005</v>
      </c>
    </row>
    <row r="5242" spans="1:2" x14ac:dyDescent="0.25">
      <c r="A5242" s="398">
        <v>37240</v>
      </c>
      <c r="B5242" s="399">
        <v>0.90400000000000003</v>
      </c>
    </row>
    <row r="5243" spans="1:2" x14ac:dyDescent="0.25">
      <c r="A5243" s="398">
        <v>37239</v>
      </c>
      <c r="B5243" s="399">
        <v>0.89270000000000005</v>
      </c>
    </row>
    <row r="5244" spans="1:2" x14ac:dyDescent="0.25">
      <c r="A5244" s="398">
        <v>37238</v>
      </c>
      <c r="B5244" s="399">
        <v>0.89780000000000004</v>
      </c>
    </row>
    <row r="5245" spans="1:2" x14ac:dyDescent="0.25">
      <c r="A5245" s="398">
        <v>37237</v>
      </c>
      <c r="B5245" s="399">
        <v>0.89229999999999998</v>
      </c>
    </row>
    <row r="5246" spans="1:2" x14ac:dyDescent="0.25">
      <c r="A5246" s="398">
        <v>37236</v>
      </c>
      <c r="B5246" s="399">
        <v>0.89059999999999995</v>
      </c>
    </row>
    <row r="5247" spans="1:2" x14ac:dyDescent="0.25">
      <c r="A5247" s="398">
        <v>37235</v>
      </c>
      <c r="B5247" s="399">
        <v>0.89080000000000004</v>
      </c>
    </row>
    <row r="5248" spans="1:2" x14ac:dyDescent="0.25">
      <c r="A5248" s="398">
        <v>37234</v>
      </c>
      <c r="B5248" s="399">
        <v>0.8901</v>
      </c>
    </row>
    <row r="5249" spans="1:2" x14ac:dyDescent="0.25">
      <c r="A5249" s="398">
        <v>37233</v>
      </c>
      <c r="B5249" s="399">
        <v>0.88900000000000001</v>
      </c>
    </row>
    <row r="5250" spans="1:2" x14ac:dyDescent="0.25">
      <c r="A5250" s="398">
        <v>37232</v>
      </c>
      <c r="B5250" s="399">
        <v>0.89459999999999995</v>
      </c>
    </row>
    <row r="5251" spans="1:2" x14ac:dyDescent="0.25">
      <c r="A5251" s="398">
        <v>37231</v>
      </c>
      <c r="B5251" s="399">
        <v>0.88849999999999996</v>
      </c>
    </row>
    <row r="5252" spans="1:2" x14ac:dyDescent="0.25">
      <c r="A5252" s="398">
        <v>37230</v>
      </c>
      <c r="B5252" s="399">
        <v>0.88980000000000004</v>
      </c>
    </row>
    <row r="5253" spans="1:2" x14ac:dyDescent="0.25">
      <c r="A5253" s="398">
        <v>37229</v>
      </c>
      <c r="B5253" s="399">
        <v>0.89159999999999995</v>
      </c>
    </row>
    <row r="5254" spans="1:2" x14ac:dyDescent="0.25">
      <c r="A5254" s="398">
        <v>37228</v>
      </c>
      <c r="B5254" s="399">
        <v>0.89570000000000005</v>
      </c>
    </row>
    <row r="5255" spans="1:2" x14ac:dyDescent="0.25">
      <c r="A5255" s="398">
        <v>37227</v>
      </c>
      <c r="B5255" s="399">
        <v>0.89629999999999999</v>
      </c>
    </row>
    <row r="5256" spans="1:2" x14ac:dyDescent="0.25">
      <c r="A5256" s="398">
        <v>37226</v>
      </c>
      <c r="B5256" s="399">
        <v>0.89590000000000003</v>
      </c>
    </row>
    <row r="5257" spans="1:2" x14ac:dyDescent="0.25">
      <c r="A5257" s="398">
        <v>37225</v>
      </c>
      <c r="B5257" s="399">
        <v>0.88800000000000001</v>
      </c>
    </row>
    <row r="5258" spans="1:2" x14ac:dyDescent="0.25">
      <c r="A5258" s="398">
        <v>37224</v>
      </c>
      <c r="B5258" s="399">
        <v>0.88819999999999999</v>
      </c>
    </row>
    <row r="5259" spans="1:2" x14ac:dyDescent="0.25">
      <c r="A5259" s="398">
        <v>37223</v>
      </c>
      <c r="B5259" s="399">
        <v>0.88329999999999997</v>
      </c>
    </row>
    <row r="5260" spans="1:2" x14ac:dyDescent="0.25">
      <c r="A5260" s="398">
        <v>37222</v>
      </c>
      <c r="B5260" s="399">
        <v>0.87980000000000003</v>
      </c>
    </row>
    <row r="5261" spans="1:2" x14ac:dyDescent="0.25">
      <c r="A5261" s="398">
        <v>37221</v>
      </c>
      <c r="B5261" s="399">
        <v>0.87780000000000002</v>
      </c>
    </row>
    <row r="5262" spans="1:2" x14ac:dyDescent="0.25">
      <c r="A5262" s="398">
        <v>37220</v>
      </c>
      <c r="B5262" s="399">
        <v>0.87780000000000002</v>
      </c>
    </row>
    <row r="5263" spans="1:2" x14ac:dyDescent="0.25">
      <c r="A5263" s="398">
        <v>37219</v>
      </c>
      <c r="B5263" s="399">
        <v>0.87790000000000001</v>
      </c>
    </row>
    <row r="5264" spans="1:2" x14ac:dyDescent="0.25">
      <c r="A5264" s="398">
        <v>37218</v>
      </c>
      <c r="B5264" s="399">
        <v>0.87780000000000002</v>
      </c>
    </row>
    <row r="5265" spans="1:2" x14ac:dyDescent="0.25">
      <c r="A5265" s="398">
        <v>37217</v>
      </c>
      <c r="B5265" s="399">
        <v>0.87919999999999998</v>
      </c>
    </row>
    <row r="5266" spans="1:2" x14ac:dyDescent="0.25">
      <c r="A5266" s="398">
        <v>37216</v>
      </c>
      <c r="B5266" s="399">
        <v>0.88270000000000004</v>
      </c>
    </row>
    <row r="5267" spans="1:2" x14ac:dyDescent="0.25">
      <c r="A5267" s="398">
        <v>37215</v>
      </c>
      <c r="B5267" s="399">
        <v>0.87809999999999999</v>
      </c>
    </row>
    <row r="5268" spans="1:2" x14ac:dyDescent="0.25">
      <c r="A5268" s="398">
        <v>37214</v>
      </c>
      <c r="B5268" s="399">
        <v>0.88429999999999997</v>
      </c>
    </row>
    <row r="5269" spans="1:2" x14ac:dyDescent="0.25">
      <c r="A5269" s="398">
        <v>37213</v>
      </c>
      <c r="B5269" s="399">
        <v>0.88419999999999999</v>
      </c>
    </row>
    <row r="5270" spans="1:2" x14ac:dyDescent="0.25">
      <c r="A5270" s="398">
        <v>37212</v>
      </c>
      <c r="B5270" s="399">
        <v>0.88400000000000001</v>
      </c>
    </row>
    <row r="5271" spans="1:2" x14ac:dyDescent="0.25">
      <c r="A5271" s="398">
        <v>37211</v>
      </c>
      <c r="B5271" s="399">
        <v>0.88190000000000002</v>
      </c>
    </row>
    <row r="5272" spans="1:2" x14ac:dyDescent="0.25">
      <c r="A5272" s="398">
        <v>37210</v>
      </c>
      <c r="B5272" s="399">
        <v>0.88290000000000002</v>
      </c>
    </row>
    <row r="5273" spans="1:2" x14ac:dyDescent="0.25">
      <c r="A5273" s="398">
        <v>37209</v>
      </c>
      <c r="B5273" s="399">
        <v>0.88029999999999997</v>
      </c>
    </row>
    <row r="5274" spans="1:2" x14ac:dyDescent="0.25">
      <c r="A5274" s="398">
        <v>37208</v>
      </c>
      <c r="B5274" s="399">
        <v>0.89429999999999998</v>
      </c>
    </row>
    <row r="5275" spans="1:2" x14ac:dyDescent="0.25">
      <c r="A5275" s="398">
        <v>37207</v>
      </c>
      <c r="B5275" s="399">
        <v>0.89439999999999997</v>
      </c>
    </row>
    <row r="5276" spans="1:2" x14ac:dyDescent="0.25">
      <c r="A5276" s="398">
        <v>37206</v>
      </c>
      <c r="B5276" s="399">
        <v>0.89400000000000002</v>
      </c>
    </row>
    <row r="5277" spans="1:2" x14ac:dyDescent="0.25">
      <c r="A5277" s="398">
        <v>37205</v>
      </c>
      <c r="B5277" s="399">
        <v>0.89459999999999995</v>
      </c>
    </row>
    <row r="5278" spans="1:2" x14ac:dyDescent="0.25">
      <c r="A5278" s="398">
        <v>37204</v>
      </c>
      <c r="B5278" s="399">
        <v>0.89280000000000004</v>
      </c>
    </row>
    <row r="5279" spans="1:2" x14ac:dyDescent="0.25">
      <c r="A5279" s="398">
        <v>37203</v>
      </c>
      <c r="B5279" s="399">
        <v>0.89739999999999998</v>
      </c>
    </row>
    <row r="5280" spans="1:2" x14ac:dyDescent="0.25">
      <c r="A5280" s="398">
        <v>37202</v>
      </c>
      <c r="B5280" s="399">
        <v>0.89510000000000001</v>
      </c>
    </row>
    <row r="5281" spans="1:2" x14ac:dyDescent="0.25">
      <c r="A5281" s="398">
        <v>37201</v>
      </c>
      <c r="B5281" s="399">
        <v>0.89770000000000005</v>
      </c>
    </row>
    <row r="5282" spans="1:2" x14ac:dyDescent="0.25">
      <c r="A5282" s="398">
        <v>37200</v>
      </c>
      <c r="B5282" s="399">
        <v>0.90249999999999997</v>
      </c>
    </row>
    <row r="5283" spans="1:2" x14ac:dyDescent="0.25">
      <c r="A5283" s="398">
        <v>37199</v>
      </c>
      <c r="B5283" s="399">
        <v>0.90239999999999998</v>
      </c>
    </row>
    <row r="5284" spans="1:2" x14ac:dyDescent="0.25">
      <c r="A5284" s="398">
        <v>37198</v>
      </c>
      <c r="B5284" s="399">
        <v>0.90290000000000004</v>
      </c>
    </row>
    <row r="5285" spans="1:2" x14ac:dyDescent="0.25">
      <c r="A5285" s="398">
        <v>37197</v>
      </c>
      <c r="B5285" s="399">
        <v>0.90239999999999998</v>
      </c>
    </row>
    <row r="5286" spans="1:2" x14ac:dyDescent="0.25">
      <c r="A5286" s="398">
        <v>37196</v>
      </c>
      <c r="B5286" s="399">
        <v>0.89980000000000004</v>
      </c>
    </row>
    <row r="5287" spans="1:2" x14ac:dyDescent="0.25">
      <c r="A5287" s="398">
        <v>37195</v>
      </c>
      <c r="B5287" s="399">
        <v>0.90449999999999997</v>
      </c>
    </row>
    <row r="5288" spans="1:2" x14ac:dyDescent="0.25">
      <c r="A5288" s="398">
        <v>37194</v>
      </c>
      <c r="B5288" s="399">
        <v>0.90429999999999999</v>
      </c>
    </row>
    <row r="5289" spans="1:2" x14ac:dyDescent="0.25">
      <c r="A5289" s="398">
        <v>37193</v>
      </c>
      <c r="B5289" s="399">
        <v>0.89229999999999998</v>
      </c>
    </row>
    <row r="5290" spans="1:2" x14ac:dyDescent="0.25">
      <c r="A5290" s="398">
        <v>37192</v>
      </c>
      <c r="B5290" s="399">
        <v>0.89300000000000002</v>
      </c>
    </row>
    <row r="5291" spans="1:2" x14ac:dyDescent="0.25">
      <c r="A5291" s="398">
        <v>37191</v>
      </c>
      <c r="B5291" s="399">
        <v>0.8921</v>
      </c>
    </row>
    <row r="5292" spans="1:2" x14ac:dyDescent="0.25">
      <c r="A5292" s="398">
        <v>37190</v>
      </c>
      <c r="B5292" s="399">
        <v>0.89290000000000003</v>
      </c>
    </row>
    <row r="5293" spans="1:2" x14ac:dyDescent="0.25">
      <c r="A5293" s="398">
        <v>37189</v>
      </c>
      <c r="B5293" s="399">
        <v>0.89319999999999999</v>
      </c>
    </row>
    <row r="5294" spans="1:2" x14ac:dyDescent="0.25">
      <c r="A5294" s="398">
        <v>37188</v>
      </c>
      <c r="B5294" s="399">
        <v>0.89080000000000004</v>
      </c>
    </row>
    <row r="5295" spans="1:2" x14ac:dyDescent="0.25">
      <c r="A5295" s="398">
        <v>37187</v>
      </c>
      <c r="B5295" s="399">
        <v>0.89159999999999995</v>
      </c>
    </row>
    <row r="5296" spans="1:2" x14ac:dyDescent="0.25">
      <c r="A5296" s="398">
        <v>37186</v>
      </c>
      <c r="B5296" s="399">
        <v>0.89900000000000002</v>
      </c>
    </row>
    <row r="5297" spans="1:2" x14ac:dyDescent="0.25">
      <c r="A5297" s="398">
        <v>37185</v>
      </c>
      <c r="B5297" s="399">
        <v>0.89849999999999997</v>
      </c>
    </row>
    <row r="5298" spans="1:2" x14ac:dyDescent="0.25">
      <c r="A5298" s="398">
        <v>37184</v>
      </c>
      <c r="B5298" s="399">
        <v>0.8982</v>
      </c>
    </row>
    <row r="5299" spans="1:2" x14ac:dyDescent="0.25">
      <c r="A5299" s="398">
        <v>37183</v>
      </c>
      <c r="B5299" s="399">
        <v>0.90439999999999998</v>
      </c>
    </row>
    <row r="5300" spans="1:2" x14ac:dyDescent="0.25">
      <c r="A5300" s="398">
        <v>37182</v>
      </c>
      <c r="B5300" s="399">
        <v>0.90349999999999997</v>
      </c>
    </row>
    <row r="5301" spans="1:2" x14ac:dyDescent="0.25">
      <c r="A5301" s="398">
        <v>37181</v>
      </c>
      <c r="B5301" s="399">
        <v>0.90839999999999999</v>
      </c>
    </row>
    <row r="5302" spans="1:2" x14ac:dyDescent="0.25">
      <c r="A5302" s="398">
        <v>37180</v>
      </c>
      <c r="B5302" s="399">
        <v>0.9083</v>
      </c>
    </row>
    <row r="5303" spans="1:2" x14ac:dyDescent="0.25">
      <c r="A5303" s="398">
        <v>37179</v>
      </c>
      <c r="B5303" s="399">
        <v>0.91069999999999995</v>
      </c>
    </row>
    <row r="5304" spans="1:2" x14ac:dyDescent="0.25">
      <c r="A5304" s="398">
        <v>37178</v>
      </c>
      <c r="B5304" s="399">
        <v>0.90949999999999998</v>
      </c>
    </row>
    <row r="5305" spans="1:2" x14ac:dyDescent="0.25">
      <c r="A5305" s="398">
        <v>37177</v>
      </c>
      <c r="B5305" s="399">
        <v>0.90969999999999995</v>
      </c>
    </row>
    <row r="5306" spans="1:2" x14ac:dyDescent="0.25">
      <c r="A5306" s="398">
        <v>37176</v>
      </c>
      <c r="B5306" s="399">
        <v>0.90249999999999997</v>
      </c>
    </row>
    <row r="5307" spans="1:2" x14ac:dyDescent="0.25">
      <c r="A5307" s="398">
        <v>37175</v>
      </c>
      <c r="B5307" s="399">
        <v>0.91059999999999997</v>
      </c>
    </row>
    <row r="5308" spans="1:2" x14ac:dyDescent="0.25">
      <c r="A5308" s="398">
        <v>37174</v>
      </c>
      <c r="B5308" s="399">
        <v>0.91369999999999996</v>
      </c>
    </row>
    <row r="5309" spans="1:2" x14ac:dyDescent="0.25">
      <c r="A5309" s="398">
        <v>37173</v>
      </c>
      <c r="B5309" s="399">
        <v>0.91990000000000005</v>
      </c>
    </row>
    <row r="5310" spans="1:2" x14ac:dyDescent="0.25">
      <c r="A5310" s="398">
        <v>37172</v>
      </c>
      <c r="B5310" s="399">
        <v>0.91839999999999999</v>
      </c>
    </row>
    <row r="5311" spans="1:2" x14ac:dyDescent="0.25">
      <c r="A5311" s="398">
        <v>37171</v>
      </c>
      <c r="B5311" s="399">
        <v>0.91700000000000004</v>
      </c>
    </row>
    <row r="5312" spans="1:2" x14ac:dyDescent="0.25">
      <c r="A5312" s="398">
        <v>37170</v>
      </c>
      <c r="B5312" s="399">
        <v>0.91839999999999999</v>
      </c>
    </row>
    <row r="5313" spans="1:2" x14ac:dyDescent="0.25">
      <c r="A5313" s="398">
        <v>37169</v>
      </c>
      <c r="B5313" s="399">
        <v>0.91720000000000002</v>
      </c>
    </row>
    <row r="5314" spans="1:2" x14ac:dyDescent="0.25">
      <c r="A5314" s="398">
        <v>37168</v>
      </c>
      <c r="B5314" s="399">
        <v>0.91379999999999995</v>
      </c>
    </row>
    <row r="5315" spans="1:2" x14ac:dyDescent="0.25">
      <c r="A5315" s="398">
        <v>37167</v>
      </c>
      <c r="B5315" s="399">
        <v>0.91900000000000004</v>
      </c>
    </row>
    <row r="5316" spans="1:2" x14ac:dyDescent="0.25">
      <c r="A5316" s="398">
        <v>37166</v>
      </c>
      <c r="B5316" s="399">
        <v>0.91669999999999996</v>
      </c>
    </row>
    <row r="5317" spans="1:2" x14ac:dyDescent="0.25">
      <c r="A5317" s="398">
        <v>37165</v>
      </c>
      <c r="B5317" s="399">
        <v>0.90959999999999996</v>
      </c>
    </row>
    <row r="5318" spans="1:2" x14ac:dyDescent="0.25">
      <c r="A5318" s="398">
        <v>37164</v>
      </c>
      <c r="B5318" s="399">
        <v>0.90959999999999996</v>
      </c>
    </row>
    <row r="5319" spans="1:2" x14ac:dyDescent="0.25">
      <c r="A5319" s="398">
        <v>37163</v>
      </c>
      <c r="B5319" s="399">
        <v>0.90959999999999996</v>
      </c>
    </row>
    <row r="5320" spans="1:2" x14ac:dyDescent="0.25">
      <c r="A5320" s="398">
        <v>37162</v>
      </c>
      <c r="B5320" s="399">
        <v>0.91749999999999998</v>
      </c>
    </row>
    <row r="5321" spans="1:2" x14ac:dyDescent="0.25">
      <c r="A5321" s="398">
        <v>37161</v>
      </c>
      <c r="B5321" s="399">
        <v>0.92349999999999999</v>
      </c>
    </row>
    <row r="5322" spans="1:2" x14ac:dyDescent="0.25">
      <c r="A5322" s="398">
        <v>37160</v>
      </c>
      <c r="B5322" s="399">
        <v>0.92269999999999996</v>
      </c>
    </row>
    <row r="5323" spans="1:2" x14ac:dyDescent="0.25">
      <c r="A5323" s="398">
        <v>37159</v>
      </c>
      <c r="B5323" s="399">
        <v>0.91579999999999995</v>
      </c>
    </row>
    <row r="5324" spans="1:2" x14ac:dyDescent="0.25">
      <c r="A5324" s="398">
        <v>37158</v>
      </c>
      <c r="B5324" s="399">
        <v>0.91339999999999999</v>
      </c>
    </row>
    <row r="5325" spans="1:2" x14ac:dyDescent="0.25">
      <c r="A5325" s="398">
        <v>37157</v>
      </c>
      <c r="B5325" s="399">
        <v>0.91339999999999999</v>
      </c>
    </row>
    <row r="5326" spans="1:2" x14ac:dyDescent="0.25">
      <c r="A5326" s="398">
        <v>37156</v>
      </c>
      <c r="B5326" s="399">
        <v>0.9133</v>
      </c>
    </row>
    <row r="5327" spans="1:2" x14ac:dyDescent="0.25">
      <c r="A5327" s="398">
        <v>37155</v>
      </c>
      <c r="B5327" s="399">
        <v>0.92720000000000002</v>
      </c>
    </row>
    <row r="5328" spans="1:2" x14ac:dyDescent="0.25">
      <c r="A5328" s="398">
        <v>37154</v>
      </c>
      <c r="B5328" s="399">
        <v>0.92749999999999999</v>
      </c>
    </row>
    <row r="5329" spans="1:2" x14ac:dyDescent="0.25">
      <c r="A5329" s="398">
        <v>37153</v>
      </c>
      <c r="B5329" s="399">
        <v>0.9274</v>
      </c>
    </row>
    <row r="5330" spans="1:2" x14ac:dyDescent="0.25">
      <c r="A5330" s="398">
        <v>37152</v>
      </c>
      <c r="B5330" s="399">
        <v>0.92469999999999997</v>
      </c>
    </row>
    <row r="5331" spans="1:2" x14ac:dyDescent="0.25">
      <c r="A5331" s="398">
        <v>37151</v>
      </c>
      <c r="B5331" s="399">
        <v>0.91910000000000003</v>
      </c>
    </row>
    <row r="5332" spans="1:2" x14ac:dyDescent="0.25">
      <c r="A5332" s="398">
        <v>37150</v>
      </c>
      <c r="B5332" s="399">
        <v>0.91910000000000003</v>
      </c>
    </row>
    <row r="5333" spans="1:2" x14ac:dyDescent="0.25">
      <c r="A5333" s="398">
        <v>37149</v>
      </c>
      <c r="B5333" s="399">
        <v>0.91910000000000003</v>
      </c>
    </row>
    <row r="5334" spans="1:2" x14ac:dyDescent="0.25">
      <c r="A5334" s="398">
        <v>37148</v>
      </c>
      <c r="B5334" s="399">
        <v>0.91049999999999998</v>
      </c>
    </row>
    <row r="5335" spans="1:2" x14ac:dyDescent="0.25">
      <c r="A5335" s="398">
        <v>37147</v>
      </c>
      <c r="B5335" s="399">
        <v>0.90639999999999998</v>
      </c>
    </row>
    <row r="5336" spans="1:2" x14ac:dyDescent="0.25">
      <c r="A5336" s="398">
        <v>37146</v>
      </c>
      <c r="B5336" s="399">
        <v>0.91449999999999998</v>
      </c>
    </row>
    <row r="5337" spans="1:2" x14ac:dyDescent="0.25">
      <c r="A5337" s="398">
        <v>37145</v>
      </c>
      <c r="B5337" s="399">
        <v>0.89900000000000002</v>
      </c>
    </row>
    <row r="5338" spans="1:2" x14ac:dyDescent="0.25">
      <c r="A5338" s="398">
        <v>37144</v>
      </c>
      <c r="B5338" s="399">
        <v>0.90629999999999999</v>
      </c>
    </row>
    <row r="5339" spans="1:2" x14ac:dyDescent="0.25">
      <c r="A5339" s="398">
        <v>37143</v>
      </c>
      <c r="B5339" s="399">
        <v>0.90739999999999998</v>
      </c>
    </row>
    <row r="5340" spans="1:2" x14ac:dyDescent="0.25">
      <c r="A5340" s="398">
        <v>37142</v>
      </c>
      <c r="B5340" s="399">
        <v>0.90739999999999998</v>
      </c>
    </row>
    <row r="5341" spans="1:2" x14ac:dyDescent="0.25">
      <c r="A5341" s="398">
        <v>37141</v>
      </c>
      <c r="B5341" s="399">
        <v>0.89559999999999995</v>
      </c>
    </row>
    <row r="5342" spans="1:2" x14ac:dyDescent="0.25">
      <c r="A5342" s="398">
        <v>37140</v>
      </c>
      <c r="B5342" s="399">
        <v>0.88580000000000003</v>
      </c>
    </row>
    <row r="5343" spans="1:2" x14ac:dyDescent="0.25">
      <c r="A5343" s="398">
        <v>37139</v>
      </c>
      <c r="B5343" s="399">
        <v>0.88839999999999997</v>
      </c>
    </row>
    <row r="5344" spans="1:2" x14ac:dyDescent="0.25">
      <c r="A5344" s="398">
        <v>37138</v>
      </c>
      <c r="B5344" s="399">
        <v>0.90759999999999996</v>
      </c>
    </row>
    <row r="5345" spans="1:2" x14ac:dyDescent="0.25">
      <c r="A5345" s="398">
        <v>37137</v>
      </c>
      <c r="B5345" s="399">
        <v>0.91039999999999999</v>
      </c>
    </row>
    <row r="5346" spans="1:2" x14ac:dyDescent="0.25">
      <c r="A5346" s="398">
        <v>37136</v>
      </c>
      <c r="B5346" s="399">
        <v>0.9123</v>
      </c>
    </row>
    <row r="5347" spans="1:2" x14ac:dyDescent="0.25">
      <c r="A5347" s="398">
        <v>37135</v>
      </c>
      <c r="B5347" s="399">
        <v>0.91110000000000002</v>
      </c>
    </row>
    <row r="5348" spans="1:2" x14ac:dyDescent="0.25">
      <c r="A5348" s="398">
        <v>37134</v>
      </c>
      <c r="B5348" s="399">
        <v>0.91639999999999999</v>
      </c>
    </row>
    <row r="5349" spans="1:2" x14ac:dyDescent="0.25">
      <c r="A5349" s="398">
        <v>37133</v>
      </c>
      <c r="B5349" s="399">
        <v>0.90980000000000005</v>
      </c>
    </row>
    <row r="5350" spans="1:2" x14ac:dyDescent="0.25">
      <c r="A5350" s="398">
        <v>37132</v>
      </c>
      <c r="B5350" s="399">
        <v>0.91120000000000001</v>
      </c>
    </row>
    <row r="5351" spans="1:2" x14ac:dyDescent="0.25">
      <c r="A5351" s="398">
        <v>37131</v>
      </c>
      <c r="B5351" s="399">
        <v>0.91159999999999997</v>
      </c>
    </row>
    <row r="5352" spans="1:2" x14ac:dyDescent="0.25">
      <c r="A5352" s="398">
        <v>37130</v>
      </c>
      <c r="B5352" s="399">
        <v>0.91390000000000005</v>
      </c>
    </row>
    <row r="5353" spans="1:2" x14ac:dyDescent="0.25">
      <c r="A5353" s="398">
        <v>37129</v>
      </c>
      <c r="B5353" s="399">
        <v>0.91390000000000005</v>
      </c>
    </row>
    <row r="5354" spans="1:2" x14ac:dyDescent="0.25">
      <c r="A5354" s="398">
        <v>37128</v>
      </c>
      <c r="B5354" s="399">
        <v>0.91310000000000002</v>
      </c>
    </row>
    <row r="5355" spans="1:2" x14ac:dyDescent="0.25">
      <c r="A5355" s="398">
        <v>37127</v>
      </c>
      <c r="B5355" s="399">
        <v>0.91449999999999998</v>
      </c>
    </row>
    <row r="5356" spans="1:2" x14ac:dyDescent="0.25">
      <c r="A5356" s="398">
        <v>37126</v>
      </c>
      <c r="B5356" s="399">
        <v>0.91449999999999998</v>
      </c>
    </row>
    <row r="5357" spans="1:2" x14ac:dyDescent="0.25">
      <c r="A5357" s="398">
        <v>37125</v>
      </c>
      <c r="B5357" s="399">
        <v>0.91669999999999996</v>
      </c>
    </row>
    <row r="5358" spans="1:2" x14ac:dyDescent="0.25">
      <c r="A5358" s="398">
        <v>37124</v>
      </c>
      <c r="B5358" s="399">
        <v>0.91379999999999995</v>
      </c>
    </row>
    <row r="5359" spans="1:2" x14ac:dyDescent="0.25">
      <c r="A5359" s="398">
        <v>37123</v>
      </c>
      <c r="B5359" s="399">
        <v>0.91610000000000003</v>
      </c>
    </row>
    <row r="5360" spans="1:2" x14ac:dyDescent="0.25">
      <c r="A5360" s="398">
        <v>37122</v>
      </c>
      <c r="B5360" s="399">
        <v>0.91610000000000003</v>
      </c>
    </row>
    <row r="5361" spans="1:2" x14ac:dyDescent="0.25">
      <c r="A5361" s="398">
        <v>37121</v>
      </c>
      <c r="B5361" s="399">
        <v>0.91769999999999996</v>
      </c>
    </row>
    <row r="5362" spans="1:2" x14ac:dyDescent="0.25">
      <c r="A5362" s="398">
        <v>37120</v>
      </c>
      <c r="B5362" s="399">
        <v>0.91249999999999998</v>
      </c>
    </row>
    <row r="5363" spans="1:2" x14ac:dyDescent="0.25">
      <c r="A5363" s="398">
        <v>37119</v>
      </c>
      <c r="B5363" s="399">
        <v>0.91279999999999994</v>
      </c>
    </row>
    <row r="5364" spans="1:2" x14ac:dyDescent="0.25">
      <c r="A5364" s="398">
        <v>37118</v>
      </c>
      <c r="B5364" s="399">
        <v>0.90290000000000004</v>
      </c>
    </row>
    <row r="5365" spans="1:2" x14ac:dyDescent="0.25">
      <c r="A5365" s="398">
        <v>37117</v>
      </c>
      <c r="B5365" s="399">
        <v>0.8972</v>
      </c>
    </row>
    <row r="5366" spans="1:2" x14ac:dyDescent="0.25">
      <c r="A5366" s="398">
        <v>37116</v>
      </c>
      <c r="B5366" s="399">
        <v>0.89349999999999996</v>
      </c>
    </row>
    <row r="5367" spans="1:2" x14ac:dyDescent="0.25">
      <c r="A5367" s="398">
        <v>37115</v>
      </c>
      <c r="B5367" s="399">
        <v>0.89419999999999999</v>
      </c>
    </row>
    <row r="5368" spans="1:2" x14ac:dyDescent="0.25">
      <c r="A5368" s="398">
        <v>37114</v>
      </c>
      <c r="B5368" s="399">
        <v>0.89359999999999995</v>
      </c>
    </row>
    <row r="5369" spans="1:2" x14ac:dyDescent="0.25">
      <c r="A5369" s="398">
        <v>37113</v>
      </c>
      <c r="B5369" s="399">
        <v>0.89170000000000005</v>
      </c>
    </row>
    <row r="5370" spans="1:2" x14ac:dyDescent="0.25">
      <c r="A5370" s="398">
        <v>37112</v>
      </c>
      <c r="B5370" s="399">
        <v>0.87990000000000002</v>
      </c>
    </row>
    <row r="5371" spans="1:2" x14ac:dyDescent="0.25">
      <c r="A5371" s="398">
        <v>37111</v>
      </c>
      <c r="B5371" s="399">
        <v>0.87739999999999996</v>
      </c>
    </row>
    <row r="5372" spans="1:2" x14ac:dyDescent="0.25">
      <c r="A5372" s="398">
        <v>37110</v>
      </c>
      <c r="B5372" s="399">
        <v>0.88170000000000004</v>
      </c>
    </row>
    <row r="5373" spans="1:2" x14ac:dyDescent="0.25">
      <c r="A5373" s="398">
        <v>37109</v>
      </c>
      <c r="B5373" s="399">
        <v>0.88370000000000004</v>
      </c>
    </row>
    <row r="5374" spans="1:2" x14ac:dyDescent="0.25">
      <c r="A5374" s="398">
        <v>37108</v>
      </c>
      <c r="B5374" s="399">
        <v>0.88349999999999995</v>
      </c>
    </row>
    <row r="5375" spans="1:2" x14ac:dyDescent="0.25">
      <c r="A5375" s="398">
        <v>37107</v>
      </c>
      <c r="B5375" s="399">
        <v>0.88360000000000005</v>
      </c>
    </row>
    <row r="5376" spans="1:2" x14ac:dyDescent="0.25">
      <c r="A5376" s="398">
        <v>37106</v>
      </c>
      <c r="B5376" s="399">
        <v>0.88370000000000004</v>
      </c>
    </row>
    <row r="5377" spans="1:2" x14ac:dyDescent="0.25">
      <c r="A5377" s="398">
        <v>37105</v>
      </c>
      <c r="B5377" s="399">
        <v>0.88080000000000003</v>
      </c>
    </row>
    <row r="5378" spans="1:2" x14ac:dyDescent="0.25">
      <c r="A5378" s="398">
        <v>37104</v>
      </c>
      <c r="B5378" s="399">
        <v>0.87539999999999996</v>
      </c>
    </row>
    <row r="5379" spans="1:2" x14ac:dyDescent="0.25">
      <c r="A5379" s="398">
        <v>37103</v>
      </c>
      <c r="B5379" s="399">
        <v>0.87419999999999998</v>
      </c>
    </row>
    <row r="5380" spans="1:2" x14ac:dyDescent="0.25">
      <c r="A5380" s="398">
        <v>37102</v>
      </c>
      <c r="B5380" s="399">
        <v>0.87680000000000002</v>
      </c>
    </row>
    <row r="5381" spans="1:2" x14ac:dyDescent="0.25">
      <c r="A5381" s="398">
        <v>37101</v>
      </c>
      <c r="B5381" s="399">
        <v>0.87690000000000001</v>
      </c>
    </row>
    <row r="5382" spans="1:2" x14ac:dyDescent="0.25">
      <c r="A5382" s="398">
        <v>37100</v>
      </c>
      <c r="B5382" s="399">
        <v>0.87680000000000002</v>
      </c>
    </row>
    <row r="5383" spans="1:2" x14ac:dyDescent="0.25">
      <c r="A5383" s="398">
        <v>37099</v>
      </c>
      <c r="B5383" s="399">
        <v>0.87739999999999996</v>
      </c>
    </row>
    <row r="5384" spans="1:2" x14ac:dyDescent="0.25">
      <c r="A5384" s="398">
        <v>37098</v>
      </c>
      <c r="B5384" s="399">
        <v>0.88</v>
      </c>
    </row>
    <row r="5385" spans="1:2" x14ac:dyDescent="0.25">
      <c r="A5385" s="398">
        <v>37097</v>
      </c>
      <c r="B5385" s="399">
        <v>0.87649999999999995</v>
      </c>
    </row>
    <row r="5386" spans="1:2" x14ac:dyDescent="0.25">
      <c r="A5386" s="398">
        <v>37096</v>
      </c>
      <c r="B5386" s="399">
        <v>0.86890000000000001</v>
      </c>
    </row>
    <row r="5387" spans="1:2" x14ac:dyDescent="0.25">
      <c r="A5387" s="398">
        <v>37095</v>
      </c>
      <c r="B5387" s="399">
        <v>0.87150000000000005</v>
      </c>
    </row>
    <row r="5388" spans="1:2" x14ac:dyDescent="0.25">
      <c r="A5388" s="398">
        <v>37094</v>
      </c>
      <c r="B5388" s="399">
        <v>0.87070000000000003</v>
      </c>
    </row>
    <row r="5389" spans="1:2" x14ac:dyDescent="0.25">
      <c r="A5389" s="398">
        <v>37093</v>
      </c>
      <c r="B5389" s="399">
        <v>0.87139999999999995</v>
      </c>
    </row>
    <row r="5390" spans="1:2" x14ac:dyDescent="0.25">
      <c r="A5390" s="398">
        <v>37092</v>
      </c>
      <c r="B5390" s="399">
        <v>0.87109999999999999</v>
      </c>
    </row>
    <row r="5391" spans="1:2" x14ac:dyDescent="0.25">
      <c r="A5391" s="398">
        <v>37091</v>
      </c>
      <c r="B5391" s="399">
        <v>0.87260000000000004</v>
      </c>
    </row>
    <row r="5392" spans="1:2" x14ac:dyDescent="0.25">
      <c r="A5392" s="398">
        <v>37090</v>
      </c>
      <c r="B5392" s="399">
        <v>0.85909999999999997</v>
      </c>
    </row>
    <row r="5393" spans="1:2" x14ac:dyDescent="0.25">
      <c r="A5393" s="398">
        <v>37089</v>
      </c>
      <c r="B5393" s="399">
        <v>0.85470000000000002</v>
      </c>
    </row>
    <row r="5394" spans="1:2" x14ac:dyDescent="0.25">
      <c r="A5394" s="398">
        <v>37088</v>
      </c>
      <c r="B5394" s="399">
        <v>0.85419999999999996</v>
      </c>
    </row>
    <row r="5395" spans="1:2" x14ac:dyDescent="0.25">
      <c r="A5395" s="398">
        <v>37087</v>
      </c>
      <c r="B5395" s="399">
        <v>0.85419999999999996</v>
      </c>
    </row>
    <row r="5396" spans="1:2" x14ac:dyDescent="0.25">
      <c r="A5396" s="398">
        <v>37086</v>
      </c>
      <c r="B5396" s="399">
        <v>0.85429999999999995</v>
      </c>
    </row>
    <row r="5397" spans="1:2" x14ac:dyDescent="0.25">
      <c r="A5397" s="398">
        <v>37085</v>
      </c>
      <c r="B5397" s="399">
        <v>0.85360000000000003</v>
      </c>
    </row>
    <row r="5398" spans="1:2" x14ac:dyDescent="0.25">
      <c r="A5398" s="398">
        <v>37084</v>
      </c>
      <c r="B5398" s="399">
        <v>0.85899999999999999</v>
      </c>
    </row>
    <row r="5399" spans="1:2" x14ac:dyDescent="0.25">
      <c r="A5399" s="398">
        <v>37083</v>
      </c>
      <c r="B5399" s="399">
        <v>0.85550000000000004</v>
      </c>
    </row>
    <row r="5400" spans="1:2" x14ac:dyDescent="0.25">
      <c r="A5400" s="398">
        <v>37082</v>
      </c>
      <c r="B5400" s="399">
        <v>0.84809999999999997</v>
      </c>
    </row>
    <row r="5401" spans="1:2" x14ac:dyDescent="0.25">
      <c r="A5401" s="398">
        <v>37081</v>
      </c>
      <c r="B5401" s="399">
        <v>0.84660000000000002</v>
      </c>
    </row>
    <row r="5402" spans="1:2" x14ac:dyDescent="0.25">
      <c r="A5402" s="398">
        <v>37080</v>
      </c>
      <c r="B5402" s="399">
        <v>0.84640000000000004</v>
      </c>
    </row>
    <row r="5403" spans="1:2" x14ac:dyDescent="0.25">
      <c r="A5403" s="398">
        <v>37079</v>
      </c>
      <c r="B5403" s="399">
        <v>0.84689999999999999</v>
      </c>
    </row>
    <row r="5404" spans="1:2" x14ac:dyDescent="0.25">
      <c r="A5404" s="398">
        <v>37078</v>
      </c>
      <c r="B5404" s="399">
        <v>0.83730000000000004</v>
      </c>
    </row>
    <row r="5405" spans="1:2" x14ac:dyDescent="0.25">
      <c r="A5405" s="398">
        <v>37077</v>
      </c>
      <c r="B5405" s="399">
        <v>0.84609999999999996</v>
      </c>
    </row>
    <row r="5406" spans="1:2" x14ac:dyDescent="0.25">
      <c r="A5406" s="398">
        <v>37076</v>
      </c>
      <c r="B5406" s="399">
        <v>0.8498</v>
      </c>
    </row>
    <row r="5407" spans="1:2" x14ac:dyDescent="0.25">
      <c r="A5407" s="398">
        <v>37075</v>
      </c>
      <c r="B5407" s="399">
        <v>0.84670000000000001</v>
      </c>
    </row>
    <row r="5408" spans="1:2" x14ac:dyDescent="0.25">
      <c r="A5408" s="398">
        <v>37074</v>
      </c>
      <c r="B5408" s="399">
        <v>0.84950000000000003</v>
      </c>
    </row>
    <row r="5409" spans="1:2" x14ac:dyDescent="0.25">
      <c r="A5409" s="398">
        <v>37073</v>
      </c>
      <c r="B5409" s="399">
        <v>0.84950000000000003</v>
      </c>
    </row>
    <row r="5410" spans="1:2" x14ac:dyDescent="0.25">
      <c r="A5410" s="398">
        <v>37072</v>
      </c>
      <c r="B5410" s="399">
        <v>0.84899999999999998</v>
      </c>
    </row>
    <row r="5411" spans="1:2" x14ac:dyDescent="0.25">
      <c r="A5411" s="398">
        <v>37071</v>
      </c>
      <c r="B5411" s="399">
        <v>0.84430000000000005</v>
      </c>
    </row>
    <row r="5412" spans="1:2" x14ac:dyDescent="0.25">
      <c r="A5412" s="398">
        <v>37070</v>
      </c>
      <c r="B5412" s="399">
        <v>0.86009999999999998</v>
      </c>
    </row>
    <row r="5413" spans="1:2" x14ac:dyDescent="0.25">
      <c r="A5413" s="398">
        <v>37069</v>
      </c>
      <c r="B5413" s="399">
        <v>0.86329999999999996</v>
      </c>
    </row>
    <row r="5414" spans="1:2" x14ac:dyDescent="0.25">
      <c r="A5414" s="398">
        <v>37068</v>
      </c>
      <c r="B5414" s="399">
        <v>0.85909999999999997</v>
      </c>
    </row>
    <row r="5415" spans="1:2" x14ac:dyDescent="0.25">
      <c r="A5415" s="398">
        <v>37067</v>
      </c>
      <c r="B5415" s="399">
        <v>0.85660000000000003</v>
      </c>
    </row>
    <row r="5416" spans="1:2" x14ac:dyDescent="0.25">
      <c r="A5416" s="398">
        <v>37066</v>
      </c>
      <c r="B5416" s="399">
        <v>0.85719999999999996</v>
      </c>
    </row>
    <row r="5417" spans="1:2" x14ac:dyDescent="0.25">
      <c r="A5417" s="398">
        <v>37065</v>
      </c>
      <c r="B5417" s="399">
        <v>0.85660000000000003</v>
      </c>
    </row>
    <row r="5418" spans="1:2" x14ac:dyDescent="0.25">
      <c r="A5418" s="398">
        <v>37064</v>
      </c>
      <c r="B5418" s="399">
        <v>0.85529999999999995</v>
      </c>
    </row>
    <row r="5419" spans="1:2" x14ac:dyDescent="0.25">
      <c r="A5419" s="398">
        <v>37063</v>
      </c>
      <c r="B5419" s="399">
        <v>0.85450000000000004</v>
      </c>
    </row>
    <row r="5420" spans="1:2" x14ac:dyDescent="0.25">
      <c r="A5420" s="398">
        <v>37062</v>
      </c>
      <c r="B5420" s="399">
        <v>0.85399999999999998</v>
      </c>
    </row>
    <row r="5421" spans="1:2" x14ac:dyDescent="0.25">
      <c r="A5421" s="398">
        <v>37061</v>
      </c>
      <c r="B5421" s="399">
        <v>0.86119999999999997</v>
      </c>
    </row>
    <row r="5422" spans="1:2" x14ac:dyDescent="0.25">
      <c r="A5422" s="398">
        <v>37060</v>
      </c>
      <c r="B5422" s="399">
        <v>0.86309999999999998</v>
      </c>
    </row>
    <row r="5423" spans="1:2" x14ac:dyDescent="0.25">
      <c r="A5423" s="398">
        <v>37059</v>
      </c>
      <c r="B5423" s="399">
        <v>0.86309999999999998</v>
      </c>
    </row>
    <row r="5424" spans="1:2" x14ac:dyDescent="0.25">
      <c r="A5424" s="398">
        <v>37058</v>
      </c>
      <c r="B5424" s="399">
        <v>0.86160000000000003</v>
      </c>
    </row>
    <row r="5425" spans="1:2" x14ac:dyDescent="0.25">
      <c r="A5425" s="398">
        <v>37057</v>
      </c>
      <c r="B5425" s="399">
        <v>0.86109999999999998</v>
      </c>
    </row>
    <row r="5426" spans="1:2" x14ac:dyDescent="0.25">
      <c r="A5426" s="398">
        <v>37056</v>
      </c>
      <c r="B5426" s="399">
        <v>0.85419999999999996</v>
      </c>
    </row>
    <row r="5427" spans="1:2" x14ac:dyDescent="0.25">
      <c r="A5427" s="398">
        <v>37055</v>
      </c>
      <c r="B5427" s="399">
        <v>0.85209999999999997</v>
      </c>
    </row>
    <row r="5428" spans="1:2" x14ac:dyDescent="0.25">
      <c r="A5428" s="398">
        <v>37054</v>
      </c>
      <c r="B5428" s="399">
        <v>0.84330000000000005</v>
      </c>
    </row>
    <row r="5429" spans="1:2" x14ac:dyDescent="0.25">
      <c r="A5429" s="398">
        <v>37053</v>
      </c>
      <c r="B5429" s="399">
        <v>0.84970000000000001</v>
      </c>
    </row>
    <row r="5430" spans="1:2" x14ac:dyDescent="0.25">
      <c r="A5430" s="398">
        <v>37052</v>
      </c>
      <c r="B5430" s="399">
        <v>0.85019999999999996</v>
      </c>
    </row>
    <row r="5431" spans="1:2" x14ac:dyDescent="0.25">
      <c r="A5431" s="398">
        <v>37051</v>
      </c>
      <c r="B5431" s="399">
        <v>0.85029999999999994</v>
      </c>
    </row>
    <row r="5432" spans="1:2" x14ac:dyDescent="0.25">
      <c r="A5432" s="398">
        <v>37050</v>
      </c>
      <c r="B5432" s="399">
        <v>0.84989999999999999</v>
      </c>
    </row>
    <row r="5433" spans="1:2" x14ac:dyDescent="0.25">
      <c r="A5433" s="398">
        <v>37049</v>
      </c>
      <c r="B5433" s="399">
        <v>0.8488</v>
      </c>
    </row>
    <row r="5434" spans="1:2" x14ac:dyDescent="0.25">
      <c r="A5434" s="398">
        <v>37048</v>
      </c>
      <c r="B5434" s="399">
        <v>0.85389999999999999</v>
      </c>
    </row>
    <row r="5435" spans="1:2" x14ac:dyDescent="0.25">
      <c r="A5435" s="398">
        <v>37047</v>
      </c>
      <c r="B5435" s="399">
        <v>0.8458</v>
      </c>
    </row>
    <row r="5436" spans="1:2" x14ac:dyDescent="0.25">
      <c r="A5436" s="398">
        <v>37046</v>
      </c>
      <c r="B5436" s="399">
        <v>0.84789999999999999</v>
      </c>
    </row>
    <row r="5437" spans="1:2" x14ac:dyDescent="0.25">
      <c r="A5437" s="398">
        <v>37045</v>
      </c>
      <c r="B5437" s="399">
        <v>0.84789999999999999</v>
      </c>
    </row>
    <row r="5438" spans="1:2" x14ac:dyDescent="0.25">
      <c r="A5438" s="398">
        <v>37044</v>
      </c>
      <c r="B5438" s="399">
        <v>0.84789999999999999</v>
      </c>
    </row>
    <row r="5439" spans="1:2" x14ac:dyDescent="0.25">
      <c r="A5439" s="398">
        <v>37043</v>
      </c>
      <c r="B5439" s="399">
        <v>0.84560000000000002</v>
      </c>
    </row>
    <row r="5440" spans="1:2" x14ac:dyDescent="0.25">
      <c r="A5440" s="398">
        <v>37042</v>
      </c>
      <c r="B5440" s="399">
        <v>0.85699999999999998</v>
      </c>
    </row>
    <row r="5441" spans="1:2" x14ac:dyDescent="0.25">
      <c r="A5441" s="398">
        <v>37041</v>
      </c>
      <c r="B5441" s="399">
        <v>0.85370000000000001</v>
      </c>
    </row>
    <row r="5442" spans="1:2" x14ac:dyDescent="0.25">
      <c r="A5442" s="398">
        <v>37040</v>
      </c>
      <c r="B5442" s="399">
        <v>0.85960000000000003</v>
      </c>
    </row>
    <row r="5443" spans="1:2" x14ac:dyDescent="0.25">
      <c r="A5443" s="398">
        <v>37039</v>
      </c>
      <c r="B5443" s="399">
        <v>0.85950000000000004</v>
      </c>
    </row>
    <row r="5444" spans="1:2" x14ac:dyDescent="0.25">
      <c r="A5444" s="398">
        <v>37038</v>
      </c>
      <c r="B5444" s="399">
        <v>0.85950000000000004</v>
      </c>
    </row>
    <row r="5445" spans="1:2" x14ac:dyDescent="0.25">
      <c r="A5445" s="398">
        <v>37037</v>
      </c>
      <c r="B5445" s="399">
        <v>0.86019999999999996</v>
      </c>
    </row>
    <row r="5446" spans="1:2" x14ac:dyDescent="0.25">
      <c r="A5446" s="398">
        <v>37036</v>
      </c>
      <c r="B5446" s="399">
        <v>0.8569</v>
      </c>
    </row>
    <row r="5447" spans="1:2" x14ac:dyDescent="0.25">
      <c r="A5447" s="398">
        <v>37035</v>
      </c>
      <c r="B5447" s="399">
        <v>0.85640000000000005</v>
      </c>
    </row>
    <row r="5448" spans="1:2" x14ac:dyDescent="0.25">
      <c r="A5448" s="398">
        <v>37034</v>
      </c>
      <c r="B5448" s="399">
        <v>0.86480000000000001</v>
      </c>
    </row>
    <row r="5449" spans="1:2" x14ac:dyDescent="0.25">
      <c r="A5449" s="398">
        <v>37033</v>
      </c>
      <c r="B5449" s="399">
        <v>0.877</v>
      </c>
    </row>
    <row r="5450" spans="1:2" x14ac:dyDescent="0.25">
      <c r="A5450" s="398">
        <v>37032</v>
      </c>
      <c r="B5450" s="399">
        <v>0.88100000000000001</v>
      </c>
    </row>
    <row r="5451" spans="1:2" x14ac:dyDescent="0.25">
      <c r="A5451" s="398">
        <v>37031</v>
      </c>
      <c r="B5451" s="399">
        <v>0.88100000000000001</v>
      </c>
    </row>
    <row r="5452" spans="1:2" x14ac:dyDescent="0.25">
      <c r="A5452" s="398">
        <v>37030</v>
      </c>
      <c r="B5452" s="399">
        <v>0.87980000000000003</v>
      </c>
    </row>
    <row r="5453" spans="1:2" x14ac:dyDescent="0.25">
      <c r="A5453" s="398">
        <v>37029</v>
      </c>
      <c r="B5453" s="399">
        <v>0.88239999999999996</v>
      </c>
    </row>
    <row r="5454" spans="1:2" x14ac:dyDescent="0.25">
      <c r="A5454" s="398">
        <v>37028</v>
      </c>
      <c r="B5454" s="399">
        <v>0.88280000000000003</v>
      </c>
    </row>
    <row r="5455" spans="1:2" x14ac:dyDescent="0.25">
      <c r="A5455" s="398">
        <v>37027</v>
      </c>
      <c r="B5455" s="399">
        <v>0.87790000000000001</v>
      </c>
    </row>
    <row r="5456" spans="1:2" x14ac:dyDescent="0.25">
      <c r="A5456" s="398">
        <v>37026</v>
      </c>
      <c r="B5456" s="399">
        <v>0.87429999999999997</v>
      </c>
    </row>
    <row r="5457" spans="1:2" x14ac:dyDescent="0.25">
      <c r="A5457" s="398">
        <v>37025</v>
      </c>
      <c r="B5457" s="399">
        <v>0.87609999999999999</v>
      </c>
    </row>
    <row r="5458" spans="1:2" x14ac:dyDescent="0.25">
      <c r="A5458" s="398">
        <v>37024</v>
      </c>
      <c r="B5458" s="399">
        <v>0.875</v>
      </c>
    </row>
    <row r="5459" spans="1:2" x14ac:dyDescent="0.25">
      <c r="A5459" s="398">
        <v>37023</v>
      </c>
      <c r="B5459" s="399">
        <v>0.87660000000000005</v>
      </c>
    </row>
    <row r="5460" spans="1:2" x14ac:dyDescent="0.25">
      <c r="A5460" s="398">
        <v>37022</v>
      </c>
      <c r="B5460" s="399">
        <v>0.88119999999999998</v>
      </c>
    </row>
    <row r="5461" spans="1:2" x14ac:dyDescent="0.25">
      <c r="A5461" s="398">
        <v>37021</v>
      </c>
      <c r="B5461" s="399">
        <v>0.88480000000000003</v>
      </c>
    </row>
    <row r="5462" spans="1:2" x14ac:dyDescent="0.25">
      <c r="A5462" s="398">
        <v>37020</v>
      </c>
      <c r="B5462" s="399">
        <v>0.88349999999999995</v>
      </c>
    </row>
    <row r="5463" spans="1:2" x14ac:dyDescent="0.25">
      <c r="A5463" s="398">
        <v>37019</v>
      </c>
      <c r="B5463" s="399">
        <v>0.88959999999999995</v>
      </c>
    </row>
    <row r="5464" spans="1:2" x14ac:dyDescent="0.25">
      <c r="A5464" s="398">
        <v>37018</v>
      </c>
      <c r="B5464" s="399">
        <v>0.89359999999999995</v>
      </c>
    </row>
    <row r="5465" spans="1:2" x14ac:dyDescent="0.25">
      <c r="A5465" s="398">
        <v>37017</v>
      </c>
      <c r="B5465" s="399">
        <v>0.89249999999999996</v>
      </c>
    </row>
    <row r="5466" spans="1:2" x14ac:dyDescent="0.25">
      <c r="A5466" s="398">
        <v>37016</v>
      </c>
      <c r="B5466" s="399">
        <v>0.89349999999999996</v>
      </c>
    </row>
    <row r="5467" spans="1:2" x14ac:dyDescent="0.25">
      <c r="A5467" s="398">
        <v>37015</v>
      </c>
      <c r="B5467" s="399">
        <v>0.88990000000000002</v>
      </c>
    </row>
    <row r="5468" spans="1:2" x14ac:dyDescent="0.25">
      <c r="A5468" s="398">
        <v>37014</v>
      </c>
      <c r="B5468" s="399">
        <v>0.89300000000000002</v>
      </c>
    </row>
    <row r="5469" spans="1:2" x14ac:dyDescent="0.25">
      <c r="A5469" s="398">
        <v>37013</v>
      </c>
      <c r="B5469" s="399">
        <v>0.89219999999999999</v>
      </c>
    </row>
    <row r="5470" spans="1:2" x14ac:dyDescent="0.25">
      <c r="A5470" s="398">
        <v>37012</v>
      </c>
      <c r="B5470" s="399">
        <v>0.88700000000000001</v>
      </c>
    </row>
    <row r="5471" spans="1:2" x14ac:dyDescent="0.25">
      <c r="A5471" s="398">
        <v>37011</v>
      </c>
      <c r="B5471" s="399">
        <v>0.88959999999999995</v>
      </c>
    </row>
    <row r="5472" spans="1:2" x14ac:dyDescent="0.25">
      <c r="A5472" s="398">
        <v>37010</v>
      </c>
      <c r="B5472" s="399">
        <v>0.88959999999999995</v>
      </c>
    </row>
    <row r="5473" spans="1:2" x14ac:dyDescent="0.25">
      <c r="A5473" s="398">
        <v>37009</v>
      </c>
      <c r="B5473" s="399">
        <v>0.89039999999999997</v>
      </c>
    </row>
    <row r="5474" spans="1:2" x14ac:dyDescent="0.25">
      <c r="A5474" s="398">
        <v>37008</v>
      </c>
      <c r="B5474" s="399">
        <v>0.90339999999999998</v>
      </c>
    </row>
    <row r="5475" spans="1:2" x14ac:dyDescent="0.25">
      <c r="A5475" s="398">
        <v>37007</v>
      </c>
      <c r="B5475" s="399">
        <v>0.89580000000000004</v>
      </c>
    </row>
    <row r="5476" spans="1:2" x14ac:dyDescent="0.25">
      <c r="A5476" s="398">
        <v>37006</v>
      </c>
      <c r="B5476" s="399">
        <v>0.89370000000000005</v>
      </c>
    </row>
    <row r="5477" spans="1:2" x14ac:dyDescent="0.25">
      <c r="A5477" s="398">
        <v>37005</v>
      </c>
      <c r="B5477" s="399">
        <v>0.89780000000000004</v>
      </c>
    </row>
    <row r="5478" spans="1:2" x14ac:dyDescent="0.25">
      <c r="A5478" s="398">
        <v>37004</v>
      </c>
      <c r="B5478" s="399">
        <v>0.90139999999999998</v>
      </c>
    </row>
    <row r="5479" spans="1:2" x14ac:dyDescent="0.25">
      <c r="A5479" s="398">
        <v>37003</v>
      </c>
      <c r="B5479" s="399">
        <v>0.90139999999999998</v>
      </c>
    </row>
    <row r="5480" spans="1:2" x14ac:dyDescent="0.25">
      <c r="A5480" s="398">
        <v>37002</v>
      </c>
      <c r="B5480" s="399">
        <v>0.90280000000000005</v>
      </c>
    </row>
    <row r="5481" spans="1:2" x14ac:dyDescent="0.25">
      <c r="A5481" s="398">
        <v>37001</v>
      </c>
      <c r="B5481" s="399">
        <v>0.8962</v>
      </c>
    </row>
    <row r="5482" spans="1:2" x14ac:dyDescent="0.25">
      <c r="A5482" s="398">
        <v>37000</v>
      </c>
      <c r="B5482" s="399">
        <v>0.88490000000000002</v>
      </c>
    </row>
    <row r="5483" spans="1:2" x14ac:dyDescent="0.25">
      <c r="A5483" s="398">
        <v>36999</v>
      </c>
      <c r="B5483" s="399">
        <v>0.88200000000000001</v>
      </c>
    </row>
    <row r="5484" spans="1:2" x14ac:dyDescent="0.25">
      <c r="A5484" s="398">
        <v>36998</v>
      </c>
      <c r="B5484" s="399">
        <v>0.88660000000000005</v>
      </c>
    </row>
    <row r="5485" spans="1:2" x14ac:dyDescent="0.25">
      <c r="A5485" s="398">
        <v>36997</v>
      </c>
      <c r="B5485" s="399">
        <v>0.8881</v>
      </c>
    </row>
    <row r="5486" spans="1:2" x14ac:dyDescent="0.25">
      <c r="A5486" s="398">
        <v>36996</v>
      </c>
      <c r="B5486" s="399">
        <v>0.8881</v>
      </c>
    </row>
    <row r="5487" spans="1:2" x14ac:dyDescent="0.25">
      <c r="A5487" s="398">
        <v>36995</v>
      </c>
      <c r="B5487" s="399">
        <v>0.8881</v>
      </c>
    </row>
    <row r="5488" spans="1:2" x14ac:dyDescent="0.25">
      <c r="A5488" s="398">
        <v>36994</v>
      </c>
      <c r="B5488" s="399">
        <v>0.89170000000000005</v>
      </c>
    </row>
    <row r="5489" spans="1:2" x14ac:dyDescent="0.25">
      <c r="A5489" s="398">
        <v>36993</v>
      </c>
      <c r="B5489" s="399">
        <v>0.88700000000000001</v>
      </c>
    </row>
    <row r="5490" spans="1:2" x14ac:dyDescent="0.25">
      <c r="A5490" s="398">
        <v>36992</v>
      </c>
      <c r="B5490" s="399">
        <v>0.88759999999999994</v>
      </c>
    </row>
    <row r="5491" spans="1:2" x14ac:dyDescent="0.25">
      <c r="A5491" s="398">
        <v>36991</v>
      </c>
      <c r="B5491" s="399">
        <v>0.89639999999999997</v>
      </c>
    </row>
    <row r="5492" spans="1:2" x14ac:dyDescent="0.25">
      <c r="A5492" s="398">
        <v>36990</v>
      </c>
      <c r="B5492" s="399">
        <v>0.90280000000000005</v>
      </c>
    </row>
    <row r="5493" spans="1:2" x14ac:dyDescent="0.25">
      <c r="A5493" s="398">
        <v>36989</v>
      </c>
      <c r="B5493" s="399">
        <v>0.90280000000000005</v>
      </c>
    </row>
    <row r="5494" spans="1:2" x14ac:dyDescent="0.25">
      <c r="A5494" s="398">
        <v>36988</v>
      </c>
      <c r="B5494" s="399">
        <v>0.90310000000000001</v>
      </c>
    </row>
    <row r="5495" spans="1:2" x14ac:dyDescent="0.25">
      <c r="A5495" s="398">
        <v>36987</v>
      </c>
      <c r="B5495" s="399">
        <v>0.89390000000000003</v>
      </c>
    </row>
    <row r="5496" spans="1:2" x14ac:dyDescent="0.25">
      <c r="A5496" s="398">
        <v>36986</v>
      </c>
      <c r="B5496" s="399">
        <v>0.9012</v>
      </c>
    </row>
    <row r="5497" spans="1:2" x14ac:dyDescent="0.25">
      <c r="A5497" s="398">
        <v>36985</v>
      </c>
      <c r="B5497" s="399">
        <v>0.89610000000000001</v>
      </c>
    </row>
    <row r="5498" spans="1:2" x14ac:dyDescent="0.25">
      <c r="A5498" s="398">
        <v>36984</v>
      </c>
      <c r="B5498" s="399">
        <v>0.87939999999999996</v>
      </c>
    </row>
    <row r="5499" spans="1:2" x14ac:dyDescent="0.25">
      <c r="A5499" s="398">
        <v>36983</v>
      </c>
      <c r="B5499" s="399">
        <v>0.87419999999999998</v>
      </c>
    </row>
    <row r="5500" spans="1:2" x14ac:dyDescent="0.25">
      <c r="A5500" s="398">
        <v>36982</v>
      </c>
      <c r="B5500" s="399">
        <v>0.87419999999999998</v>
      </c>
    </row>
    <row r="5501" spans="1:2" x14ac:dyDescent="0.25">
      <c r="A5501" s="398">
        <v>36981</v>
      </c>
      <c r="B5501" s="399">
        <v>0.87870000000000004</v>
      </c>
    </row>
    <row r="5502" spans="1:2" x14ac:dyDescent="0.25">
      <c r="A5502" s="398">
        <v>36980</v>
      </c>
      <c r="B5502" s="399">
        <v>0.88249999999999995</v>
      </c>
    </row>
    <row r="5503" spans="1:2" x14ac:dyDescent="0.25">
      <c r="A5503" s="398">
        <v>36979</v>
      </c>
      <c r="B5503" s="399">
        <v>0.88600000000000001</v>
      </c>
    </row>
    <row r="5504" spans="1:2" x14ac:dyDescent="0.25">
      <c r="A5504" s="398">
        <v>36978</v>
      </c>
      <c r="B5504" s="399">
        <v>0.89300000000000002</v>
      </c>
    </row>
    <row r="5505" spans="1:2" x14ac:dyDescent="0.25">
      <c r="A5505" s="398">
        <v>36977</v>
      </c>
      <c r="B5505" s="399">
        <v>0.89559999999999995</v>
      </c>
    </row>
    <row r="5506" spans="1:2" x14ac:dyDescent="0.25">
      <c r="A5506" s="398">
        <v>36976</v>
      </c>
      <c r="B5506" s="399">
        <v>0.89180000000000004</v>
      </c>
    </row>
    <row r="5507" spans="1:2" x14ac:dyDescent="0.25">
      <c r="A5507" s="398">
        <v>36975</v>
      </c>
      <c r="B5507" s="399">
        <v>0.88980000000000004</v>
      </c>
    </row>
    <row r="5508" spans="1:2" x14ac:dyDescent="0.25">
      <c r="A5508" s="398">
        <v>36974</v>
      </c>
      <c r="B5508" s="399">
        <v>0.88970000000000005</v>
      </c>
    </row>
    <row r="5509" spans="1:2" x14ac:dyDescent="0.25">
      <c r="A5509" s="398">
        <v>36973</v>
      </c>
      <c r="B5509" s="399">
        <v>0.88719999999999999</v>
      </c>
    </row>
    <row r="5510" spans="1:2" x14ac:dyDescent="0.25">
      <c r="A5510" s="398">
        <v>36972</v>
      </c>
      <c r="B5510" s="399">
        <v>0.89570000000000005</v>
      </c>
    </row>
    <row r="5511" spans="1:2" x14ac:dyDescent="0.25">
      <c r="A5511" s="398">
        <v>36971</v>
      </c>
      <c r="B5511" s="399">
        <v>0.90820000000000001</v>
      </c>
    </row>
    <row r="5512" spans="1:2" x14ac:dyDescent="0.25">
      <c r="A5512" s="398">
        <v>36970</v>
      </c>
      <c r="B5512" s="399">
        <v>0.89829999999999999</v>
      </c>
    </row>
    <row r="5513" spans="1:2" x14ac:dyDescent="0.25">
      <c r="A5513" s="398">
        <v>36969</v>
      </c>
      <c r="B5513" s="399">
        <v>0.89690000000000003</v>
      </c>
    </row>
    <row r="5514" spans="1:2" x14ac:dyDescent="0.25">
      <c r="A5514" s="398">
        <v>36968</v>
      </c>
      <c r="B5514" s="399">
        <v>0.89690000000000003</v>
      </c>
    </row>
    <row r="5515" spans="1:2" x14ac:dyDescent="0.25">
      <c r="A5515" s="398">
        <v>36967</v>
      </c>
      <c r="B5515" s="399">
        <v>0.89580000000000004</v>
      </c>
    </row>
    <row r="5516" spans="1:2" x14ac:dyDescent="0.25">
      <c r="A5516" s="398">
        <v>36966</v>
      </c>
      <c r="B5516" s="399">
        <v>0.89929999999999999</v>
      </c>
    </row>
    <row r="5517" spans="1:2" x14ac:dyDescent="0.25">
      <c r="A5517" s="398">
        <v>36965</v>
      </c>
      <c r="B5517" s="399">
        <v>0.91080000000000005</v>
      </c>
    </row>
    <row r="5518" spans="1:2" x14ac:dyDescent="0.25">
      <c r="A5518" s="398">
        <v>36964</v>
      </c>
      <c r="B5518" s="399">
        <v>0.91459999999999997</v>
      </c>
    </row>
    <row r="5519" spans="1:2" x14ac:dyDescent="0.25">
      <c r="A5519" s="398">
        <v>36963</v>
      </c>
      <c r="B5519" s="399">
        <v>0.92969999999999997</v>
      </c>
    </row>
    <row r="5520" spans="1:2" x14ac:dyDescent="0.25">
      <c r="A5520" s="398">
        <v>36962</v>
      </c>
      <c r="B5520" s="399">
        <v>0.93179999999999996</v>
      </c>
    </row>
    <row r="5521" spans="1:2" x14ac:dyDescent="0.25">
      <c r="A5521" s="398">
        <v>36961</v>
      </c>
      <c r="B5521" s="399">
        <v>0.93400000000000005</v>
      </c>
    </row>
    <row r="5522" spans="1:2" x14ac:dyDescent="0.25">
      <c r="A5522" s="398">
        <v>36960</v>
      </c>
      <c r="B5522" s="399">
        <v>0.93230000000000002</v>
      </c>
    </row>
    <row r="5523" spans="1:2" x14ac:dyDescent="0.25">
      <c r="A5523" s="398">
        <v>36959</v>
      </c>
      <c r="B5523" s="399">
        <v>0.93149999999999999</v>
      </c>
    </row>
    <row r="5524" spans="1:2" x14ac:dyDescent="0.25">
      <c r="A5524" s="398">
        <v>36958</v>
      </c>
      <c r="B5524" s="399">
        <v>0.9294</v>
      </c>
    </row>
    <row r="5525" spans="1:2" x14ac:dyDescent="0.25">
      <c r="A5525" s="398">
        <v>36957</v>
      </c>
      <c r="B5525" s="399">
        <v>0.93430000000000002</v>
      </c>
    </row>
    <row r="5526" spans="1:2" x14ac:dyDescent="0.25">
      <c r="A5526" s="398">
        <v>36956</v>
      </c>
      <c r="B5526" s="399">
        <v>0.92930000000000001</v>
      </c>
    </row>
    <row r="5527" spans="1:2" x14ac:dyDescent="0.25">
      <c r="A5527" s="398">
        <v>36955</v>
      </c>
      <c r="B5527" s="399">
        <v>0.93530000000000002</v>
      </c>
    </row>
    <row r="5528" spans="1:2" x14ac:dyDescent="0.25">
      <c r="A5528" s="398">
        <v>36954</v>
      </c>
      <c r="B5528" s="399">
        <v>0.93530000000000002</v>
      </c>
    </row>
    <row r="5529" spans="1:2" x14ac:dyDescent="0.25">
      <c r="A5529" s="398">
        <v>36953</v>
      </c>
      <c r="B5529" s="399">
        <v>0.93489999999999995</v>
      </c>
    </row>
    <row r="5530" spans="1:2" x14ac:dyDescent="0.25">
      <c r="A5530" s="398">
        <v>36952</v>
      </c>
      <c r="B5530" s="399">
        <v>0.92920000000000003</v>
      </c>
    </row>
    <row r="5531" spans="1:2" x14ac:dyDescent="0.25">
      <c r="A5531" s="398">
        <v>36951</v>
      </c>
      <c r="B5531" s="399">
        <v>0.92320000000000002</v>
      </c>
    </row>
    <row r="5532" spans="1:2" x14ac:dyDescent="0.25">
      <c r="A5532" s="398">
        <v>36950</v>
      </c>
      <c r="B5532" s="399">
        <v>0.91749999999999998</v>
      </c>
    </row>
    <row r="5533" spans="1:2" x14ac:dyDescent="0.25">
      <c r="A5533" s="398">
        <v>36949</v>
      </c>
      <c r="B5533" s="399">
        <v>0.91149999999999998</v>
      </c>
    </row>
    <row r="5534" spans="1:2" x14ac:dyDescent="0.25">
      <c r="A5534" s="398">
        <v>36948</v>
      </c>
      <c r="B5534" s="399">
        <v>0.91900000000000004</v>
      </c>
    </row>
    <row r="5535" spans="1:2" x14ac:dyDescent="0.25">
      <c r="A5535" s="398">
        <v>36947</v>
      </c>
      <c r="B5535" s="399">
        <v>0.91900000000000004</v>
      </c>
    </row>
    <row r="5536" spans="1:2" x14ac:dyDescent="0.25">
      <c r="A5536" s="398">
        <v>36946</v>
      </c>
      <c r="B5536" s="399">
        <v>0.91900000000000004</v>
      </c>
    </row>
    <row r="5537" spans="1:2" x14ac:dyDescent="0.25">
      <c r="A5537" s="398">
        <v>36945</v>
      </c>
      <c r="B5537" s="399">
        <v>0.90539999999999998</v>
      </c>
    </row>
    <row r="5538" spans="1:2" x14ac:dyDescent="0.25">
      <c r="A5538" s="398">
        <v>36944</v>
      </c>
      <c r="B5538" s="399">
        <v>0.90890000000000004</v>
      </c>
    </row>
    <row r="5539" spans="1:2" x14ac:dyDescent="0.25">
      <c r="A5539" s="398">
        <v>36943</v>
      </c>
      <c r="B5539" s="399">
        <v>0.91149999999999998</v>
      </c>
    </row>
    <row r="5540" spans="1:2" x14ac:dyDescent="0.25">
      <c r="A5540" s="398">
        <v>36942</v>
      </c>
      <c r="B5540" s="399">
        <v>0.92149999999999999</v>
      </c>
    </row>
    <row r="5541" spans="1:2" x14ac:dyDescent="0.25">
      <c r="A5541" s="398">
        <v>36941</v>
      </c>
      <c r="B5541" s="399">
        <v>0.91420000000000001</v>
      </c>
    </row>
    <row r="5542" spans="1:2" x14ac:dyDescent="0.25">
      <c r="A5542" s="398">
        <v>36940</v>
      </c>
      <c r="B5542" s="399">
        <v>0.91420000000000001</v>
      </c>
    </row>
    <row r="5543" spans="1:2" x14ac:dyDescent="0.25">
      <c r="A5543" s="398">
        <v>36939</v>
      </c>
      <c r="B5543" s="399">
        <v>0.91469999999999996</v>
      </c>
    </row>
    <row r="5544" spans="1:2" x14ac:dyDescent="0.25">
      <c r="A5544" s="398">
        <v>36938</v>
      </c>
      <c r="B5544" s="399">
        <v>0.90429999999999999</v>
      </c>
    </row>
    <row r="5545" spans="1:2" x14ac:dyDescent="0.25">
      <c r="A5545" s="398">
        <v>36937</v>
      </c>
      <c r="B5545" s="399">
        <v>0.91739999999999999</v>
      </c>
    </row>
    <row r="5546" spans="1:2" x14ac:dyDescent="0.25">
      <c r="A5546" s="398">
        <v>36936</v>
      </c>
      <c r="B5546" s="399">
        <v>0.92090000000000005</v>
      </c>
    </row>
    <row r="5547" spans="1:2" x14ac:dyDescent="0.25">
      <c r="A5547" s="398">
        <v>36935</v>
      </c>
      <c r="B5547" s="399">
        <v>0.93140000000000001</v>
      </c>
    </row>
    <row r="5548" spans="1:2" x14ac:dyDescent="0.25">
      <c r="A5548" s="398">
        <v>36934</v>
      </c>
      <c r="B5548" s="399">
        <v>0.92490000000000006</v>
      </c>
    </row>
    <row r="5549" spans="1:2" x14ac:dyDescent="0.25">
      <c r="A5549" s="398">
        <v>36933</v>
      </c>
      <c r="B5549" s="399">
        <v>0.9254</v>
      </c>
    </row>
    <row r="5550" spans="1:2" x14ac:dyDescent="0.25">
      <c r="A5550" s="398">
        <v>36932</v>
      </c>
      <c r="B5550" s="399">
        <v>0.9254</v>
      </c>
    </row>
    <row r="5551" spans="1:2" x14ac:dyDescent="0.25">
      <c r="A5551" s="398">
        <v>36931</v>
      </c>
      <c r="B5551" s="399">
        <v>0.91859999999999997</v>
      </c>
    </row>
    <row r="5552" spans="1:2" x14ac:dyDescent="0.25">
      <c r="A5552" s="398">
        <v>36930</v>
      </c>
      <c r="B5552" s="399">
        <v>0.92889999999999995</v>
      </c>
    </row>
    <row r="5553" spans="1:2" x14ac:dyDescent="0.25">
      <c r="A5553" s="398">
        <v>36929</v>
      </c>
      <c r="B5553" s="399">
        <v>0.92920000000000003</v>
      </c>
    </row>
    <row r="5554" spans="1:2" x14ac:dyDescent="0.25">
      <c r="A5554" s="398">
        <v>36928</v>
      </c>
      <c r="B5554" s="399">
        <v>0.93840000000000001</v>
      </c>
    </row>
    <row r="5555" spans="1:2" x14ac:dyDescent="0.25">
      <c r="A5555" s="398">
        <v>36927</v>
      </c>
      <c r="B5555" s="399">
        <v>0.93589999999999995</v>
      </c>
    </row>
    <row r="5556" spans="1:2" x14ac:dyDescent="0.25">
      <c r="A5556" s="398">
        <v>36926</v>
      </c>
      <c r="B5556" s="399">
        <v>0.93589999999999995</v>
      </c>
    </row>
    <row r="5557" spans="1:2" x14ac:dyDescent="0.25">
      <c r="A5557" s="398">
        <v>36925</v>
      </c>
      <c r="B5557" s="399">
        <v>0.9355</v>
      </c>
    </row>
    <row r="5558" spans="1:2" x14ac:dyDescent="0.25">
      <c r="A5558" s="398">
        <v>36924</v>
      </c>
      <c r="B5558" s="399">
        <v>0.94030000000000002</v>
      </c>
    </row>
    <row r="5559" spans="1:2" x14ac:dyDescent="0.25">
      <c r="A5559" s="398">
        <v>36923</v>
      </c>
      <c r="B5559" s="399">
        <v>0.93640000000000001</v>
      </c>
    </row>
    <row r="5560" spans="1:2" x14ac:dyDescent="0.25">
      <c r="A5560" s="398">
        <v>36922</v>
      </c>
      <c r="B5560" s="399">
        <v>0.92620000000000002</v>
      </c>
    </row>
    <row r="5561" spans="1:2" x14ac:dyDescent="0.25">
      <c r="A5561" s="398">
        <v>36921</v>
      </c>
      <c r="B5561" s="399">
        <v>0.91679999999999995</v>
      </c>
    </row>
    <row r="5562" spans="1:2" x14ac:dyDescent="0.25">
      <c r="A5562" s="398">
        <v>36920</v>
      </c>
      <c r="B5562" s="399">
        <v>0.9234</v>
      </c>
    </row>
    <row r="5563" spans="1:2" x14ac:dyDescent="0.25">
      <c r="A5563" s="398">
        <v>36919</v>
      </c>
      <c r="B5563" s="399">
        <v>0.9234</v>
      </c>
    </row>
    <row r="5564" spans="1:2" x14ac:dyDescent="0.25">
      <c r="A5564" s="398">
        <v>36918</v>
      </c>
      <c r="B5564" s="399">
        <v>0.92420000000000002</v>
      </c>
    </row>
    <row r="5565" spans="1:2" x14ac:dyDescent="0.25">
      <c r="A5565" s="398">
        <v>36917</v>
      </c>
      <c r="B5565" s="399">
        <v>0.92410000000000003</v>
      </c>
    </row>
    <row r="5566" spans="1:2" x14ac:dyDescent="0.25">
      <c r="A5566" s="398">
        <v>36916</v>
      </c>
      <c r="B5566" s="399">
        <v>0.92149999999999999</v>
      </c>
    </row>
    <row r="5567" spans="1:2" x14ac:dyDescent="0.25">
      <c r="A5567" s="398">
        <v>36915</v>
      </c>
      <c r="B5567" s="399">
        <v>0.93710000000000004</v>
      </c>
    </row>
    <row r="5568" spans="1:2" x14ac:dyDescent="0.25">
      <c r="A5568" s="398">
        <v>36914</v>
      </c>
      <c r="B5568" s="399">
        <v>0.93920000000000003</v>
      </c>
    </row>
    <row r="5569" spans="1:2" x14ac:dyDescent="0.25">
      <c r="A5569" s="398">
        <v>36913</v>
      </c>
      <c r="B5569" s="399">
        <v>0.9345</v>
      </c>
    </row>
    <row r="5570" spans="1:2" x14ac:dyDescent="0.25">
      <c r="A5570" s="398">
        <v>36912</v>
      </c>
      <c r="B5570" s="399">
        <v>0.9345</v>
      </c>
    </row>
    <row r="5571" spans="1:2" x14ac:dyDescent="0.25">
      <c r="A5571" s="398">
        <v>36911</v>
      </c>
      <c r="B5571" s="399">
        <v>0.93430000000000002</v>
      </c>
    </row>
    <row r="5572" spans="1:2" x14ac:dyDescent="0.25">
      <c r="A5572" s="398">
        <v>36910</v>
      </c>
      <c r="B5572" s="399">
        <v>0.94499999999999995</v>
      </c>
    </row>
    <row r="5573" spans="1:2" x14ac:dyDescent="0.25">
      <c r="A5573" s="398">
        <v>36909</v>
      </c>
      <c r="B5573" s="399">
        <v>0.93420000000000003</v>
      </c>
    </row>
    <row r="5574" spans="1:2" x14ac:dyDescent="0.25">
      <c r="A5574" s="398">
        <v>36908</v>
      </c>
      <c r="B5574" s="399">
        <v>0.94099999999999995</v>
      </c>
    </row>
    <row r="5575" spans="1:2" x14ac:dyDescent="0.25">
      <c r="A5575" s="398">
        <v>36907</v>
      </c>
      <c r="B5575" s="399">
        <v>0.94220000000000004</v>
      </c>
    </row>
    <row r="5576" spans="1:2" x14ac:dyDescent="0.25">
      <c r="A5576" s="398">
        <v>36906</v>
      </c>
      <c r="B5576" s="399">
        <v>0.95169999999999999</v>
      </c>
    </row>
    <row r="5577" spans="1:2" x14ac:dyDescent="0.25">
      <c r="A5577" s="398">
        <v>36905</v>
      </c>
      <c r="B5577" s="399">
        <v>0.95169999999999999</v>
      </c>
    </row>
    <row r="5578" spans="1:2" x14ac:dyDescent="0.25">
      <c r="A5578" s="398">
        <v>36904</v>
      </c>
      <c r="B5578" s="399">
        <v>0.95169999999999999</v>
      </c>
    </row>
    <row r="5579" spans="1:2" x14ac:dyDescent="0.25">
      <c r="A5579" s="398">
        <v>36903</v>
      </c>
      <c r="B5579" s="399">
        <v>0.95199999999999996</v>
      </c>
    </row>
    <row r="5580" spans="1:2" x14ac:dyDescent="0.25">
      <c r="A5580" s="398">
        <v>36902</v>
      </c>
      <c r="B5580" s="399">
        <v>0.93689999999999996</v>
      </c>
    </row>
    <row r="5581" spans="1:2" x14ac:dyDescent="0.25">
      <c r="A5581" s="398">
        <v>36901</v>
      </c>
      <c r="B5581" s="399">
        <v>0.9446</v>
      </c>
    </row>
    <row r="5582" spans="1:2" x14ac:dyDescent="0.25">
      <c r="A5582" s="398">
        <v>36900</v>
      </c>
      <c r="B5582" s="399">
        <v>0.94830000000000003</v>
      </c>
    </row>
    <row r="5583" spans="1:2" x14ac:dyDescent="0.25">
      <c r="A5583" s="398">
        <v>36899</v>
      </c>
      <c r="B5583" s="399">
        <v>0.95699999999999996</v>
      </c>
    </row>
    <row r="5584" spans="1:2" x14ac:dyDescent="0.25">
      <c r="A5584" s="398">
        <v>36898</v>
      </c>
      <c r="B5584" s="399">
        <v>0.95569999999999999</v>
      </c>
    </row>
    <row r="5585" spans="1:2" x14ac:dyDescent="0.25">
      <c r="A5585" s="398">
        <v>36897</v>
      </c>
      <c r="B5585" s="399">
        <v>0.95760000000000001</v>
      </c>
    </row>
    <row r="5586" spans="1:2" x14ac:dyDescent="0.25">
      <c r="A5586" s="398">
        <v>36896</v>
      </c>
      <c r="B5586" s="399">
        <v>0.94979999999999998</v>
      </c>
    </row>
    <row r="5587" spans="1:2" x14ac:dyDescent="0.25">
      <c r="A5587" s="398">
        <v>36895</v>
      </c>
      <c r="B5587" s="399">
        <v>0.92849999999999999</v>
      </c>
    </row>
    <row r="5588" spans="1:2" x14ac:dyDescent="0.25">
      <c r="A5588" s="398">
        <v>36894</v>
      </c>
      <c r="B5588" s="399">
        <v>0.95030000000000003</v>
      </c>
    </row>
    <row r="5589" spans="1:2" x14ac:dyDescent="0.25">
      <c r="A5589" s="398">
        <v>36893</v>
      </c>
      <c r="B5589" s="399">
        <v>0.94179999999999997</v>
      </c>
    </row>
    <row r="5590" spans="1:2" x14ac:dyDescent="0.25">
      <c r="A5590" s="398">
        <v>36892</v>
      </c>
      <c r="B5590" s="399">
        <v>0.94159999999999999</v>
      </c>
    </row>
    <row r="5591" spans="1:2" x14ac:dyDescent="0.25">
      <c r="A5591" s="398">
        <v>36891</v>
      </c>
      <c r="B5591" s="399">
        <v>0.94159999999999999</v>
      </c>
    </row>
    <row r="5592" spans="1:2" x14ac:dyDescent="0.25">
      <c r="A5592" s="398">
        <v>36890</v>
      </c>
      <c r="B5592" s="399">
        <v>0.94159999999999999</v>
      </c>
    </row>
    <row r="5593" spans="1:2" x14ac:dyDescent="0.25">
      <c r="A5593" s="398">
        <v>36889</v>
      </c>
      <c r="B5593" s="399">
        <v>0.9294</v>
      </c>
    </row>
    <row r="5594" spans="1:2" x14ac:dyDescent="0.25">
      <c r="A5594" s="398">
        <v>36888</v>
      </c>
      <c r="B5594" s="399">
        <v>0.93020000000000003</v>
      </c>
    </row>
    <row r="5595" spans="1:2" x14ac:dyDescent="0.25">
      <c r="A5595" s="398">
        <v>36887</v>
      </c>
      <c r="B5595" s="399">
        <v>0.93189999999999995</v>
      </c>
    </row>
    <row r="5596" spans="1:2" x14ac:dyDescent="0.25">
      <c r="A5596" s="398">
        <v>36886</v>
      </c>
      <c r="B5596" s="399">
        <v>0.92510000000000003</v>
      </c>
    </row>
    <row r="5597" spans="1:2" x14ac:dyDescent="0.25">
      <c r="A5597" s="398">
        <v>36885</v>
      </c>
      <c r="B5597" s="399">
        <v>0.92330000000000001</v>
      </c>
    </row>
    <row r="5598" spans="1:2" x14ac:dyDescent="0.25">
      <c r="A5598" s="398">
        <v>36884</v>
      </c>
      <c r="B5598" s="399">
        <v>0.92330000000000001</v>
      </c>
    </row>
    <row r="5599" spans="1:2" x14ac:dyDescent="0.25">
      <c r="A5599" s="398">
        <v>36883</v>
      </c>
      <c r="B5599" s="399">
        <v>0.92400000000000004</v>
      </c>
    </row>
    <row r="5600" spans="1:2" x14ac:dyDescent="0.25">
      <c r="A5600" s="398">
        <v>36882</v>
      </c>
      <c r="B5600" s="399">
        <v>0.91539999999999999</v>
      </c>
    </row>
    <row r="5601" spans="1:2" x14ac:dyDescent="0.25">
      <c r="A5601" s="398">
        <v>36881</v>
      </c>
      <c r="B5601" s="399">
        <v>0.90939999999999999</v>
      </c>
    </row>
    <row r="5602" spans="1:2" x14ac:dyDescent="0.25">
      <c r="A5602" s="398">
        <v>36880</v>
      </c>
      <c r="B5602" s="399">
        <v>0.89490000000000003</v>
      </c>
    </row>
    <row r="5603" spans="1:2" x14ac:dyDescent="0.25">
      <c r="A5603" s="398">
        <v>36879</v>
      </c>
      <c r="B5603" s="399">
        <v>0.89349999999999996</v>
      </c>
    </row>
    <row r="5604" spans="1:2" x14ac:dyDescent="0.25">
      <c r="A5604" s="398">
        <v>36878</v>
      </c>
      <c r="B5604" s="399">
        <v>0.89649999999999996</v>
      </c>
    </row>
    <row r="5605" spans="1:2" x14ac:dyDescent="0.25">
      <c r="A5605" s="398">
        <v>36877</v>
      </c>
      <c r="B5605" s="399">
        <v>0.89649999999999996</v>
      </c>
    </row>
    <row r="5606" spans="1:2" x14ac:dyDescent="0.25">
      <c r="A5606" s="398">
        <v>36876</v>
      </c>
      <c r="B5606" s="399">
        <v>0.89510000000000001</v>
      </c>
    </row>
    <row r="5607" spans="1:2" x14ac:dyDescent="0.25">
      <c r="A5607" s="398">
        <v>36875</v>
      </c>
      <c r="B5607" s="399">
        <v>0.89039999999999997</v>
      </c>
    </row>
    <row r="5608" spans="1:2" x14ac:dyDescent="0.25">
      <c r="A5608" s="398">
        <v>36874</v>
      </c>
      <c r="B5608" s="399">
        <v>0.87639999999999996</v>
      </c>
    </row>
    <row r="5609" spans="1:2" x14ac:dyDescent="0.25">
      <c r="A5609" s="398">
        <v>36873</v>
      </c>
      <c r="B5609" s="399">
        <v>0.87860000000000005</v>
      </c>
    </row>
    <row r="5610" spans="1:2" x14ac:dyDescent="0.25">
      <c r="A5610" s="398">
        <v>36872</v>
      </c>
      <c r="B5610" s="399">
        <v>0.87639999999999996</v>
      </c>
    </row>
    <row r="5611" spans="1:2" x14ac:dyDescent="0.25">
      <c r="A5611" s="398">
        <v>36871</v>
      </c>
      <c r="B5611" s="399">
        <v>0.88670000000000004</v>
      </c>
    </row>
    <row r="5612" spans="1:2" x14ac:dyDescent="0.25">
      <c r="A5612" s="398">
        <v>36870</v>
      </c>
      <c r="B5612" s="399">
        <v>0.88670000000000004</v>
      </c>
    </row>
    <row r="5613" spans="1:2" x14ac:dyDescent="0.25">
      <c r="A5613" s="398">
        <v>36869</v>
      </c>
      <c r="B5613" s="399">
        <v>0.88070000000000004</v>
      </c>
    </row>
    <row r="5614" spans="1:2" x14ac:dyDescent="0.25">
      <c r="A5614" s="398">
        <v>36868</v>
      </c>
      <c r="B5614" s="399">
        <v>0.88980000000000004</v>
      </c>
    </row>
    <row r="5615" spans="1:2" x14ac:dyDescent="0.25">
      <c r="A5615" s="398">
        <v>36867</v>
      </c>
      <c r="B5615" s="399">
        <v>0.89129999999999998</v>
      </c>
    </row>
    <row r="5616" spans="1:2" x14ac:dyDescent="0.25">
      <c r="A5616" s="398">
        <v>36866</v>
      </c>
      <c r="B5616" s="399">
        <v>0.87990000000000002</v>
      </c>
    </row>
    <row r="5617" spans="1:2" x14ac:dyDescent="0.25">
      <c r="A5617" s="398">
        <v>36865</v>
      </c>
      <c r="B5617" s="399">
        <v>0.88949999999999996</v>
      </c>
    </row>
    <row r="5618" spans="1:2" x14ac:dyDescent="0.25">
      <c r="A5618" s="398">
        <v>36864</v>
      </c>
      <c r="B5618" s="399">
        <v>0.87890000000000001</v>
      </c>
    </row>
    <row r="5619" spans="1:2" x14ac:dyDescent="0.25">
      <c r="A5619" s="398">
        <v>36863</v>
      </c>
      <c r="B5619" s="399">
        <v>0.87890000000000001</v>
      </c>
    </row>
    <row r="5620" spans="1:2" x14ac:dyDescent="0.25">
      <c r="A5620" s="398">
        <v>36862</v>
      </c>
      <c r="B5620" s="399">
        <v>0.87839999999999996</v>
      </c>
    </row>
    <row r="5621" spans="1:2" x14ac:dyDescent="0.25">
      <c r="A5621" s="398">
        <v>36861</v>
      </c>
      <c r="B5621" s="399">
        <v>0.872</v>
      </c>
    </row>
    <row r="5622" spans="1:2" x14ac:dyDescent="0.25">
      <c r="A5622" s="398">
        <v>36860</v>
      </c>
      <c r="B5622" s="399">
        <v>0.85740000000000005</v>
      </c>
    </row>
    <row r="5623" spans="1:2" x14ac:dyDescent="0.25">
      <c r="A5623" s="398">
        <v>36859</v>
      </c>
      <c r="B5623" s="399">
        <v>0.85599999999999998</v>
      </c>
    </row>
    <row r="5624" spans="1:2" x14ac:dyDescent="0.25">
      <c r="A5624" s="398">
        <v>36858</v>
      </c>
      <c r="B5624" s="399">
        <v>0.85150000000000003</v>
      </c>
    </row>
    <row r="5625" spans="1:2" x14ac:dyDescent="0.25">
      <c r="A5625" s="398">
        <v>36857</v>
      </c>
      <c r="B5625" s="399">
        <v>0.83899999999999997</v>
      </c>
    </row>
    <row r="5626" spans="1:2" x14ac:dyDescent="0.25">
      <c r="A5626" s="398">
        <v>36856</v>
      </c>
      <c r="B5626" s="399">
        <v>0.83789999999999998</v>
      </c>
    </row>
    <row r="5627" spans="1:2" x14ac:dyDescent="0.25">
      <c r="A5627" s="398">
        <v>36855</v>
      </c>
      <c r="B5627" s="399">
        <v>0.83789999999999998</v>
      </c>
    </row>
    <row r="5628" spans="1:2" x14ac:dyDescent="0.25">
      <c r="A5628" s="398">
        <v>36854</v>
      </c>
      <c r="B5628" s="399">
        <v>0.83860000000000001</v>
      </c>
    </row>
    <row r="5629" spans="1:2" x14ac:dyDescent="0.25">
      <c r="A5629" s="398">
        <v>36853</v>
      </c>
      <c r="B5629" s="399">
        <v>0.84309999999999996</v>
      </c>
    </row>
    <row r="5630" spans="1:2" x14ac:dyDescent="0.25">
      <c r="A5630" s="398">
        <v>36852</v>
      </c>
      <c r="B5630" s="399">
        <v>0.84330000000000005</v>
      </c>
    </row>
    <row r="5631" spans="1:2" x14ac:dyDescent="0.25">
      <c r="A5631" s="398">
        <v>36851</v>
      </c>
      <c r="B5631" s="399">
        <v>0.85160000000000002</v>
      </c>
    </row>
    <row r="5632" spans="1:2" x14ac:dyDescent="0.25">
      <c r="A5632" s="398">
        <v>36850</v>
      </c>
      <c r="B5632" s="399">
        <v>0.84719999999999995</v>
      </c>
    </row>
    <row r="5633" spans="1:2" x14ac:dyDescent="0.25">
      <c r="A5633" s="398">
        <v>36849</v>
      </c>
      <c r="B5633" s="399">
        <v>0.84719999999999995</v>
      </c>
    </row>
    <row r="5634" spans="1:2" x14ac:dyDescent="0.25">
      <c r="A5634" s="398">
        <v>36848</v>
      </c>
      <c r="B5634" s="399">
        <v>0.84719999999999995</v>
      </c>
    </row>
    <row r="5635" spans="1:2" x14ac:dyDescent="0.25">
      <c r="A5635" s="398">
        <v>36847</v>
      </c>
      <c r="B5635" s="399">
        <v>0.85209999999999997</v>
      </c>
    </row>
    <row r="5636" spans="1:2" x14ac:dyDescent="0.25">
      <c r="A5636" s="398">
        <v>36846</v>
      </c>
      <c r="B5636" s="399">
        <v>0.85729999999999995</v>
      </c>
    </row>
    <row r="5637" spans="1:2" x14ac:dyDescent="0.25">
      <c r="A5637" s="398">
        <v>36845</v>
      </c>
      <c r="B5637" s="399">
        <v>0.85780000000000001</v>
      </c>
    </row>
    <row r="5638" spans="1:2" x14ac:dyDescent="0.25">
      <c r="A5638" s="398">
        <v>36844</v>
      </c>
      <c r="B5638" s="399">
        <v>0.85950000000000004</v>
      </c>
    </row>
    <row r="5639" spans="1:2" x14ac:dyDescent="0.25">
      <c r="A5639" s="398">
        <v>36843</v>
      </c>
      <c r="B5639" s="399">
        <v>0.86040000000000005</v>
      </c>
    </row>
    <row r="5640" spans="1:2" x14ac:dyDescent="0.25">
      <c r="A5640" s="398">
        <v>36842</v>
      </c>
      <c r="B5640" s="399">
        <v>0.86040000000000005</v>
      </c>
    </row>
    <row r="5641" spans="1:2" x14ac:dyDescent="0.25">
      <c r="A5641" s="398">
        <v>36841</v>
      </c>
      <c r="B5641" s="399">
        <v>0.85980000000000001</v>
      </c>
    </row>
    <row r="5642" spans="1:2" x14ac:dyDescent="0.25">
      <c r="A5642" s="398">
        <v>36840</v>
      </c>
      <c r="B5642" s="399">
        <v>0.86599999999999999</v>
      </c>
    </row>
    <row r="5643" spans="1:2" x14ac:dyDescent="0.25">
      <c r="A5643" s="398">
        <v>36839</v>
      </c>
      <c r="B5643" s="399">
        <v>0.85550000000000004</v>
      </c>
    </row>
    <row r="5644" spans="1:2" x14ac:dyDescent="0.25">
      <c r="A5644" s="398">
        <v>36838</v>
      </c>
      <c r="B5644" s="399">
        <v>0.86029999999999995</v>
      </c>
    </row>
    <row r="5645" spans="1:2" x14ac:dyDescent="0.25">
      <c r="A5645" s="398">
        <v>36837</v>
      </c>
      <c r="B5645" s="399">
        <v>0.86119999999999997</v>
      </c>
    </row>
    <row r="5646" spans="1:2" x14ac:dyDescent="0.25">
      <c r="A5646" s="398">
        <v>36836</v>
      </c>
      <c r="B5646" s="399">
        <v>0.8679</v>
      </c>
    </row>
    <row r="5647" spans="1:2" x14ac:dyDescent="0.25">
      <c r="A5647" s="398">
        <v>36835</v>
      </c>
      <c r="B5647" s="399">
        <v>0.8679</v>
      </c>
    </row>
    <row r="5648" spans="1:2" x14ac:dyDescent="0.25">
      <c r="A5648" s="398">
        <v>36834</v>
      </c>
      <c r="B5648" s="399">
        <v>0.86650000000000005</v>
      </c>
    </row>
    <row r="5649" spans="1:2" x14ac:dyDescent="0.25">
      <c r="A5649" s="398">
        <v>36833</v>
      </c>
      <c r="B5649" s="399">
        <v>0.85870000000000002</v>
      </c>
    </row>
    <row r="5650" spans="1:2" x14ac:dyDescent="0.25">
      <c r="A5650" s="398">
        <v>36832</v>
      </c>
      <c r="B5650" s="399">
        <v>0.86099999999999999</v>
      </c>
    </row>
    <row r="5651" spans="1:2" x14ac:dyDescent="0.25">
      <c r="A5651" s="398">
        <v>36831</v>
      </c>
      <c r="B5651" s="399">
        <v>0.84850000000000003</v>
      </c>
    </row>
    <row r="5652" spans="1:2" x14ac:dyDescent="0.25">
      <c r="A5652" s="398">
        <v>36830</v>
      </c>
      <c r="B5652" s="399">
        <v>0.84089999999999998</v>
      </c>
    </row>
    <row r="5653" spans="1:2" x14ac:dyDescent="0.25">
      <c r="A5653" s="398">
        <v>36829</v>
      </c>
      <c r="B5653" s="399">
        <v>0.83950000000000002</v>
      </c>
    </row>
    <row r="5654" spans="1:2" x14ac:dyDescent="0.25">
      <c r="A5654" s="398">
        <v>36828</v>
      </c>
      <c r="B5654" s="399">
        <v>0.83899999999999997</v>
      </c>
    </row>
    <row r="5655" spans="1:2" x14ac:dyDescent="0.25">
      <c r="A5655" s="398">
        <v>36827</v>
      </c>
      <c r="B5655" s="399">
        <v>0.83989999999999998</v>
      </c>
    </row>
    <row r="5656" spans="1:2" x14ac:dyDescent="0.25">
      <c r="A5656" s="398">
        <v>36826</v>
      </c>
      <c r="B5656" s="399">
        <v>0.82909999999999995</v>
      </c>
    </row>
    <row r="5657" spans="1:2" x14ac:dyDescent="0.25">
      <c r="A5657" s="398">
        <v>36825</v>
      </c>
      <c r="B5657" s="399">
        <v>0.82789999999999997</v>
      </c>
    </row>
    <row r="5658" spans="1:2" x14ac:dyDescent="0.25">
      <c r="A5658" s="398">
        <v>36824</v>
      </c>
      <c r="B5658" s="399">
        <v>0.83679999999999999</v>
      </c>
    </row>
    <row r="5659" spans="1:2" x14ac:dyDescent="0.25">
      <c r="A5659" s="398">
        <v>36823</v>
      </c>
      <c r="B5659" s="399">
        <v>0.83530000000000004</v>
      </c>
    </row>
    <row r="5660" spans="1:2" x14ac:dyDescent="0.25">
      <c r="A5660" s="398">
        <v>36822</v>
      </c>
      <c r="B5660" s="399">
        <v>0.84199999999999997</v>
      </c>
    </row>
    <row r="5661" spans="1:2" x14ac:dyDescent="0.25">
      <c r="A5661" s="398">
        <v>36821</v>
      </c>
      <c r="B5661" s="399">
        <v>0.84199999999999997</v>
      </c>
    </row>
    <row r="5662" spans="1:2" x14ac:dyDescent="0.25">
      <c r="A5662" s="398">
        <v>36820</v>
      </c>
      <c r="B5662" s="399">
        <v>0.84089999999999998</v>
      </c>
    </row>
    <row r="5663" spans="1:2" x14ac:dyDescent="0.25">
      <c r="A5663" s="398">
        <v>36819</v>
      </c>
      <c r="B5663" s="399">
        <v>0.84289999999999998</v>
      </c>
    </row>
    <row r="5664" spans="1:2" x14ac:dyDescent="0.25">
      <c r="A5664" s="398">
        <v>36818</v>
      </c>
      <c r="B5664" s="399">
        <v>0.83950000000000002</v>
      </c>
    </row>
    <row r="5665" spans="1:2" x14ac:dyDescent="0.25">
      <c r="A5665" s="398">
        <v>36817</v>
      </c>
      <c r="B5665" s="399">
        <v>0.85450000000000004</v>
      </c>
    </row>
    <row r="5666" spans="1:2" x14ac:dyDescent="0.25">
      <c r="A5666" s="398">
        <v>36816</v>
      </c>
      <c r="B5666" s="399">
        <v>0.85050000000000003</v>
      </c>
    </row>
    <row r="5667" spans="1:2" x14ac:dyDescent="0.25">
      <c r="A5667" s="398">
        <v>36815</v>
      </c>
      <c r="B5667" s="399">
        <v>0.85609999999999997</v>
      </c>
    </row>
    <row r="5668" spans="1:2" x14ac:dyDescent="0.25">
      <c r="A5668" s="398">
        <v>36814</v>
      </c>
      <c r="B5668" s="399">
        <v>0.85609999999999997</v>
      </c>
    </row>
    <row r="5669" spans="1:2" x14ac:dyDescent="0.25">
      <c r="A5669" s="398">
        <v>36813</v>
      </c>
      <c r="B5669" s="399">
        <v>0.85350000000000004</v>
      </c>
    </row>
    <row r="5670" spans="1:2" x14ac:dyDescent="0.25">
      <c r="A5670" s="398">
        <v>36812</v>
      </c>
      <c r="B5670" s="399">
        <v>0.86199999999999999</v>
      </c>
    </row>
    <row r="5671" spans="1:2" x14ac:dyDescent="0.25">
      <c r="A5671" s="398">
        <v>36811</v>
      </c>
      <c r="B5671" s="399">
        <v>0.86919999999999997</v>
      </c>
    </row>
    <row r="5672" spans="1:2" x14ac:dyDescent="0.25">
      <c r="A5672" s="398">
        <v>36810</v>
      </c>
      <c r="B5672" s="399">
        <v>0.87119999999999997</v>
      </c>
    </row>
    <row r="5673" spans="1:2" x14ac:dyDescent="0.25">
      <c r="A5673" s="398">
        <v>36809</v>
      </c>
      <c r="B5673" s="399">
        <v>0.86819999999999997</v>
      </c>
    </row>
    <row r="5674" spans="1:2" x14ac:dyDescent="0.25">
      <c r="A5674" s="398">
        <v>36808</v>
      </c>
      <c r="B5674" s="399">
        <v>0.86880000000000002</v>
      </c>
    </row>
    <row r="5675" spans="1:2" x14ac:dyDescent="0.25">
      <c r="A5675" s="398">
        <v>36807</v>
      </c>
      <c r="B5675" s="399">
        <v>0.86880000000000002</v>
      </c>
    </row>
    <row r="5676" spans="1:2" x14ac:dyDescent="0.25">
      <c r="A5676" s="398">
        <v>36806</v>
      </c>
      <c r="B5676" s="399">
        <v>0.86839999999999995</v>
      </c>
    </row>
    <row r="5677" spans="1:2" x14ac:dyDescent="0.25">
      <c r="A5677" s="398">
        <v>36805</v>
      </c>
      <c r="B5677" s="399">
        <v>0.87239999999999995</v>
      </c>
    </row>
    <row r="5678" spans="1:2" x14ac:dyDescent="0.25">
      <c r="A5678" s="398">
        <v>36804</v>
      </c>
      <c r="B5678" s="399">
        <v>0.87419999999999998</v>
      </c>
    </row>
    <row r="5679" spans="1:2" x14ac:dyDescent="0.25">
      <c r="A5679" s="398">
        <v>36803</v>
      </c>
      <c r="B5679" s="399">
        <v>0.87829999999999997</v>
      </c>
    </row>
    <row r="5680" spans="1:2" x14ac:dyDescent="0.25">
      <c r="A5680" s="398">
        <v>36802</v>
      </c>
      <c r="B5680" s="399">
        <v>0.87860000000000005</v>
      </c>
    </row>
    <row r="5681" spans="1:2" x14ac:dyDescent="0.25">
      <c r="A5681" s="398">
        <v>36801</v>
      </c>
      <c r="B5681" s="399">
        <v>0.88290000000000002</v>
      </c>
    </row>
    <row r="5682" spans="1:2" x14ac:dyDescent="0.25">
      <c r="A5682" s="398">
        <v>36800</v>
      </c>
      <c r="B5682" s="399">
        <v>0.87909999999999999</v>
      </c>
    </row>
    <row r="5683" spans="1:2" x14ac:dyDescent="0.25">
      <c r="A5683" s="398">
        <v>36799</v>
      </c>
      <c r="B5683" s="399">
        <v>0.87909999999999999</v>
      </c>
    </row>
    <row r="5684" spans="1:2" x14ac:dyDescent="0.25">
      <c r="A5684" s="398">
        <v>36798</v>
      </c>
      <c r="B5684" s="399">
        <v>0.87909999999999999</v>
      </c>
    </row>
    <row r="5685" spans="1:2" x14ac:dyDescent="0.25">
      <c r="A5685" s="398">
        <v>36797</v>
      </c>
      <c r="B5685" s="399">
        <v>0.88300000000000001</v>
      </c>
    </row>
    <row r="5686" spans="1:2" x14ac:dyDescent="0.25">
      <c r="A5686" s="398">
        <v>36796</v>
      </c>
      <c r="B5686" s="399">
        <v>0.88249999999999995</v>
      </c>
    </row>
    <row r="5687" spans="1:2" x14ac:dyDescent="0.25">
      <c r="A5687" s="398">
        <v>36795</v>
      </c>
      <c r="B5687" s="399">
        <v>0.87380000000000002</v>
      </c>
    </row>
    <row r="5688" spans="1:2" x14ac:dyDescent="0.25">
      <c r="A5688" s="398">
        <v>36794</v>
      </c>
      <c r="B5688" s="399">
        <v>0.876</v>
      </c>
    </row>
    <row r="5689" spans="1:2" x14ac:dyDescent="0.25">
      <c r="A5689" s="398">
        <v>36793</v>
      </c>
      <c r="B5689" s="399">
        <v>0.876</v>
      </c>
    </row>
    <row r="5690" spans="1:2" x14ac:dyDescent="0.25">
      <c r="A5690" s="398">
        <v>36792</v>
      </c>
      <c r="B5690" s="399">
        <v>0.87829999999999997</v>
      </c>
    </row>
    <row r="5691" spans="1:2" x14ac:dyDescent="0.25">
      <c r="A5691" s="398">
        <v>36791</v>
      </c>
      <c r="B5691" s="399">
        <v>0.85799999999999998</v>
      </c>
    </row>
    <row r="5692" spans="1:2" x14ac:dyDescent="0.25">
      <c r="A5692" s="398">
        <v>36790</v>
      </c>
      <c r="B5692" s="399">
        <v>0.84830000000000005</v>
      </c>
    </row>
    <row r="5693" spans="1:2" x14ac:dyDescent="0.25">
      <c r="A5693" s="398">
        <v>36789</v>
      </c>
      <c r="B5693" s="399">
        <v>0.85099999999999998</v>
      </c>
    </row>
    <row r="5694" spans="1:2" x14ac:dyDescent="0.25">
      <c r="A5694" s="398">
        <v>36788</v>
      </c>
      <c r="B5694" s="399">
        <v>0.85360000000000003</v>
      </c>
    </row>
    <row r="5695" spans="1:2" x14ac:dyDescent="0.25">
      <c r="A5695" s="398">
        <v>36787</v>
      </c>
      <c r="B5695" s="399">
        <v>0.85250000000000004</v>
      </c>
    </row>
    <row r="5696" spans="1:2" x14ac:dyDescent="0.25">
      <c r="A5696" s="398">
        <v>36786</v>
      </c>
      <c r="B5696" s="399">
        <v>0.85250000000000004</v>
      </c>
    </row>
    <row r="5697" spans="1:2" x14ac:dyDescent="0.25">
      <c r="A5697" s="398">
        <v>36785</v>
      </c>
      <c r="B5697" s="399">
        <v>0.85370000000000001</v>
      </c>
    </row>
    <row r="5698" spans="1:2" x14ac:dyDescent="0.25">
      <c r="A5698" s="398">
        <v>36784</v>
      </c>
      <c r="B5698" s="399">
        <v>0.86539999999999995</v>
      </c>
    </row>
    <row r="5699" spans="1:2" x14ac:dyDescent="0.25">
      <c r="A5699" s="398">
        <v>36783</v>
      </c>
      <c r="B5699" s="399">
        <v>0.85860000000000003</v>
      </c>
    </row>
    <row r="5700" spans="1:2" x14ac:dyDescent="0.25">
      <c r="A5700" s="398">
        <v>36782</v>
      </c>
      <c r="B5700" s="399">
        <v>0.86219999999999997</v>
      </c>
    </row>
    <row r="5701" spans="1:2" x14ac:dyDescent="0.25">
      <c r="A5701" s="398">
        <v>36781</v>
      </c>
      <c r="B5701" s="399">
        <v>0.85919999999999996</v>
      </c>
    </row>
    <row r="5702" spans="1:2" x14ac:dyDescent="0.25">
      <c r="A5702" s="398">
        <v>36780</v>
      </c>
      <c r="B5702" s="399">
        <v>0.86660000000000004</v>
      </c>
    </row>
    <row r="5703" spans="1:2" x14ac:dyDescent="0.25">
      <c r="A5703" s="398">
        <v>36779</v>
      </c>
      <c r="B5703" s="399">
        <v>0.86660000000000004</v>
      </c>
    </row>
    <row r="5704" spans="1:2" x14ac:dyDescent="0.25">
      <c r="A5704" s="398">
        <v>36778</v>
      </c>
      <c r="B5704" s="399">
        <v>0.86909999999999998</v>
      </c>
    </row>
    <row r="5705" spans="1:2" x14ac:dyDescent="0.25">
      <c r="A5705" s="398">
        <v>36777</v>
      </c>
      <c r="B5705" s="399">
        <v>0.87209999999999999</v>
      </c>
    </row>
    <row r="5706" spans="1:2" x14ac:dyDescent="0.25">
      <c r="A5706" s="398">
        <v>36776</v>
      </c>
      <c r="B5706" s="399">
        <v>0.87050000000000005</v>
      </c>
    </row>
    <row r="5707" spans="1:2" x14ac:dyDescent="0.25">
      <c r="A5707" s="398">
        <v>36775</v>
      </c>
      <c r="B5707" s="399">
        <v>0.89029999999999998</v>
      </c>
    </row>
    <row r="5708" spans="1:2" x14ac:dyDescent="0.25">
      <c r="A5708" s="398">
        <v>36774</v>
      </c>
      <c r="B5708" s="399">
        <v>0.89810000000000001</v>
      </c>
    </row>
    <row r="5709" spans="1:2" x14ac:dyDescent="0.25">
      <c r="A5709" s="398">
        <v>36773</v>
      </c>
      <c r="B5709" s="399">
        <v>0.89949999999999997</v>
      </c>
    </row>
    <row r="5710" spans="1:2" x14ac:dyDescent="0.25">
      <c r="A5710" s="398">
        <v>36772</v>
      </c>
      <c r="B5710" s="399">
        <v>0.90249999999999997</v>
      </c>
    </row>
    <row r="5711" spans="1:2" x14ac:dyDescent="0.25">
      <c r="A5711" s="398">
        <v>36771</v>
      </c>
      <c r="B5711" s="399">
        <v>0.89990000000000003</v>
      </c>
    </row>
    <row r="5712" spans="1:2" x14ac:dyDescent="0.25">
      <c r="A5712" s="398">
        <v>36770</v>
      </c>
      <c r="B5712" s="399">
        <v>0.88780000000000003</v>
      </c>
    </row>
    <row r="5713" spans="1:2" x14ac:dyDescent="0.25">
      <c r="A5713" s="398">
        <v>36769</v>
      </c>
      <c r="B5713" s="399">
        <v>0.8931</v>
      </c>
    </row>
    <row r="5714" spans="1:2" x14ac:dyDescent="0.25">
      <c r="A5714" s="398">
        <v>36768</v>
      </c>
      <c r="B5714" s="399">
        <v>0.89219999999999999</v>
      </c>
    </row>
    <row r="5715" spans="1:2" x14ac:dyDescent="0.25">
      <c r="A5715" s="398">
        <v>36767</v>
      </c>
      <c r="B5715" s="399">
        <v>0.90049999999999997</v>
      </c>
    </row>
    <row r="5716" spans="1:2" x14ac:dyDescent="0.25">
      <c r="A5716" s="398">
        <v>36766</v>
      </c>
      <c r="B5716" s="399">
        <v>0.90210000000000001</v>
      </c>
    </row>
    <row r="5717" spans="1:2" x14ac:dyDescent="0.25">
      <c r="A5717" s="398">
        <v>36765</v>
      </c>
      <c r="B5717" s="399">
        <v>0.90300000000000002</v>
      </c>
    </row>
    <row r="5718" spans="1:2" x14ac:dyDescent="0.25">
      <c r="A5718" s="398">
        <v>36764</v>
      </c>
      <c r="B5718" s="399">
        <v>0.90149999999999997</v>
      </c>
    </row>
    <row r="5719" spans="1:2" x14ac:dyDescent="0.25">
      <c r="A5719" s="398">
        <v>36763</v>
      </c>
      <c r="B5719" s="399">
        <v>0.90269999999999995</v>
      </c>
    </row>
    <row r="5720" spans="1:2" x14ac:dyDescent="0.25">
      <c r="A5720" s="398">
        <v>36762</v>
      </c>
      <c r="B5720" s="399">
        <v>0.89949999999999997</v>
      </c>
    </row>
    <row r="5721" spans="1:2" x14ac:dyDescent="0.25">
      <c r="A5721" s="398">
        <v>36761</v>
      </c>
      <c r="B5721" s="399">
        <v>0.89690000000000003</v>
      </c>
    </row>
    <row r="5722" spans="1:2" x14ac:dyDescent="0.25">
      <c r="A5722" s="398">
        <v>36760</v>
      </c>
      <c r="B5722" s="399">
        <v>0.90129999999999999</v>
      </c>
    </row>
    <row r="5723" spans="1:2" x14ac:dyDescent="0.25">
      <c r="A5723" s="398">
        <v>36759</v>
      </c>
      <c r="B5723" s="399">
        <v>0.90690000000000004</v>
      </c>
    </row>
    <row r="5724" spans="1:2" x14ac:dyDescent="0.25">
      <c r="A5724" s="398">
        <v>36758</v>
      </c>
      <c r="B5724" s="399">
        <v>0.90690000000000004</v>
      </c>
    </row>
    <row r="5725" spans="1:2" x14ac:dyDescent="0.25">
      <c r="A5725" s="398">
        <v>36757</v>
      </c>
      <c r="B5725" s="399">
        <v>0.90610000000000002</v>
      </c>
    </row>
    <row r="5726" spans="1:2" x14ac:dyDescent="0.25">
      <c r="A5726" s="398">
        <v>36756</v>
      </c>
      <c r="B5726" s="399">
        <v>0.91690000000000005</v>
      </c>
    </row>
    <row r="5727" spans="1:2" x14ac:dyDescent="0.25">
      <c r="A5727" s="398">
        <v>36755</v>
      </c>
      <c r="B5727" s="399">
        <v>0.91479999999999995</v>
      </c>
    </row>
    <row r="5728" spans="1:2" x14ac:dyDescent="0.25">
      <c r="A5728" s="398">
        <v>36754</v>
      </c>
      <c r="B5728" s="399">
        <v>0.91290000000000004</v>
      </c>
    </row>
    <row r="5729" spans="1:2" x14ac:dyDescent="0.25">
      <c r="A5729" s="398">
        <v>36753</v>
      </c>
      <c r="B5729" s="399">
        <v>0.90529999999999999</v>
      </c>
    </row>
    <row r="5730" spans="1:2" x14ac:dyDescent="0.25">
      <c r="A5730" s="398">
        <v>36752</v>
      </c>
      <c r="B5730" s="399">
        <v>0.90349999999999997</v>
      </c>
    </row>
    <row r="5731" spans="1:2" x14ac:dyDescent="0.25">
      <c r="A5731" s="398">
        <v>36751</v>
      </c>
      <c r="B5731" s="399">
        <v>0.90249999999999997</v>
      </c>
    </row>
    <row r="5732" spans="1:2" x14ac:dyDescent="0.25">
      <c r="A5732" s="398">
        <v>36750</v>
      </c>
      <c r="B5732" s="399">
        <v>0.90259999999999996</v>
      </c>
    </row>
    <row r="5733" spans="1:2" x14ac:dyDescent="0.25">
      <c r="A5733" s="398">
        <v>36749</v>
      </c>
      <c r="B5733" s="399">
        <v>0.90790000000000004</v>
      </c>
    </row>
    <row r="5734" spans="1:2" x14ac:dyDescent="0.25">
      <c r="A5734" s="398">
        <v>36748</v>
      </c>
      <c r="B5734" s="399">
        <v>0.89929999999999999</v>
      </c>
    </row>
    <row r="5735" spans="1:2" x14ac:dyDescent="0.25">
      <c r="A5735" s="398">
        <v>36747</v>
      </c>
      <c r="B5735" s="399">
        <v>0.90149999999999997</v>
      </c>
    </row>
    <row r="5736" spans="1:2" x14ac:dyDescent="0.25">
      <c r="A5736" s="398">
        <v>36746</v>
      </c>
      <c r="B5736" s="399">
        <v>0.9083</v>
      </c>
    </row>
    <row r="5737" spans="1:2" x14ac:dyDescent="0.25">
      <c r="A5737" s="398">
        <v>36745</v>
      </c>
      <c r="B5737" s="399">
        <v>0.90739999999999998</v>
      </c>
    </row>
    <row r="5738" spans="1:2" x14ac:dyDescent="0.25">
      <c r="A5738" s="398">
        <v>36744</v>
      </c>
      <c r="B5738" s="399">
        <v>0.90700000000000003</v>
      </c>
    </row>
    <row r="5739" spans="1:2" x14ac:dyDescent="0.25">
      <c r="A5739" s="398">
        <v>36743</v>
      </c>
      <c r="B5739" s="399">
        <v>0.90720000000000001</v>
      </c>
    </row>
    <row r="5740" spans="1:2" x14ac:dyDescent="0.25">
      <c r="A5740" s="398">
        <v>36742</v>
      </c>
      <c r="B5740" s="399">
        <v>0.90620000000000001</v>
      </c>
    </row>
    <row r="5741" spans="1:2" x14ac:dyDescent="0.25">
      <c r="A5741" s="398">
        <v>36741</v>
      </c>
      <c r="B5741" s="399">
        <v>0.9133</v>
      </c>
    </row>
    <row r="5742" spans="1:2" x14ac:dyDescent="0.25">
      <c r="A5742" s="398">
        <v>36740</v>
      </c>
      <c r="B5742" s="399">
        <v>0.91390000000000005</v>
      </c>
    </row>
    <row r="5743" spans="1:2" x14ac:dyDescent="0.25">
      <c r="A5743" s="398">
        <v>36739</v>
      </c>
      <c r="B5743" s="399">
        <v>0.92700000000000005</v>
      </c>
    </row>
    <row r="5744" spans="1:2" x14ac:dyDescent="0.25">
      <c r="A5744" s="398">
        <v>36738</v>
      </c>
      <c r="B5744" s="399">
        <v>0.92349999999999999</v>
      </c>
    </row>
    <row r="5745" spans="1:2" x14ac:dyDescent="0.25">
      <c r="A5745" s="398">
        <v>36737</v>
      </c>
      <c r="B5745" s="399">
        <v>0.92320000000000002</v>
      </c>
    </row>
    <row r="5746" spans="1:2" x14ac:dyDescent="0.25">
      <c r="A5746" s="398">
        <v>36736</v>
      </c>
      <c r="B5746" s="399">
        <v>0.92330000000000001</v>
      </c>
    </row>
    <row r="5747" spans="1:2" x14ac:dyDescent="0.25">
      <c r="A5747" s="398">
        <v>36735</v>
      </c>
      <c r="B5747" s="399">
        <v>0.9325</v>
      </c>
    </row>
    <row r="5748" spans="1:2" x14ac:dyDescent="0.25">
      <c r="A5748" s="398">
        <v>36734</v>
      </c>
      <c r="B5748" s="399">
        <v>0.94179999999999997</v>
      </c>
    </row>
    <row r="5749" spans="1:2" x14ac:dyDescent="0.25">
      <c r="A5749" s="398">
        <v>36733</v>
      </c>
      <c r="B5749" s="399">
        <v>0.93799999999999994</v>
      </c>
    </row>
    <row r="5750" spans="1:2" x14ac:dyDescent="0.25">
      <c r="A5750" s="398">
        <v>36732</v>
      </c>
      <c r="B5750" s="399">
        <v>0.93269999999999997</v>
      </c>
    </row>
    <row r="5751" spans="1:2" x14ac:dyDescent="0.25">
      <c r="A5751" s="398">
        <v>36731</v>
      </c>
      <c r="B5751" s="399">
        <v>0.93659999999999999</v>
      </c>
    </row>
    <row r="5752" spans="1:2" x14ac:dyDescent="0.25">
      <c r="A5752" s="398">
        <v>36730</v>
      </c>
      <c r="B5752" s="399">
        <v>0.93579999999999997</v>
      </c>
    </row>
    <row r="5753" spans="1:2" x14ac:dyDescent="0.25">
      <c r="A5753" s="398">
        <v>36729</v>
      </c>
      <c r="B5753" s="399">
        <v>0.93700000000000006</v>
      </c>
    </row>
    <row r="5754" spans="1:2" x14ac:dyDescent="0.25">
      <c r="A5754" s="398">
        <v>36728</v>
      </c>
      <c r="B5754" s="399">
        <v>0.93289999999999995</v>
      </c>
    </row>
    <row r="5755" spans="1:2" x14ac:dyDescent="0.25">
      <c r="A5755" s="398">
        <v>36727</v>
      </c>
      <c r="B5755" s="399">
        <v>0.92420000000000002</v>
      </c>
    </row>
    <row r="5756" spans="1:2" x14ac:dyDescent="0.25">
      <c r="A5756" s="398">
        <v>36726</v>
      </c>
      <c r="B5756" s="399">
        <v>0.92579999999999996</v>
      </c>
    </row>
    <row r="5757" spans="1:2" x14ac:dyDescent="0.25">
      <c r="A5757" s="398">
        <v>36725</v>
      </c>
      <c r="B5757" s="399">
        <v>0.93600000000000005</v>
      </c>
    </row>
    <row r="5758" spans="1:2" x14ac:dyDescent="0.25">
      <c r="A5758" s="398">
        <v>36724</v>
      </c>
      <c r="B5758" s="399">
        <v>0.93810000000000004</v>
      </c>
    </row>
    <row r="5759" spans="1:2" x14ac:dyDescent="0.25">
      <c r="A5759" s="398">
        <v>36723</v>
      </c>
      <c r="B5759" s="399">
        <v>0.93740000000000001</v>
      </c>
    </row>
    <row r="5760" spans="1:2" x14ac:dyDescent="0.25">
      <c r="A5760" s="398">
        <v>36722</v>
      </c>
      <c r="B5760" s="399">
        <v>0.9375</v>
      </c>
    </row>
    <row r="5761" spans="1:2" x14ac:dyDescent="0.25">
      <c r="A5761" s="398">
        <v>36721</v>
      </c>
      <c r="B5761" s="399">
        <v>0.93710000000000004</v>
      </c>
    </row>
    <row r="5762" spans="1:2" x14ac:dyDescent="0.25">
      <c r="A5762" s="398">
        <v>36720</v>
      </c>
      <c r="B5762" s="399">
        <v>0.94210000000000005</v>
      </c>
    </row>
    <row r="5763" spans="1:2" x14ac:dyDescent="0.25">
      <c r="A5763" s="398">
        <v>36719</v>
      </c>
      <c r="B5763" s="399">
        <v>0.9526</v>
      </c>
    </row>
    <row r="5764" spans="1:2" x14ac:dyDescent="0.25">
      <c r="A5764" s="398">
        <v>36718</v>
      </c>
      <c r="B5764" s="399">
        <v>0.95520000000000005</v>
      </c>
    </row>
    <row r="5765" spans="1:2" x14ac:dyDescent="0.25">
      <c r="A5765" s="398">
        <v>36717</v>
      </c>
      <c r="B5765" s="399">
        <v>0.94740000000000002</v>
      </c>
    </row>
    <row r="5766" spans="1:2" x14ac:dyDescent="0.25">
      <c r="A5766" s="398">
        <v>36716</v>
      </c>
      <c r="B5766" s="399">
        <v>0.94879999999999998</v>
      </c>
    </row>
    <row r="5767" spans="1:2" x14ac:dyDescent="0.25">
      <c r="A5767" s="398">
        <v>36715</v>
      </c>
      <c r="B5767" s="399">
        <v>0.94699999999999995</v>
      </c>
    </row>
    <row r="5768" spans="1:2" x14ac:dyDescent="0.25">
      <c r="A5768" s="398">
        <v>36714</v>
      </c>
      <c r="B5768" s="399">
        <v>0.95069999999999999</v>
      </c>
    </row>
    <row r="5769" spans="1:2" x14ac:dyDescent="0.25">
      <c r="A5769" s="398">
        <v>36713</v>
      </c>
      <c r="B5769" s="399">
        <v>0.95250000000000001</v>
      </c>
    </row>
    <row r="5770" spans="1:2" x14ac:dyDescent="0.25">
      <c r="A5770" s="398">
        <v>36712</v>
      </c>
      <c r="B5770" s="399">
        <v>0.95140000000000002</v>
      </c>
    </row>
    <row r="5771" spans="1:2" x14ac:dyDescent="0.25">
      <c r="A5771" s="398">
        <v>36711</v>
      </c>
      <c r="B5771" s="399">
        <v>0.95069999999999999</v>
      </c>
    </row>
    <row r="5772" spans="1:2" x14ac:dyDescent="0.25">
      <c r="A5772" s="398">
        <v>36710</v>
      </c>
      <c r="B5772" s="399">
        <v>0.95179999999999998</v>
      </c>
    </row>
    <row r="5773" spans="1:2" x14ac:dyDescent="0.25">
      <c r="A5773" s="398">
        <v>36709</v>
      </c>
      <c r="B5773" s="399">
        <v>0.95320000000000005</v>
      </c>
    </row>
    <row r="5774" spans="1:2" x14ac:dyDescent="0.25">
      <c r="A5774" s="398">
        <v>36708</v>
      </c>
      <c r="B5774" s="399">
        <v>0.95320000000000005</v>
      </c>
    </row>
    <row r="5775" spans="1:2" x14ac:dyDescent="0.25">
      <c r="A5775" s="398">
        <v>36707</v>
      </c>
      <c r="B5775" s="399">
        <v>0.95130000000000003</v>
      </c>
    </row>
    <row r="5776" spans="1:2" x14ac:dyDescent="0.25">
      <c r="A5776" s="398">
        <v>36706</v>
      </c>
      <c r="B5776" s="399">
        <v>0.9425</v>
      </c>
    </row>
    <row r="5777" spans="1:2" x14ac:dyDescent="0.25">
      <c r="A5777" s="398">
        <v>36705</v>
      </c>
      <c r="B5777" s="399">
        <v>0.94579999999999997</v>
      </c>
    </row>
    <row r="5778" spans="1:2" x14ac:dyDescent="0.25">
      <c r="A5778" s="398">
        <v>36704</v>
      </c>
      <c r="B5778" s="399">
        <v>0.93669999999999998</v>
      </c>
    </row>
    <row r="5779" spans="1:2" x14ac:dyDescent="0.25">
      <c r="A5779" s="398">
        <v>36703</v>
      </c>
      <c r="B5779" s="399">
        <v>0.93610000000000004</v>
      </c>
    </row>
    <row r="5780" spans="1:2" x14ac:dyDescent="0.25">
      <c r="A5780" s="398">
        <v>36702</v>
      </c>
      <c r="B5780" s="399">
        <v>0.93589999999999995</v>
      </c>
    </row>
    <row r="5781" spans="1:2" x14ac:dyDescent="0.25">
      <c r="A5781" s="398">
        <v>36701</v>
      </c>
      <c r="B5781" s="399">
        <v>0.93600000000000005</v>
      </c>
    </row>
    <row r="5782" spans="1:2" x14ac:dyDescent="0.25">
      <c r="A5782" s="398">
        <v>36700</v>
      </c>
      <c r="B5782" s="399">
        <v>0.93700000000000006</v>
      </c>
    </row>
    <row r="5783" spans="1:2" x14ac:dyDescent="0.25">
      <c r="A5783" s="398">
        <v>36699</v>
      </c>
      <c r="B5783" s="399">
        <v>0.9456</v>
      </c>
    </row>
    <row r="5784" spans="1:2" x14ac:dyDescent="0.25">
      <c r="A5784" s="398">
        <v>36698</v>
      </c>
      <c r="B5784" s="399">
        <v>0.95640000000000003</v>
      </c>
    </row>
    <row r="5785" spans="1:2" x14ac:dyDescent="0.25">
      <c r="A5785" s="398">
        <v>36697</v>
      </c>
      <c r="B5785" s="399">
        <v>0.95740000000000003</v>
      </c>
    </row>
    <row r="5786" spans="1:2" x14ac:dyDescent="0.25">
      <c r="A5786" s="398">
        <v>36696</v>
      </c>
      <c r="B5786" s="399">
        <v>0.96350000000000002</v>
      </c>
    </row>
    <row r="5787" spans="1:2" x14ac:dyDescent="0.25">
      <c r="A5787" s="398">
        <v>36695</v>
      </c>
      <c r="B5787" s="399">
        <v>0.96489999999999998</v>
      </c>
    </row>
    <row r="5788" spans="1:2" x14ac:dyDescent="0.25">
      <c r="A5788" s="398">
        <v>36694</v>
      </c>
      <c r="B5788" s="399">
        <v>0.96560000000000001</v>
      </c>
    </row>
    <row r="5789" spans="1:2" x14ac:dyDescent="0.25">
      <c r="A5789" s="398">
        <v>36693</v>
      </c>
      <c r="B5789" s="399">
        <v>0.9536</v>
      </c>
    </row>
    <row r="5790" spans="1:2" x14ac:dyDescent="0.25">
      <c r="A5790" s="398">
        <v>36692</v>
      </c>
      <c r="B5790" s="399">
        <v>0.95760000000000001</v>
      </c>
    </row>
    <row r="5791" spans="1:2" x14ac:dyDescent="0.25">
      <c r="A5791" s="398">
        <v>36691</v>
      </c>
      <c r="B5791" s="399">
        <v>0.96040000000000003</v>
      </c>
    </row>
    <row r="5792" spans="1:2" x14ac:dyDescent="0.25">
      <c r="A5792" s="398">
        <v>36690</v>
      </c>
      <c r="B5792" s="399">
        <v>0.95269999999999999</v>
      </c>
    </row>
    <row r="5793" spans="1:2" x14ac:dyDescent="0.25">
      <c r="A5793" s="398">
        <v>36689</v>
      </c>
      <c r="B5793" s="399">
        <v>0.95299999999999996</v>
      </c>
    </row>
    <row r="5794" spans="1:2" x14ac:dyDescent="0.25">
      <c r="A5794" s="398">
        <v>36688</v>
      </c>
      <c r="B5794" s="399">
        <v>0.95320000000000005</v>
      </c>
    </row>
    <row r="5795" spans="1:2" x14ac:dyDescent="0.25">
      <c r="A5795" s="398">
        <v>36687</v>
      </c>
      <c r="B5795" s="399">
        <v>0.95279999999999998</v>
      </c>
    </row>
    <row r="5796" spans="1:2" x14ac:dyDescent="0.25">
      <c r="A5796" s="398">
        <v>36686</v>
      </c>
      <c r="B5796" s="399">
        <v>0.95640000000000003</v>
      </c>
    </row>
    <row r="5797" spans="1:2" x14ac:dyDescent="0.25">
      <c r="A5797" s="398">
        <v>36685</v>
      </c>
      <c r="B5797" s="399">
        <v>0.96150000000000002</v>
      </c>
    </row>
    <row r="5798" spans="1:2" x14ac:dyDescent="0.25">
      <c r="A5798" s="398">
        <v>36684</v>
      </c>
      <c r="B5798" s="399">
        <v>0.95379999999999998</v>
      </c>
    </row>
    <row r="5799" spans="1:2" x14ac:dyDescent="0.25">
      <c r="A5799" s="398">
        <v>36683</v>
      </c>
      <c r="B5799" s="399">
        <v>0.94789999999999996</v>
      </c>
    </row>
    <row r="5800" spans="1:2" x14ac:dyDescent="0.25">
      <c r="A5800" s="398">
        <v>36682</v>
      </c>
      <c r="B5800" s="399">
        <v>0.94579999999999997</v>
      </c>
    </row>
    <row r="5801" spans="1:2" x14ac:dyDescent="0.25">
      <c r="A5801" s="398">
        <v>36681</v>
      </c>
      <c r="B5801" s="399">
        <v>0.94669999999999999</v>
      </c>
    </row>
    <row r="5802" spans="1:2" x14ac:dyDescent="0.25">
      <c r="A5802" s="398">
        <v>36680</v>
      </c>
      <c r="B5802" s="399">
        <v>0.94359999999999999</v>
      </c>
    </row>
    <row r="5803" spans="1:2" x14ac:dyDescent="0.25">
      <c r="A5803" s="398">
        <v>36679</v>
      </c>
      <c r="B5803" s="399">
        <v>0.93140000000000001</v>
      </c>
    </row>
    <row r="5804" spans="1:2" x14ac:dyDescent="0.25">
      <c r="A5804" s="398">
        <v>36678</v>
      </c>
      <c r="B5804" s="399">
        <v>0.93720000000000003</v>
      </c>
    </row>
    <row r="5805" spans="1:2" x14ac:dyDescent="0.25">
      <c r="A5805" s="398">
        <v>36677</v>
      </c>
      <c r="B5805" s="399">
        <v>0.92949999999999999</v>
      </c>
    </row>
    <row r="5806" spans="1:2" x14ac:dyDescent="0.25">
      <c r="A5806" s="398">
        <v>36676</v>
      </c>
      <c r="B5806" s="399">
        <v>0.92659999999999998</v>
      </c>
    </row>
    <row r="5807" spans="1:2" x14ac:dyDescent="0.25">
      <c r="A5807" s="398">
        <v>36675</v>
      </c>
      <c r="B5807" s="399">
        <v>0.93730000000000002</v>
      </c>
    </row>
    <row r="5808" spans="1:2" x14ac:dyDescent="0.25">
      <c r="A5808" s="398">
        <v>36674</v>
      </c>
      <c r="B5808" s="399">
        <v>0.93489999999999995</v>
      </c>
    </row>
    <row r="5809" spans="1:2" x14ac:dyDescent="0.25">
      <c r="A5809" s="398">
        <v>36673</v>
      </c>
      <c r="B5809" s="399">
        <v>0.93079999999999996</v>
      </c>
    </row>
    <row r="5810" spans="1:2" x14ac:dyDescent="0.25">
      <c r="A5810" s="398">
        <v>36672</v>
      </c>
      <c r="B5810" s="399">
        <v>0.91180000000000005</v>
      </c>
    </row>
    <row r="5811" spans="1:2" x14ac:dyDescent="0.25">
      <c r="A5811" s="398">
        <v>36671</v>
      </c>
      <c r="B5811" s="399">
        <v>0.90529999999999999</v>
      </c>
    </row>
    <row r="5812" spans="1:2" x14ac:dyDescent="0.25">
      <c r="A5812" s="398">
        <v>36670</v>
      </c>
      <c r="B5812" s="399">
        <v>0.90649999999999997</v>
      </c>
    </row>
    <row r="5813" spans="1:2" x14ac:dyDescent="0.25">
      <c r="A5813" s="398">
        <v>36669</v>
      </c>
      <c r="B5813" s="399">
        <v>0.90259999999999996</v>
      </c>
    </row>
    <row r="5814" spans="1:2" x14ac:dyDescent="0.25">
      <c r="A5814" s="398">
        <v>36668</v>
      </c>
      <c r="B5814" s="399">
        <v>0.89610000000000001</v>
      </c>
    </row>
    <row r="5815" spans="1:2" x14ac:dyDescent="0.25">
      <c r="A5815" s="398">
        <v>36667</v>
      </c>
      <c r="B5815" s="399">
        <v>0.89680000000000004</v>
      </c>
    </row>
    <row r="5816" spans="1:2" x14ac:dyDescent="0.25">
      <c r="A5816" s="398">
        <v>36666</v>
      </c>
      <c r="B5816" s="399">
        <v>0.89880000000000004</v>
      </c>
    </row>
    <row r="5817" spans="1:2" x14ac:dyDescent="0.25">
      <c r="A5817" s="398">
        <v>36665</v>
      </c>
      <c r="B5817" s="399">
        <v>0.89349999999999996</v>
      </c>
    </row>
    <row r="5818" spans="1:2" x14ac:dyDescent="0.25">
      <c r="A5818" s="398">
        <v>36664</v>
      </c>
      <c r="B5818" s="399">
        <v>0.89419999999999999</v>
      </c>
    </row>
    <row r="5819" spans="1:2" x14ac:dyDescent="0.25">
      <c r="A5819" s="398">
        <v>36663</v>
      </c>
      <c r="B5819" s="399">
        <v>0.90180000000000005</v>
      </c>
    </row>
    <row r="5820" spans="1:2" x14ac:dyDescent="0.25">
      <c r="A5820" s="398">
        <v>36662</v>
      </c>
      <c r="B5820" s="399">
        <v>0.91110000000000002</v>
      </c>
    </row>
    <row r="5821" spans="1:2" x14ac:dyDescent="0.25">
      <c r="A5821" s="398">
        <v>36661</v>
      </c>
      <c r="B5821" s="399">
        <v>0.91890000000000005</v>
      </c>
    </row>
    <row r="5822" spans="1:2" x14ac:dyDescent="0.25">
      <c r="A5822" s="398">
        <v>36660</v>
      </c>
      <c r="B5822" s="399">
        <v>0.9194</v>
      </c>
    </row>
    <row r="5823" spans="1:2" x14ac:dyDescent="0.25">
      <c r="A5823" s="398">
        <v>36659</v>
      </c>
      <c r="B5823" s="399">
        <v>0.91900000000000004</v>
      </c>
    </row>
    <row r="5824" spans="1:2" x14ac:dyDescent="0.25">
      <c r="A5824" s="398">
        <v>36658</v>
      </c>
      <c r="B5824" s="399">
        <v>0.90129999999999999</v>
      </c>
    </row>
    <row r="5825" spans="1:2" x14ac:dyDescent="0.25">
      <c r="A5825" s="398">
        <v>36657</v>
      </c>
      <c r="B5825" s="399">
        <v>0.90659999999999996</v>
      </c>
    </row>
    <row r="5826" spans="1:2" x14ac:dyDescent="0.25">
      <c r="A5826" s="398">
        <v>36656</v>
      </c>
      <c r="B5826" s="399">
        <v>0.90720000000000001</v>
      </c>
    </row>
    <row r="5827" spans="1:2" x14ac:dyDescent="0.25">
      <c r="A5827" s="398">
        <v>36655</v>
      </c>
      <c r="B5827" s="399">
        <v>0.89829999999999999</v>
      </c>
    </row>
    <row r="5828" spans="1:2" x14ac:dyDescent="0.25">
      <c r="A5828" s="398">
        <v>36654</v>
      </c>
      <c r="B5828" s="399">
        <v>0.89690000000000003</v>
      </c>
    </row>
    <row r="5829" spans="1:2" x14ac:dyDescent="0.25">
      <c r="A5829" s="398">
        <v>36653</v>
      </c>
      <c r="B5829" s="399">
        <v>0.89729999999999999</v>
      </c>
    </row>
    <row r="5830" spans="1:2" x14ac:dyDescent="0.25">
      <c r="A5830" s="398">
        <v>36652</v>
      </c>
      <c r="B5830" s="399">
        <v>0.89759999999999995</v>
      </c>
    </row>
    <row r="5831" spans="1:2" x14ac:dyDescent="0.25">
      <c r="A5831" s="398">
        <v>36651</v>
      </c>
      <c r="B5831" s="399">
        <v>0.89019999999999999</v>
      </c>
    </row>
    <row r="5832" spans="1:2" x14ac:dyDescent="0.25">
      <c r="A5832" s="398">
        <v>36650</v>
      </c>
      <c r="B5832" s="399">
        <v>0.89490000000000003</v>
      </c>
    </row>
    <row r="5833" spans="1:2" x14ac:dyDescent="0.25">
      <c r="A5833" s="398">
        <v>36649</v>
      </c>
      <c r="B5833" s="399">
        <v>0.90839999999999999</v>
      </c>
    </row>
    <row r="5834" spans="1:2" x14ac:dyDescent="0.25">
      <c r="A5834" s="398">
        <v>36648</v>
      </c>
      <c r="B5834" s="399">
        <v>0.91549999999999998</v>
      </c>
    </row>
    <row r="5835" spans="1:2" x14ac:dyDescent="0.25">
      <c r="A5835" s="398">
        <v>36647</v>
      </c>
      <c r="B5835" s="399">
        <v>0.91120000000000001</v>
      </c>
    </row>
    <row r="5836" spans="1:2" x14ac:dyDescent="0.25">
      <c r="A5836" s="398">
        <v>36646</v>
      </c>
      <c r="B5836" s="399">
        <v>0.91169999999999995</v>
      </c>
    </row>
    <row r="5837" spans="1:2" x14ac:dyDescent="0.25">
      <c r="A5837" s="398">
        <v>36645</v>
      </c>
      <c r="B5837" s="399">
        <v>0.91110000000000002</v>
      </c>
    </row>
    <row r="5838" spans="1:2" x14ac:dyDescent="0.25">
      <c r="A5838" s="398">
        <v>36644</v>
      </c>
      <c r="B5838" s="399">
        <v>0.9093</v>
      </c>
    </row>
    <row r="5839" spans="1:2" x14ac:dyDescent="0.25">
      <c r="A5839" s="398">
        <v>36643</v>
      </c>
      <c r="B5839" s="399">
        <v>0.92349999999999999</v>
      </c>
    </row>
    <row r="5840" spans="1:2" x14ac:dyDescent="0.25">
      <c r="A5840" s="398">
        <v>36642</v>
      </c>
      <c r="B5840" s="399">
        <v>0.92079999999999995</v>
      </c>
    </row>
    <row r="5841" spans="1:2" x14ac:dyDescent="0.25">
      <c r="A5841" s="398">
        <v>36641</v>
      </c>
      <c r="B5841" s="399">
        <v>0.93830000000000002</v>
      </c>
    </row>
    <row r="5842" spans="1:2" x14ac:dyDescent="0.25">
      <c r="A5842" s="398">
        <v>36640</v>
      </c>
      <c r="B5842" s="399">
        <v>0.94010000000000005</v>
      </c>
    </row>
    <row r="5843" spans="1:2" x14ac:dyDescent="0.25">
      <c r="A5843" s="398">
        <v>36639</v>
      </c>
      <c r="B5843" s="399">
        <v>0.93910000000000005</v>
      </c>
    </row>
    <row r="5844" spans="1:2" x14ac:dyDescent="0.25">
      <c r="A5844" s="398">
        <v>36638</v>
      </c>
      <c r="B5844" s="399">
        <v>0.93820000000000003</v>
      </c>
    </row>
    <row r="5845" spans="1:2" x14ac:dyDescent="0.25">
      <c r="A5845" s="398">
        <v>36637</v>
      </c>
      <c r="B5845" s="399">
        <v>0.93840000000000001</v>
      </c>
    </row>
    <row r="5846" spans="1:2" x14ac:dyDescent="0.25">
      <c r="A5846" s="398">
        <v>36636</v>
      </c>
      <c r="B5846" s="399">
        <v>0.94059999999999999</v>
      </c>
    </row>
    <row r="5847" spans="1:2" x14ac:dyDescent="0.25">
      <c r="A5847" s="398">
        <v>36635</v>
      </c>
      <c r="B5847" s="399">
        <v>0.94669999999999999</v>
      </c>
    </row>
    <row r="5848" spans="1:2" x14ac:dyDescent="0.25">
      <c r="A5848" s="398">
        <v>36634</v>
      </c>
      <c r="B5848" s="399">
        <v>0.95230000000000004</v>
      </c>
    </row>
    <row r="5849" spans="1:2" x14ac:dyDescent="0.25">
      <c r="A5849" s="398">
        <v>36633</v>
      </c>
      <c r="B5849" s="399">
        <v>0.96130000000000004</v>
      </c>
    </row>
    <row r="5850" spans="1:2" x14ac:dyDescent="0.25">
      <c r="A5850" s="398">
        <v>36632</v>
      </c>
      <c r="B5850" s="399">
        <v>0.96099999999999997</v>
      </c>
    </row>
    <row r="5851" spans="1:2" x14ac:dyDescent="0.25">
      <c r="A5851" s="398">
        <v>36631</v>
      </c>
      <c r="B5851" s="399">
        <v>0.96050000000000002</v>
      </c>
    </row>
    <row r="5852" spans="1:2" x14ac:dyDescent="0.25">
      <c r="A5852" s="398">
        <v>36630</v>
      </c>
      <c r="B5852" s="399">
        <v>0.95440000000000003</v>
      </c>
    </row>
    <row r="5853" spans="1:2" x14ac:dyDescent="0.25">
      <c r="A5853" s="398">
        <v>36629</v>
      </c>
      <c r="B5853" s="399">
        <v>0.95799999999999996</v>
      </c>
    </row>
    <row r="5854" spans="1:2" x14ac:dyDescent="0.25">
      <c r="A5854" s="398">
        <v>36628</v>
      </c>
      <c r="B5854" s="399">
        <v>0.95889999999999997</v>
      </c>
    </row>
    <row r="5855" spans="1:2" x14ac:dyDescent="0.25">
      <c r="A5855" s="398">
        <v>36627</v>
      </c>
      <c r="B5855" s="399">
        <v>0.96209999999999996</v>
      </c>
    </row>
    <row r="5856" spans="1:2" x14ac:dyDescent="0.25">
      <c r="A5856" s="398">
        <v>36626</v>
      </c>
      <c r="B5856" s="399">
        <v>0.95509999999999995</v>
      </c>
    </row>
    <row r="5857" spans="1:2" x14ac:dyDescent="0.25">
      <c r="A5857" s="398">
        <v>36625</v>
      </c>
      <c r="B5857" s="399">
        <v>0.95430000000000004</v>
      </c>
    </row>
    <row r="5858" spans="1:2" x14ac:dyDescent="0.25">
      <c r="A5858" s="398">
        <v>36624</v>
      </c>
      <c r="B5858" s="399">
        <v>0.95430000000000004</v>
      </c>
    </row>
    <row r="5859" spans="1:2" x14ac:dyDescent="0.25">
      <c r="A5859" s="398">
        <v>36623</v>
      </c>
      <c r="B5859" s="399">
        <v>0.95820000000000005</v>
      </c>
    </row>
    <row r="5860" spans="1:2" x14ac:dyDescent="0.25">
      <c r="A5860" s="398">
        <v>36622</v>
      </c>
      <c r="B5860" s="399">
        <v>0.96350000000000002</v>
      </c>
    </row>
    <row r="5861" spans="1:2" x14ac:dyDescent="0.25">
      <c r="A5861" s="398">
        <v>36621</v>
      </c>
      <c r="B5861" s="399">
        <v>0.96189999999999998</v>
      </c>
    </row>
    <row r="5862" spans="1:2" x14ac:dyDescent="0.25">
      <c r="A5862" s="398">
        <v>36620</v>
      </c>
      <c r="B5862" s="399">
        <v>0.95740000000000003</v>
      </c>
    </row>
    <row r="5863" spans="1:2" x14ac:dyDescent="0.25">
      <c r="A5863" s="398">
        <v>36619</v>
      </c>
      <c r="B5863" s="399">
        <v>0.9556</v>
      </c>
    </row>
    <row r="5864" spans="1:2" x14ac:dyDescent="0.25">
      <c r="A5864" s="398">
        <v>36618</v>
      </c>
      <c r="B5864" s="399">
        <v>0.95520000000000005</v>
      </c>
    </row>
    <row r="5865" spans="1:2" x14ac:dyDescent="0.25">
      <c r="A5865" s="398">
        <v>36617</v>
      </c>
      <c r="B5865" s="399">
        <v>0.95489999999999997</v>
      </c>
    </row>
    <row r="5866" spans="1:2" x14ac:dyDescent="0.25">
      <c r="A5866" s="398">
        <v>36616</v>
      </c>
      <c r="B5866" s="399">
        <v>0.96099999999999997</v>
      </c>
    </row>
    <row r="5867" spans="1:2" x14ac:dyDescent="0.25">
      <c r="A5867" s="398">
        <v>36615</v>
      </c>
      <c r="B5867" s="399">
        <v>0.95040000000000002</v>
      </c>
    </row>
    <row r="5868" spans="1:2" x14ac:dyDescent="0.25">
      <c r="A5868" s="398">
        <v>36614</v>
      </c>
      <c r="B5868" s="399">
        <v>0.96120000000000005</v>
      </c>
    </row>
    <row r="5869" spans="1:2" x14ac:dyDescent="0.25">
      <c r="A5869" s="398">
        <v>36613</v>
      </c>
      <c r="B5869" s="399">
        <v>0.96530000000000005</v>
      </c>
    </row>
    <row r="5870" spans="1:2" x14ac:dyDescent="0.25">
      <c r="A5870" s="398">
        <v>36612</v>
      </c>
      <c r="B5870" s="399">
        <v>0.9768</v>
      </c>
    </row>
    <row r="5871" spans="1:2" x14ac:dyDescent="0.25">
      <c r="A5871" s="398">
        <v>36611</v>
      </c>
      <c r="B5871" s="399">
        <v>0.97699999999999998</v>
      </c>
    </row>
    <row r="5872" spans="1:2" x14ac:dyDescent="0.25">
      <c r="A5872" s="398">
        <v>36610</v>
      </c>
      <c r="B5872" s="399">
        <v>0.97699999999999998</v>
      </c>
    </row>
    <row r="5873" spans="1:2" x14ac:dyDescent="0.25">
      <c r="A5873" s="398">
        <v>36609</v>
      </c>
      <c r="B5873" s="399">
        <v>0.97130000000000005</v>
      </c>
    </row>
    <row r="5874" spans="1:2" x14ac:dyDescent="0.25">
      <c r="A5874" s="398">
        <v>36608</v>
      </c>
      <c r="B5874" s="399">
        <v>0.96040000000000003</v>
      </c>
    </row>
    <row r="5875" spans="1:2" x14ac:dyDescent="0.25">
      <c r="A5875" s="398">
        <v>36607</v>
      </c>
      <c r="B5875" s="399">
        <v>0.96430000000000005</v>
      </c>
    </row>
    <row r="5876" spans="1:2" x14ac:dyDescent="0.25">
      <c r="A5876" s="398">
        <v>36606</v>
      </c>
      <c r="B5876" s="399">
        <v>0.97309999999999997</v>
      </c>
    </row>
    <row r="5877" spans="1:2" x14ac:dyDescent="0.25">
      <c r="A5877" s="398">
        <v>36605</v>
      </c>
      <c r="B5877" s="399">
        <v>0.97240000000000004</v>
      </c>
    </row>
    <row r="5878" spans="1:2" x14ac:dyDescent="0.25">
      <c r="A5878" s="398">
        <v>36604</v>
      </c>
      <c r="B5878" s="399">
        <v>0.97160000000000002</v>
      </c>
    </row>
    <row r="5879" spans="1:2" x14ac:dyDescent="0.25">
      <c r="A5879" s="398">
        <v>36603</v>
      </c>
      <c r="B5879" s="399">
        <v>0.97160000000000002</v>
      </c>
    </row>
    <row r="5880" spans="1:2" x14ac:dyDescent="0.25">
      <c r="A5880" s="398">
        <v>36602</v>
      </c>
      <c r="B5880" s="399">
        <v>0.97130000000000005</v>
      </c>
    </row>
    <row r="5881" spans="1:2" x14ac:dyDescent="0.25">
      <c r="A5881" s="398">
        <v>36601</v>
      </c>
      <c r="B5881" s="399">
        <v>0.96789999999999998</v>
      </c>
    </row>
    <row r="5882" spans="1:2" x14ac:dyDescent="0.25">
      <c r="A5882" s="398">
        <v>36600</v>
      </c>
      <c r="B5882" s="399">
        <v>0.96750000000000003</v>
      </c>
    </row>
    <row r="5883" spans="1:2" x14ac:dyDescent="0.25">
      <c r="A5883" s="398">
        <v>36599</v>
      </c>
      <c r="B5883" s="399">
        <v>0.96409999999999996</v>
      </c>
    </row>
    <row r="5884" spans="1:2" x14ac:dyDescent="0.25">
      <c r="A5884" s="398">
        <v>36598</v>
      </c>
      <c r="B5884" s="399">
        <v>0.96230000000000004</v>
      </c>
    </row>
    <row r="5885" spans="1:2" x14ac:dyDescent="0.25">
      <c r="A5885" s="398">
        <v>36597</v>
      </c>
      <c r="B5885" s="399">
        <v>0.9637</v>
      </c>
    </row>
    <row r="5886" spans="1:2" x14ac:dyDescent="0.25">
      <c r="A5886" s="398">
        <v>36596</v>
      </c>
      <c r="B5886" s="399">
        <v>0.9637</v>
      </c>
    </row>
    <row r="5887" spans="1:2" x14ac:dyDescent="0.25">
      <c r="A5887" s="398">
        <v>36595</v>
      </c>
      <c r="B5887" s="399">
        <v>0.96619999999999995</v>
      </c>
    </row>
    <row r="5888" spans="1:2" x14ac:dyDescent="0.25">
      <c r="A5888" s="398">
        <v>36594</v>
      </c>
      <c r="B5888" s="399">
        <v>0.96089999999999998</v>
      </c>
    </row>
    <row r="5889" spans="1:2" x14ac:dyDescent="0.25">
      <c r="A5889" s="398">
        <v>36593</v>
      </c>
      <c r="B5889" s="399">
        <v>0.95909999999999995</v>
      </c>
    </row>
    <row r="5890" spans="1:2" x14ac:dyDescent="0.25">
      <c r="A5890" s="398">
        <v>36592</v>
      </c>
      <c r="B5890" s="399">
        <v>0.9587</v>
      </c>
    </row>
    <row r="5891" spans="1:2" x14ac:dyDescent="0.25">
      <c r="A5891" s="398">
        <v>36591</v>
      </c>
      <c r="B5891" s="399">
        <v>0.95809999999999995</v>
      </c>
    </row>
    <row r="5892" spans="1:2" x14ac:dyDescent="0.25">
      <c r="A5892" s="398">
        <v>36590</v>
      </c>
      <c r="B5892" s="399">
        <v>0.96040000000000003</v>
      </c>
    </row>
    <row r="5893" spans="1:2" x14ac:dyDescent="0.25">
      <c r="A5893" s="398">
        <v>36589</v>
      </c>
      <c r="B5893" s="399">
        <v>0.95930000000000004</v>
      </c>
    </row>
    <row r="5894" spans="1:2" x14ac:dyDescent="0.25">
      <c r="A5894" s="398">
        <v>36588</v>
      </c>
      <c r="B5894" s="399">
        <v>0.96440000000000003</v>
      </c>
    </row>
    <row r="5895" spans="1:2" x14ac:dyDescent="0.25">
      <c r="A5895" s="398">
        <v>36587</v>
      </c>
      <c r="B5895" s="399">
        <v>0.97270000000000001</v>
      </c>
    </row>
    <row r="5896" spans="1:2" x14ac:dyDescent="0.25">
      <c r="A5896" s="398">
        <v>36586</v>
      </c>
      <c r="B5896" s="399">
        <v>0.96479999999999999</v>
      </c>
    </row>
    <row r="5897" spans="1:2" x14ac:dyDescent="0.25">
      <c r="A5897" s="398">
        <v>36585</v>
      </c>
      <c r="B5897" s="399">
        <v>0.9718</v>
      </c>
    </row>
    <row r="5898" spans="1:2" x14ac:dyDescent="0.25">
      <c r="A5898" s="398">
        <v>36584</v>
      </c>
      <c r="B5898" s="399">
        <v>0.97440000000000004</v>
      </c>
    </row>
    <row r="5899" spans="1:2" x14ac:dyDescent="0.25">
      <c r="A5899" s="398">
        <v>36583</v>
      </c>
      <c r="B5899" s="399">
        <v>0.97440000000000004</v>
      </c>
    </row>
    <row r="5900" spans="1:2" x14ac:dyDescent="0.25">
      <c r="A5900" s="398">
        <v>36582</v>
      </c>
      <c r="B5900" s="399">
        <v>0.97440000000000004</v>
      </c>
    </row>
    <row r="5901" spans="1:2" x14ac:dyDescent="0.25">
      <c r="A5901" s="398">
        <v>36581</v>
      </c>
      <c r="B5901" s="399">
        <v>0.99280000000000002</v>
      </c>
    </row>
    <row r="5902" spans="1:2" x14ac:dyDescent="0.25">
      <c r="A5902" s="398">
        <v>36580</v>
      </c>
      <c r="B5902" s="399">
        <v>1.0028999999999999</v>
      </c>
    </row>
    <row r="5903" spans="1:2" x14ac:dyDescent="0.25">
      <c r="A5903" s="398">
        <v>36579</v>
      </c>
      <c r="B5903" s="399">
        <v>1.0031000000000001</v>
      </c>
    </row>
    <row r="5904" spans="1:2" x14ac:dyDescent="0.25">
      <c r="A5904" s="398">
        <v>36578</v>
      </c>
      <c r="B5904" s="399">
        <v>0.98719999999999997</v>
      </c>
    </row>
    <row r="5905" spans="1:2" x14ac:dyDescent="0.25">
      <c r="A5905" s="398">
        <v>36577</v>
      </c>
      <c r="B5905" s="399">
        <v>0.98470000000000002</v>
      </c>
    </row>
    <row r="5906" spans="1:2" x14ac:dyDescent="0.25">
      <c r="A5906" s="398">
        <v>36576</v>
      </c>
      <c r="B5906" s="399">
        <v>0.98560000000000003</v>
      </c>
    </row>
    <row r="5907" spans="1:2" x14ac:dyDescent="0.25">
      <c r="A5907" s="398">
        <v>36575</v>
      </c>
      <c r="B5907" s="399">
        <v>0.98509999999999998</v>
      </c>
    </row>
    <row r="5908" spans="1:2" x14ac:dyDescent="0.25">
      <c r="A5908" s="398">
        <v>36574</v>
      </c>
      <c r="B5908" s="399">
        <v>0.98770000000000002</v>
      </c>
    </row>
    <row r="5909" spans="1:2" x14ac:dyDescent="0.25">
      <c r="A5909" s="398">
        <v>36573</v>
      </c>
      <c r="B5909" s="399">
        <v>0.98599999999999999</v>
      </c>
    </row>
    <row r="5910" spans="1:2" x14ac:dyDescent="0.25">
      <c r="A5910" s="398">
        <v>36572</v>
      </c>
      <c r="B5910" s="399">
        <v>0.98129999999999995</v>
      </c>
    </row>
    <row r="5911" spans="1:2" x14ac:dyDescent="0.25">
      <c r="A5911" s="398">
        <v>36571</v>
      </c>
      <c r="B5911" s="399">
        <v>0.97960000000000003</v>
      </c>
    </row>
    <row r="5912" spans="1:2" x14ac:dyDescent="0.25">
      <c r="A5912" s="398">
        <v>36570</v>
      </c>
      <c r="B5912" s="399">
        <v>0.98619999999999997</v>
      </c>
    </row>
    <row r="5913" spans="1:2" x14ac:dyDescent="0.25">
      <c r="A5913" s="398">
        <v>36569</v>
      </c>
      <c r="B5913" s="399">
        <v>0.9879</v>
      </c>
    </row>
    <row r="5914" spans="1:2" x14ac:dyDescent="0.25">
      <c r="A5914" s="398">
        <v>36568</v>
      </c>
      <c r="B5914" s="399">
        <v>0.9879</v>
      </c>
    </row>
    <row r="5915" spans="1:2" x14ac:dyDescent="0.25">
      <c r="A5915" s="398">
        <v>36567</v>
      </c>
      <c r="B5915" s="399">
        <v>0.98450000000000004</v>
      </c>
    </row>
    <row r="5916" spans="1:2" x14ac:dyDescent="0.25">
      <c r="A5916" s="398">
        <v>36566</v>
      </c>
      <c r="B5916" s="399">
        <v>0.99299999999999999</v>
      </c>
    </row>
    <row r="5917" spans="1:2" x14ac:dyDescent="0.25">
      <c r="A5917" s="398">
        <v>36565</v>
      </c>
      <c r="B5917" s="399">
        <v>0.98619999999999997</v>
      </c>
    </row>
    <row r="5918" spans="1:2" x14ac:dyDescent="0.25">
      <c r="A5918" s="398">
        <v>36564</v>
      </c>
      <c r="B5918" s="399">
        <v>0.98</v>
      </c>
    </row>
    <row r="5919" spans="1:2" x14ac:dyDescent="0.25">
      <c r="A5919" s="398">
        <v>36563</v>
      </c>
      <c r="B5919" s="399">
        <v>0.9839</v>
      </c>
    </row>
    <row r="5920" spans="1:2" x14ac:dyDescent="0.25">
      <c r="A5920" s="398">
        <v>36562</v>
      </c>
      <c r="B5920" s="399">
        <v>0.98380000000000001</v>
      </c>
    </row>
    <row r="5921" spans="1:2" x14ac:dyDescent="0.25">
      <c r="A5921" s="398">
        <v>36561</v>
      </c>
      <c r="B5921" s="399">
        <v>0.98240000000000005</v>
      </c>
    </row>
    <row r="5922" spans="1:2" x14ac:dyDescent="0.25">
      <c r="A5922" s="398">
        <v>36560</v>
      </c>
      <c r="B5922" s="399">
        <v>0.99019999999999997</v>
      </c>
    </row>
    <row r="5923" spans="1:2" x14ac:dyDescent="0.25">
      <c r="A5923" s="398">
        <v>36559</v>
      </c>
      <c r="B5923" s="399">
        <v>0.97599999999999998</v>
      </c>
    </row>
    <row r="5924" spans="1:2" x14ac:dyDescent="0.25">
      <c r="A5924" s="398">
        <v>36558</v>
      </c>
      <c r="B5924" s="399">
        <v>0.9718</v>
      </c>
    </row>
    <row r="5925" spans="1:2" x14ac:dyDescent="0.25">
      <c r="A5925" s="398">
        <v>36557</v>
      </c>
      <c r="B5925" s="399">
        <v>0.97009999999999996</v>
      </c>
    </row>
    <row r="5926" spans="1:2" x14ac:dyDescent="0.25">
      <c r="A5926" s="398">
        <v>36556</v>
      </c>
      <c r="B5926" s="399">
        <v>0.97699999999999998</v>
      </c>
    </row>
    <row r="5927" spans="1:2" x14ac:dyDescent="0.25">
      <c r="A5927" s="398">
        <v>36555</v>
      </c>
      <c r="B5927" s="399">
        <v>0.97699999999999998</v>
      </c>
    </row>
    <row r="5928" spans="1:2" x14ac:dyDescent="0.25">
      <c r="A5928" s="398">
        <v>36554</v>
      </c>
      <c r="B5928" s="399">
        <v>0.97629999999999995</v>
      </c>
    </row>
    <row r="5929" spans="1:2" x14ac:dyDescent="0.25">
      <c r="A5929" s="398">
        <v>36553</v>
      </c>
      <c r="B5929" s="399">
        <v>0.9879</v>
      </c>
    </row>
    <row r="5930" spans="1:2" x14ac:dyDescent="0.25">
      <c r="A5930" s="398">
        <v>36552</v>
      </c>
      <c r="B5930" s="399">
        <v>1.0016</v>
      </c>
    </row>
    <row r="5931" spans="1:2" x14ac:dyDescent="0.25">
      <c r="A5931" s="398">
        <v>36551</v>
      </c>
      <c r="B5931" s="399">
        <v>1.0011000000000001</v>
      </c>
    </row>
    <row r="5932" spans="1:2" x14ac:dyDescent="0.25">
      <c r="A5932" s="398">
        <v>36550</v>
      </c>
      <c r="B5932" s="399">
        <v>1.0063</v>
      </c>
    </row>
    <row r="5933" spans="1:2" x14ac:dyDescent="0.25">
      <c r="A5933" s="398">
        <v>36549</v>
      </c>
      <c r="B5933" s="399">
        <v>1.0088999999999999</v>
      </c>
    </row>
    <row r="5934" spans="1:2" x14ac:dyDescent="0.25">
      <c r="A5934" s="398">
        <v>36548</v>
      </c>
      <c r="B5934" s="399">
        <v>1.0088999999999999</v>
      </c>
    </row>
    <row r="5935" spans="1:2" x14ac:dyDescent="0.25">
      <c r="A5935" s="398">
        <v>36547</v>
      </c>
      <c r="B5935" s="399">
        <v>1.0088999999999999</v>
      </c>
    </row>
    <row r="5936" spans="1:2" x14ac:dyDescent="0.25">
      <c r="A5936" s="398">
        <v>36546</v>
      </c>
      <c r="B5936" s="399">
        <v>1.0172000000000001</v>
      </c>
    </row>
    <row r="5937" spans="1:2" x14ac:dyDescent="0.25">
      <c r="A5937" s="398">
        <v>36545</v>
      </c>
      <c r="B5937" s="399">
        <v>1.0122</v>
      </c>
    </row>
    <row r="5938" spans="1:2" x14ac:dyDescent="0.25">
      <c r="A5938" s="398">
        <v>36544</v>
      </c>
      <c r="B5938" s="399">
        <v>1.0129999999999999</v>
      </c>
    </row>
    <row r="5939" spans="1:2" x14ac:dyDescent="0.25">
      <c r="A5939" s="398">
        <v>36543</v>
      </c>
      <c r="B5939" s="399">
        <v>1.0112000000000001</v>
      </c>
    </row>
    <row r="5940" spans="1:2" x14ac:dyDescent="0.25">
      <c r="A5940" s="398">
        <v>36542</v>
      </c>
      <c r="B5940" s="399">
        <v>1.014</v>
      </c>
    </row>
    <row r="5941" spans="1:2" x14ac:dyDescent="0.25">
      <c r="A5941" s="398">
        <v>36541</v>
      </c>
      <c r="B5941" s="399">
        <v>1.0136000000000001</v>
      </c>
    </row>
    <row r="5942" spans="1:2" x14ac:dyDescent="0.25">
      <c r="A5942" s="398">
        <v>36540</v>
      </c>
      <c r="B5942" s="399">
        <v>1.0142</v>
      </c>
    </row>
    <row r="5943" spans="1:2" x14ac:dyDescent="0.25">
      <c r="A5943" s="398">
        <v>36539</v>
      </c>
      <c r="B5943" s="399">
        <v>1.0253000000000001</v>
      </c>
    </row>
    <row r="5944" spans="1:2" x14ac:dyDescent="0.25">
      <c r="A5944" s="398">
        <v>36538</v>
      </c>
      <c r="B5944" s="399">
        <v>1.0306</v>
      </c>
    </row>
    <row r="5945" spans="1:2" x14ac:dyDescent="0.25">
      <c r="A5945" s="398">
        <v>36537</v>
      </c>
      <c r="B5945" s="399">
        <v>1.0331999999999999</v>
      </c>
    </row>
    <row r="5946" spans="1:2" x14ac:dyDescent="0.25">
      <c r="A5946" s="398">
        <v>36536</v>
      </c>
      <c r="B5946" s="399">
        <v>1.0250999999999999</v>
      </c>
    </row>
    <row r="5947" spans="1:2" x14ac:dyDescent="0.25">
      <c r="A5947" s="398">
        <v>36535</v>
      </c>
      <c r="B5947" s="399">
        <v>1.0289999999999999</v>
      </c>
    </row>
    <row r="5948" spans="1:2" x14ac:dyDescent="0.25">
      <c r="A5948" s="398">
        <v>36534</v>
      </c>
      <c r="B5948" s="399">
        <v>1.0296000000000001</v>
      </c>
    </row>
    <row r="5949" spans="1:2" x14ac:dyDescent="0.25">
      <c r="A5949" s="398">
        <v>36533</v>
      </c>
      <c r="B5949" s="399">
        <v>1.0288999999999999</v>
      </c>
    </row>
    <row r="5950" spans="1:2" x14ac:dyDescent="0.25">
      <c r="A5950" s="398">
        <v>36532</v>
      </c>
      <c r="B5950" s="399">
        <v>1.0313000000000001</v>
      </c>
    </row>
    <row r="5951" spans="1:2" x14ac:dyDescent="0.25">
      <c r="A5951" s="398">
        <v>36531</v>
      </c>
      <c r="B5951" s="399">
        <v>1.0319</v>
      </c>
    </row>
    <row r="5952" spans="1:2" x14ac:dyDescent="0.25">
      <c r="A5952" s="398">
        <v>36530</v>
      </c>
      <c r="B5952" s="399">
        <v>1.0306</v>
      </c>
    </row>
    <row r="5953" spans="1:2" x14ac:dyDescent="0.25">
      <c r="A5953" s="398">
        <v>36529</v>
      </c>
      <c r="B5953" s="399">
        <v>1.0255000000000001</v>
      </c>
    </row>
    <row r="5954" spans="1:2" x14ac:dyDescent="0.25">
      <c r="A5954" s="398">
        <v>36528</v>
      </c>
      <c r="B5954" s="399">
        <v>1.0054000000000001</v>
      </c>
    </row>
    <row r="5955" spans="1:2" x14ac:dyDescent="0.25">
      <c r="A5955" s="398">
        <v>36527</v>
      </c>
      <c r="B5955" s="399">
        <v>1.0055000000000001</v>
      </c>
    </row>
    <row r="5956" spans="1:2" x14ac:dyDescent="0.25">
      <c r="A5956" s="398">
        <v>36526</v>
      </c>
      <c r="B5956" s="399">
        <v>1.0069999999999999</v>
      </c>
    </row>
    <row r="5957" spans="1:2" x14ac:dyDescent="0.25">
      <c r="A5957" s="398">
        <v>36525</v>
      </c>
      <c r="B5957" s="399">
        <v>1.0041</v>
      </c>
    </row>
    <row r="5958" spans="1:2" x14ac:dyDescent="0.25">
      <c r="A5958" s="398">
        <v>36524</v>
      </c>
      <c r="B5958" s="399">
        <v>1.0041</v>
      </c>
    </row>
    <row r="5959" spans="1:2" x14ac:dyDescent="0.25">
      <c r="A5959" s="398">
        <v>36523</v>
      </c>
      <c r="B5959" s="399">
        <v>1.0067999999999999</v>
      </c>
    </row>
    <row r="5960" spans="1:2" x14ac:dyDescent="0.25">
      <c r="A5960" s="398">
        <v>36522</v>
      </c>
      <c r="B5960" s="399">
        <v>1.0127999999999999</v>
      </c>
    </row>
    <row r="5961" spans="1:2" x14ac:dyDescent="0.25">
      <c r="A5961" s="398">
        <v>36521</v>
      </c>
      <c r="B5961" s="399">
        <v>1.0127999999999999</v>
      </c>
    </row>
    <row r="5962" spans="1:2" x14ac:dyDescent="0.25">
      <c r="A5962" s="398">
        <v>36520</v>
      </c>
      <c r="B5962" s="399">
        <v>1.0125</v>
      </c>
    </row>
    <row r="5963" spans="1:2" x14ac:dyDescent="0.25">
      <c r="A5963" s="398">
        <v>36519</v>
      </c>
      <c r="B5963" s="399">
        <v>1.0135000000000001</v>
      </c>
    </row>
    <row r="5964" spans="1:2" x14ac:dyDescent="0.25">
      <c r="A5964" s="398">
        <v>36518</v>
      </c>
      <c r="B5964" s="399">
        <v>1.0133000000000001</v>
      </c>
    </row>
    <row r="5965" spans="1:2" x14ac:dyDescent="0.25">
      <c r="A5965" s="398">
        <v>36517</v>
      </c>
      <c r="B5965" s="399">
        <v>1.0092000000000001</v>
      </c>
    </row>
    <row r="5966" spans="1:2" x14ac:dyDescent="0.25">
      <c r="A5966" s="398">
        <v>36516</v>
      </c>
      <c r="B5966" s="399">
        <v>1.008</v>
      </c>
    </row>
    <row r="5967" spans="1:2" x14ac:dyDescent="0.25">
      <c r="A5967" s="398">
        <v>36515</v>
      </c>
      <c r="B5967" s="399">
        <v>1.0095000000000001</v>
      </c>
    </row>
    <row r="5968" spans="1:2" x14ac:dyDescent="0.25">
      <c r="A5968" s="398">
        <v>36514</v>
      </c>
      <c r="B5968" s="399">
        <v>1.0082</v>
      </c>
    </row>
    <row r="5969" spans="1:2" x14ac:dyDescent="0.25">
      <c r="A5969" s="398">
        <v>36513</v>
      </c>
      <c r="B5969" s="399">
        <v>1.0081</v>
      </c>
    </row>
    <row r="5970" spans="1:2" x14ac:dyDescent="0.25">
      <c r="A5970" s="398">
        <v>36512</v>
      </c>
      <c r="B5970" s="399">
        <v>1.0075000000000001</v>
      </c>
    </row>
    <row r="5971" spans="1:2" x14ac:dyDescent="0.25">
      <c r="A5971" s="398">
        <v>36511</v>
      </c>
      <c r="B5971" s="399">
        <v>1.0216000000000001</v>
      </c>
    </row>
    <row r="5972" spans="1:2" x14ac:dyDescent="0.25">
      <c r="A5972" s="398">
        <v>36510</v>
      </c>
      <c r="B5972" s="399">
        <v>1.0144</v>
      </c>
    </row>
    <row r="5973" spans="1:2" x14ac:dyDescent="0.25">
      <c r="A5973" s="398">
        <v>36509</v>
      </c>
      <c r="B5973" s="399">
        <v>1.0035000000000001</v>
      </c>
    </row>
    <row r="5974" spans="1:2" x14ac:dyDescent="0.25">
      <c r="A5974" s="398">
        <v>36508</v>
      </c>
      <c r="B5974" s="399">
        <v>1.006</v>
      </c>
    </row>
    <row r="5975" spans="1:2" x14ac:dyDescent="0.25">
      <c r="A5975" s="398">
        <v>36507</v>
      </c>
      <c r="B5975" s="399">
        <v>1.0125</v>
      </c>
    </row>
    <row r="5976" spans="1:2" x14ac:dyDescent="0.25">
      <c r="A5976" s="398">
        <v>36506</v>
      </c>
      <c r="B5976" s="399">
        <v>1.0130999999999999</v>
      </c>
    </row>
    <row r="5977" spans="1:2" x14ac:dyDescent="0.25">
      <c r="A5977" s="398">
        <v>36505</v>
      </c>
      <c r="B5977" s="399">
        <v>1.0133000000000001</v>
      </c>
    </row>
    <row r="5978" spans="1:2" x14ac:dyDescent="0.25">
      <c r="A5978" s="398">
        <v>36504</v>
      </c>
      <c r="B5978" s="399">
        <v>1.0148999999999999</v>
      </c>
    </row>
    <row r="5979" spans="1:2" x14ac:dyDescent="0.25">
      <c r="A5979" s="398">
        <v>36503</v>
      </c>
      <c r="B5979" s="399">
        <v>1.0213000000000001</v>
      </c>
    </row>
    <row r="5980" spans="1:2" x14ac:dyDescent="0.25">
      <c r="A5980" s="398">
        <v>36502</v>
      </c>
      <c r="B5980" s="399">
        <v>1.0247999999999999</v>
      </c>
    </row>
    <row r="5981" spans="1:2" x14ac:dyDescent="0.25">
      <c r="A5981" s="398">
        <v>36501</v>
      </c>
      <c r="B5981" s="399">
        <v>1.0225</v>
      </c>
    </row>
    <row r="5982" spans="1:2" x14ac:dyDescent="0.25">
      <c r="A5982" s="398">
        <v>36500</v>
      </c>
      <c r="B5982" s="399">
        <v>1.0148999999999999</v>
      </c>
    </row>
    <row r="5983" spans="1:2" x14ac:dyDescent="0.25">
      <c r="A5983" s="398">
        <v>36499</v>
      </c>
      <c r="B5983" s="399">
        <v>1.0024999999999999</v>
      </c>
    </row>
    <row r="5984" spans="1:2" x14ac:dyDescent="0.25">
      <c r="A5984" s="398">
        <v>36498</v>
      </c>
      <c r="B5984" s="399">
        <v>1.002</v>
      </c>
    </row>
    <row r="5985" spans="1:2" x14ac:dyDescent="0.25">
      <c r="A5985" s="398">
        <v>36497</v>
      </c>
      <c r="B5985" s="399">
        <v>1.0014000000000001</v>
      </c>
    </row>
    <row r="5986" spans="1:2" x14ac:dyDescent="0.25">
      <c r="A5986" s="398">
        <v>36496</v>
      </c>
      <c r="B5986" s="399">
        <v>1.0059</v>
      </c>
    </row>
    <row r="5987" spans="1:2" x14ac:dyDescent="0.25">
      <c r="A5987" s="398">
        <v>36495</v>
      </c>
      <c r="B5987" s="399">
        <v>1.0093000000000001</v>
      </c>
    </row>
    <row r="5988" spans="1:2" x14ac:dyDescent="0.25">
      <c r="A5988" s="398">
        <v>36494</v>
      </c>
      <c r="B5988" s="399">
        <v>1.0085</v>
      </c>
    </row>
    <row r="5989" spans="1:2" x14ac:dyDescent="0.25">
      <c r="A5989" s="398">
        <v>36493</v>
      </c>
      <c r="B5989" s="399">
        <v>1.0109999999999999</v>
      </c>
    </row>
    <row r="5990" spans="1:2" x14ac:dyDescent="0.25">
      <c r="A5990" s="398">
        <v>36492</v>
      </c>
      <c r="B5990" s="399">
        <v>1.0152000000000001</v>
      </c>
    </row>
    <row r="5991" spans="1:2" x14ac:dyDescent="0.25">
      <c r="A5991" s="398">
        <v>36491</v>
      </c>
      <c r="B5991" s="399">
        <v>1.0169999999999999</v>
      </c>
    </row>
    <row r="5992" spans="1:2" x14ac:dyDescent="0.25">
      <c r="A5992" s="398">
        <v>36490</v>
      </c>
      <c r="B5992" s="399">
        <v>1.0138</v>
      </c>
    </row>
    <row r="5993" spans="1:2" x14ac:dyDescent="0.25">
      <c r="A5993" s="398">
        <v>36489</v>
      </c>
      <c r="B5993" s="399">
        <v>1.0190999999999999</v>
      </c>
    </row>
    <row r="5994" spans="1:2" x14ac:dyDescent="0.25">
      <c r="A5994" s="398">
        <v>36488</v>
      </c>
      <c r="B5994" s="399">
        <v>1.0230999999999999</v>
      </c>
    </row>
    <row r="5995" spans="1:2" x14ac:dyDescent="0.25">
      <c r="A5995" s="398">
        <v>36487</v>
      </c>
      <c r="B5995" s="399">
        <v>1.0311999999999999</v>
      </c>
    </row>
    <row r="5996" spans="1:2" x14ac:dyDescent="0.25">
      <c r="A5996" s="398">
        <v>36486</v>
      </c>
      <c r="B5996" s="399">
        <v>1.0313000000000001</v>
      </c>
    </row>
    <row r="5997" spans="1:2" x14ac:dyDescent="0.25">
      <c r="A5997" s="398">
        <v>36485</v>
      </c>
      <c r="B5997" s="399">
        <v>1.0301</v>
      </c>
    </row>
    <row r="5998" spans="1:2" x14ac:dyDescent="0.25">
      <c r="A5998" s="398">
        <v>36484</v>
      </c>
      <c r="B5998" s="399">
        <v>1.0289999999999999</v>
      </c>
    </row>
    <row r="5999" spans="1:2" x14ac:dyDescent="0.25">
      <c r="A5999" s="398">
        <v>36483</v>
      </c>
      <c r="B5999" s="399">
        <v>1.0305</v>
      </c>
    </row>
    <row r="6000" spans="1:2" x14ac:dyDescent="0.25">
      <c r="A6000" s="398">
        <v>36482</v>
      </c>
      <c r="B6000" s="399">
        <v>1.0397000000000001</v>
      </c>
    </row>
    <row r="6001" spans="1:2" x14ac:dyDescent="0.25">
      <c r="A6001" s="398">
        <v>36481</v>
      </c>
      <c r="B6001" s="399">
        <v>1.0405</v>
      </c>
    </row>
    <row r="6002" spans="1:2" x14ac:dyDescent="0.25">
      <c r="A6002" s="398">
        <v>36480</v>
      </c>
      <c r="B6002" s="399">
        <v>1.0335000000000001</v>
      </c>
    </row>
    <row r="6003" spans="1:2" x14ac:dyDescent="0.25">
      <c r="A6003" s="398">
        <v>36479</v>
      </c>
      <c r="B6003" s="399">
        <v>1.0311999999999999</v>
      </c>
    </row>
    <row r="6004" spans="1:2" x14ac:dyDescent="0.25">
      <c r="A6004" s="398">
        <v>36478</v>
      </c>
      <c r="B6004" s="399">
        <v>1.0323</v>
      </c>
    </row>
    <row r="6005" spans="1:2" x14ac:dyDescent="0.25">
      <c r="A6005" s="398">
        <v>36477</v>
      </c>
      <c r="B6005" s="399">
        <v>1.0315000000000001</v>
      </c>
    </row>
    <row r="6006" spans="1:2" x14ac:dyDescent="0.25">
      <c r="A6006" s="398">
        <v>36476</v>
      </c>
      <c r="B6006" s="399">
        <v>1.036</v>
      </c>
    </row>
    <row r="6007" spans="1:2" x14ac:dyDescent="0.25">
      <c r="A6007" s="398">
        <v>36475</v>
      </c>
      <c r="B6007" s="399">
        <v>1.0411999999999999</v>
      </c>
    </row>
    <row r="6008" spans="1:2" x14ac:dyDescent="0.25">
      <c r="A6008" s="398">
        <v>36474</v>
      </c>
      <c r="B6008" s="399">
        <v>1.0406</v>
      </c>
    </row>
    <row r="6009" spans="1:2" x14ac:dyDescent="0.25">
      <c r="A6009" s="398">
        <v>36473</v>
      </c>
      <c r="B6009" s="399">
        <v>1.0402</v>
      </c>
    </row>
    <row r="6010" spans="1:2" x14ac:dyDescent="0.25">
      <c r="A6010" s="398">
        <v>36472</v>
      </c>
      <c r="B6010" s="399">
        <v>1.0405</v>
      </c>
    </row>
    <row r="6011" spans="1:2" x14ac:dyDescent="0.25">
      <c r="A6011" s="398">
        <v>36471</v>
      </c>
      <c r="B6011" s="399">
        <v>1.0443</v>
      </c>
    </row>
    <row r="6012" spans="1:2" x14ac:dyDescent="0.25">
      <c r="A6012" s="398">
        <v>36470</v>
      </c>
      <c r="B6012" s="399">
        <v>1.0389999999999999</v>
      </c>
    </row>
    <row r="6013" spans="1:2" x14ac:dyDescent="0.25">
      <c r="A6013" s="398">
        <v>36469</v>
      </c>
      <c r="B6013" s="399">
        <v>1.0389999999999999</v>
      </c>
    </row>
    <row r="6014" spans="1:2" x14ac:dyDescent="0.25">
      <c r="A6014" s="398">
        <v>36468</v>
      </c>
      <c r="B6014" s="399">
        <v>1.0482</v>
      </c>
    </row>
    <row r="6015" spans="1:2" x14ac:dyDescent="0.25">
      <c r="A6015" s="398">
        <v>36467</v>
      </c>
      <c r="B6015" s="399">
        <v>1.0498000000000001</v>
      </c>
    </row>
    <row r="6016" spans="1:2" x14ac:dyDescent="0.25">
      <c r="A6016" s="398">
        <v>36466</v>
      </c>
      <c r="B6016" s="399">
        <v>1.0515000000000001</v>
      </c>
    </row>
    <row r="6017" spans="1:2" x14ac:dyDescent="0.25">
      <c r="A6017" s="398">
        <v>36465</v>
      </c>
      <c r="B6017" s="399">
        <v>1.0545</v>
      </c>
    </row>
    <row r="6018" spans="1:2" x14ac:dyDescent="0.25">
      <c r="A6018" s="398">
        <v>36464</v>
      </c>
      <c r="B6018" s="399">
        <v>1.0552999999999999</v>
      </c>
    </row>
    <row r="6019" spans="1:2" x14ac:dyDescent="0.25">
      <c r="A6019" s="398">
        <v>36463</v>
      </c>
      <c r="B6019" s="399">
        <v>1.0606</v>
      </c>
    </row>
    <row r="6020" spans="1:2" x14ac:dyDescent="0.25">
      <c r="A6020" s="398">
        <v>36462</v>
      </c>
      <c r="B6020" s="399">
        <v>1.0509999999999999</v>
      </c>
    </row>
    <row r="6021" spans="1:2" x14ac:dyDescent="0.25">
      <c r="A6021" s="398">
        <v>36461</v>
      </c>
      <c r="B6021" s="399">
        <v>1.0512999999999999</v>
      </c>
    </row>
    <row r="6022" spans="1:2" x14ac:dyDescent="0.25">
      <c r="A6022" s="398">
        <v>36460</v>
      </c>
      <c r="B6022" s="399">
        <v>1.0571999999999999</v>
      </c>
    </row>
    <row r="6023" spans="1:2" x14ac:dyDescent="0.25">
      <c r="A6023" s="398">
        <v>36459</v>
      </c>
      <c r="B6023" s="399">
        <v>1.0632999999999999</v>
      </c>
    </row>
    <row r="6024" spans="1:2" x14ac:dyDescent="0.25">
      <c r="A6024" s="398">
        <v>36458</v>
      </c>
      <c r="B6024" s="399">
        <v>1.0676000000000001</v>
      </c>
    </row>
    <row r="6025" spans="1:2" x14ac:dyDescent="0.25">
      <c r="A6025" s="398">
        <v>36457</v>
      </c>
      <c r="B6025" s="399">
        <v>1.0694999999999999</v>
      </c>
    </row>
    <row r="6026" spans="1:2" x14ac:dyDescent="0.25">
      <c r="A6026" s="398">
        <v>36456</v>
      </c>
      <c r="B6026" s="399">
        <v>1.0764</v>
      </c>
    </row>
    <row r="6027" spans="1:2" x14ac:dyDescent="0.25">
      <c r="A6027" s="398">
        <v>36455</v>
      </c>
      <c r="B6027" s="399">
        <v>1.0777000000000001</v>
      </c>
    </row>
    <row r="6028" spans="1:2" x14ac:dyDescent="0.25">
      <c r="A6028" s="398">
        <v>36454</v>
      </c>
      <c r="B6028" s="399">
        <v>1.0778000000000001</v>
      </c>
    </row>
    <row r="6029" spans="1:2" x14ac:dyDescent="0.25">
      <c r="A6029" s="398">
        <v>36453</v>
      </c>
      <c r="B6029" s="399">
        <v>1.0780000000000001</v>
      </c>
    </row>
    <row r="6030" spans="1:2" x14ac:dyDescent="0.25">
      <c r="A6030" s="398">
        <v>36452</v>
      </c>
      <c r="B6030" s="399">
        <v>1.0818000000000001</v>
      </c>
    </row>
    <row r="6031" spans="1:2" x14ac:dyDescent="0.25">
      <c r="A6031" s="398">
        <v>36451</v>
      </c>
      <c r="B6031" s="399">
        <v>1.0865</v>
      </c>
    </row>
    <row r="6032" spans="1:2" x14ac:dyDescent="0.25">
      <c r="A6032" s="398">
        <v>36450</v>
      </c>
      <c r="B6032" s="399">
        <v>1.0894999999999999</v>
      </c>
    </row>
    <row r="6033" spans="1:2" x14ac:dyDescent="0.25">
      <c r="A6033" s="398">
        <v>36449</v>
      </c>
      <c r="B6033" s="399">
        <v>1.0885</v>
      </c>
    </row>
    <row r="6034" spans="1:2" x14ac:dyDescent="0.25">
      <c r="A6034" s="398">
        <v>36448</v>
      </c>
      <c r="B6034" s="399">
        <v>1.0863</v>
      </c>
    </row>
    <row r="6035" spans="1:2" x14ac:dyDescent="0.25">
      <c r="A6035" s="398">
        <v>36447</v>
      </c>
      <c r="B6035" s="399">
        <v>1.0779000000000001</v>
      </c>
    </row>
    <row r="6036" spans="1:2" x14ac:dyDescent="0.25">
      <c r="A6036" s="398">
        <v>36446</v>
      </c>
      <c r="B6036" s="399">
        <v>1.0769</v>
      </c>
    </row>
    <row r="6037" spans="1:2" x14ac:dyDescent="0.25">
      <c r="A6037" s="398">
        <v>36445</v>
      </c>
      <c r="B6037" s="399">
        <v>1.0664</v>
      </c>
    </row>
    <row r="6038" spans="1:2" x14ac:dyDescent="0.25">
      <c r="A6038" s="398">
        <v>36444</v>
      </c>
      <c r="B6038" s="399">
        <v>1.0629999999999999</v>
      </c>
    </row>
    <row r="6039" spans="1:2" x14ac:dyDescent="0.25">
      <c r="A6039" s="398">
        <v>36443</v>
      </c>
      <c r="B6039" s="399">
        <v>1.0622</v>
      </c>
    </row>
    <row r="6040" spans="1:2" x14ac:dyDescent="0.25">
      <c r="A6040" s="398">
        <v>36442</v>
      </c>
      <c r="B6040" s="399">
        <v>1.0629999999999999</v>
      </c>
    </row>
    <row r="6041" spans="1:2" x14ac:dyDescent="0.25">
      <c r="A6041" s="398">
        <v>36441</v>
      </c>
      <c r="B6041" s="399">
        <v>1.0665</v>
      </c>
    </row>
    <row r="6042" spans="1:2" x14ac:dyDescent="0.25">
      <c r="A6042" s="398">
        <v>36440</v>
      </c>
      <c r="B6042" s="399">
        <v>1.0710999999999999</v>
      </c>
    </row>
    <row r="6043" spans="1:2" x14ac:dyDescent="0.25">
      <c r="A6043" s="398">
        <v>36439</v>
      </c>
      <c r="B6043" s="399">
        <v>1.0726</v>
      </c>
    </row>
    <row r="6044" spans="1:2" x14ac:dyDescent="0.25">
      <c r="A6044" s="398">
        <v>36438</v>
      </c>
      <c r="B6044" s="399">
        <v>1.069</v>
      </c>
    </row>
    <row r="6045" spans="1:2" x14ac:dyDescent="0.25">
      <c r="A6045" s="398">
        <v>36437</v>
      </c>
      <c r="B6045" s="399">
        <v>1.0716000000000001</v>
      </c>
    </row>
    <row r="6046" spans="1:2" x14ac:dyDescent="0.25">
      <c r="A6046" s="398">
        <v>36436</v>
      </c>
      <c r="B6046" s="399">
        <v>1.0716000000000001</v>
      </c>
    </row>
    <row r="6047" spans="1:2" x14ac:dyDescent="0.25">
      <c r="A6047" s="398">
        <v>36435</v>
      </c>
      <c r="B6047" s="399">
        <v>1.0714999999999999</v>
      </c>
    </row>
    <row r="6048" spans="1:2" x14ac:dyDescent="0.25">
      <c r="A6048" s="398">
        <v>36434</v>
      </c>
      <c r="B6048" s="399">
        <v>1.0723</v>
      </c>
    </row>
    <row r="6049" spans="1:2" x14ac:dyDescent="0.25">
      <c r="A6049" s="398">
        <v>36433</v>
      </c>
      <c r="B6049" s="399">
        <v>1.0650999999999999</v>
      </c>
    </row>
    <row r="6050" spans="1:2" x14ac:dyDescent="0.25">
      <c r="A6050" s="398">
        <v>36432</v>
      </c>
      <c r="B6050" s="399">
        <v>1.0549999999999999</v>
      </c>
    </row>
    <row r="6051" spans="1:2" x14ac:dyDescent="0.25">
      <c r="A6051" s="398">
        <v>36431</v>
      </c>
      <c r="B6051" s="399">
        <v>1.0479000000000001</v>
      </c>
    </row>
    <row r="6052" spans="1:2" x14ac:dyDescent="0.25">
      <c r="A6052" s="398">
        <v>36430</v>
      </c>
      <c r="B6052" s="399">
        <v>1.0444</v>
      </c>
    </row>
    <row r="6053" spans="1:2" x14ac:dyDescent="0.25">
      <c r="A6053" s="398">
        <v>36429</v>
      </c>
      <c r="B6053" s="399">
        <v>1.0431999999999999</v>
      </c>
    </row>
    <row r="6054" spans="1:2" x14ac:dyDescent="0.25">
      <c r="A6054" s="398">
        <v>36428</v>
      </c>
      <c r="B6054" s="399">
        <v>1.0427999999999999</v>
      </c>
    </row>
    <row r="6055" spans="1:2" x14ac:dyDescent="0.25">
      <c r="A6055" s="398">
        <v>36427</v>
      </c>
      <c r="B6055" s="399">
        <v>1.0472999999999999</v>
      </c>
    </row>
    <row r="6056" spans="1:2" x14ac:dyDescent="0.25">
      <c r="A6056" s="398">
        <v>36426</v>
      </c>
      <c r="B6056" s="399">
        <v>1.0442</v>
      </c>
    </row>
    <row r="6057" spans="1:2" x14ac:dyDescent="0.25">
      <c r="A6057" s="398">
        <v>36425</v>
      </c>
      <c r="B6057" s="399">
        <v>1.0505</v>
      </c>
    </row>
    <row r="6058" spans="1:2" x14ac:dyDescent="0.25">
      <c r="A6058" s="398">
        <v>36424</v>
      </c>
      <c r="B6058" s="399">
        <v>1.0417000000000001</v>
      </c>
    </row>
    <row r="6059" spans="1:2" x14ac:dyDescent="0.25">
      <c r="A6059" s="398">
        <v>36423</v>
      </c>
      <c r="B6059" s="399">
        <v>1.0412999999999999</v>
      </c>
    </row>
    <row r="6060" spans="1:2" x14ac:dyDescent="0.25">
      <c r="A6060" s="398">
        <v>36422</v>
      </c>
      <c r="B6060" s="399">
        <v>1.0410999999999999</v>
      </c>
    </row>
    <row r="6061" spans="1:2" x14ac:dyDescent="0.25">
      <c r="A6061" s="398">
        <v>36421</v>
      </c>
      <c r="B6061" s="399">
        <v>1.0421</v>
      </c>
    </row>
    <row r="6062" spans="1:2" x14ac:dyDescent="0.25">
      <c r="A6062" s="398">
        <v>36420</v>
      </c>
      <c r="B6062" s="399">
        <v>1.0390999999999999</v>
      </c>
    </row>
    <row r="6063" spans="1:2" x14ac:dyDescent="0.25">
      <c r="A6063" s="398">
        <v>36419</v>
      </c>
      <c r="B6063" s="399">
        <v>1.0397000000000001</v>
      </c>
    </row>
    <row r="6064" spans="1:2" x14ac:dyDescent="0.25">
      <c r="A6064" s="398">
        <v>36418</v>
      </c>
      <c r="B6064" s="399">
        <v>1.0353000000000001</v>
      </c>
    </row>
    <row r="6065" spans="1:2" x14ac:dyDescent="0.25">
      <c r="A6065" s="398">
        <v>36417</v>
      </c>
      <c r="B6065" s="399">
        <v>1.0363</v>
      </c>
    </row>
    <row r="6066" spans="1:2" x14ac:dyDescent="0.25">
      <c r="A6066" s="398">
        <v>36416</v>
      </c>
      <c r="B6066" s="399">
        <v>1.0361</v>
      </c>
    </row>
    <row r="6067" spans="1:2" x14ac:dyDescent="0.25">
      <c r="A6067" s="398">
        <v>36415</v>
      </c>
      <c r="B6067" s="399">
        <v>1.0358000000000001</v>
      </c>
    </row>
    <row r="6068" spans="1:2" x14ac:dyDescent="0.25">
      <c r="A6068" s="398">
        <v>36414</v>
      </c>
      <c r="B6068" s="399">
        <v>1.0363</v>
      </c>
    </row>
    <row r="6069" spans="1:2" x14ac:dyDescent="0.25">
      <c r="A6069" s="398">
        <v>36413</v>
      </c>
      <c r="B6069" s="399">
        <v>1.0518000000000001</v>
      </c>
    </row>
    <row r="6070" spans="1:2" x14ac:dyDescent="0.25">
      <c r="A6070" s="398">
        <v>36412</v>
      </c>
      <c r="B6070" s="399">
        <v>1.0590999999999999</v>
      </c>
    </row>
    <row r="6071" spans="1:2" x14ac:dyDescent="0.25">
      <c r="A6071" s="398">
        <v>36411</v>
      </c>
      <c r="B6071" s="399">
        <v>1.06</v>
      </c>
    </row>
    <row r="6072" spans="1:2" x14ac:dyDescent="0.25">
      <c r="A6072" s="398">
        <v>36410</v>
      </c>
      <c r="B6072" s="399">
        <v>1.0563</v>
      </c>
    </row>
    <row r="6073" spans="1:2" x14ac:dyDescent="0.25">
      <c r="A6073" s="398">
        <v>36409</v>
      </c>
      <c r="B6073" s="399">
        <v>1.0592999999999999</v>
      </c>
    </row>
    <row r="6074" spans="1:2" x14ac:dyDescent="0.25">
      <c r="A6074" s="398">
        <v>36408</v>
      </c>
      <c r="B6074" s="399">
        <v>1.0575000000000001</v>
      </c>
    </row>
    <row r="6075" spans="1:2" x14ac:dyDescent="0.25">
      <c r="A6075" s="398">
        <v>36407</v>
      </c>
      <c r="B6075" s="399">
        <v>1.0609999999999999</v>
      </c>
    </row>
    <row r="6076" spans="1:2" x14ac:dyDescent="0.25">
      <c r="A6076" s="398">
        <v>36406</v>
      </c>
      <c r="B6076" s="399">
        <v>1.0683</v>
      </c>
    </row>
    <row r="6077" spans="1:2" x14ac:dyDescent="0.25">
      <c r="A6077" s="398">
        <v>36405</v>
      </c>
      <c r="B6077" s="399">
        <v>1.0662</v>
      </c>
    </row>
    <row r="6078" spans="1:2" x14ac:dyDescent="0.25">
      <c r="A6078" s="398">
        <v>36404</v>
      </c>
      <c r="B6078" s="399">
        <v>1.0608</v>
      </c>
    </row>
    <row r="6079" spans="1:2" x14ac:dyDescent="0.25">
      <c r="A6079" s="398">
        <v>36403</v>
      </c>
      <c r="B6079" s="399">
        <v>1.0541</v>
      </c>
    </row>
    <row r="6080" spans="1:2" x14ac:dyDescent="0.25">
      <c r="A6080" s="398">
        <v>36402</v>
      </c>
      <c r="B6080" s="399">
        <v>1.0454000000000001</v>
      </c>
    </row>
    <row r="6081" spans="1:2" x14ac:dyDescent="0.25">
      <c r="A6081" s="398">
        <v>36401</v>
      </c>
      <c r="B6081" s="399">
        <v>1.0477000000000001</v>
      </c>
    </row>
    <row r="6082" spans="1:2" x14ac:dyDescent="0.25">
      <c r="A6082" s="398">
        <v>36400</v>
      </c>
      <c r="B6082" s="399">
        <v>1.0536000000000001</v>
      </c>
    </row>
    <row r="6083" spans="1:2" x14ac:dyDescent="0.25">
      <c r="A6083" s="398">
        <v>36399</v>
      </c>
      <c r="B6083" s="399">
        <v>1.0455000000000001</v>
      </c>
    </row>
    <row r="6084" spans="1:2" x14ac:dyDescent="0.25">
      <c r="A6084" s="398">
        <v>36398</v>
      </c>
      <c r="B6084" s="399">
        <v>1.0442</v>
      </c>
    </row>
    <row r="6085" spans="1:2" x14ac:dyDescent="0.25">
      <c r="A6085" s="398">
        <v>36397</v>
      </c>
      <c r="B6085" s="399">
        <v>1.0446</v>
      </c>
    </row>
    <row r="6086" spans="1:2" x14ac:dyDescent="0.25">
      <c r="A6086" s="398">
        <v>36396</v>
      </c>
      <c r="B6086" s="399">
        <v>1.0505</v>
      </c>
    </row>
    <row r="6087" spans="1:2" x14ac:dyDescent="0.25">
      <c r="A6087" s="398">
        <v>36395</v>
      </c>
      <c r="B6087" s="399">
        <v>1.0630999999999999</v>
      </c>
    </row>
    <row r="6088" spans="1:2" x14ac:dyDescent="0.25">
      <c r="A6088" s="398">
        <v>36394</v>
      </c>
      <c r="B6088" s="399">
        <v>1.0668</v>
      </c>
    </row>
    <row r="6089" spans="1:2" x14ac:dyDescent="0.25">
      <c r="A6089" s="398">
        <v>36393</v>
      </c>
      <c r="B6089" s="399">
        <v>1.0673999999999999</v>
      </c>
    </row>
    <row r="6090" spans="1:2" x14ac:dyDescent="0.25">
      <c r="A6090" s="398">
        <v>36392</v>
      </c>
      <c r="B6090" s="399">
        <v>1.0664</v>
      </c>
    </row>
    <row r="6091" spans="1:2" x14ac:dyDescent="0.25">
      <c r="A6091" s="398">
        <v>36391</v>
      </c>
      <c r="B6091" s="399">
        <v>1.0528999999999999</v>
      </c>
    </row>
    <row r="6092" spans="1:2" x14ac:dyDescent="0.25">
      <c r="A6092" s="398">
        <v>36390</v>
      </c>
      <c r="B6092" s="399">
        <v>1.0531999999999999</v>
      </c>
    </row>
    <row r="6093" spans="1:2" x14ac:dyDescent="0.25">
      <c r="A6093" s="398">
        <v>36389</v>
      </c>
      <c r="B6093" s="399">
        <v>1.0519000000000001</v>
      </c>
    </row>
    <row r="6094" spans="1:2" x14ac:dyDescent="0.25">
      <c r="A6094" s="398">
        <v>36388</v>
      </c>
      <c r="B6094" s="399">
        <v>1.0571999999999999</v>
      </c>
    </row>
    <row r="6095" spans="1:2" x14ac:dyDescent="0.25">
      <c r="A6095" s="398">
        <v>36387</v>
      </c>
      <c r="B6095" s="399">
        <v>1.0568</v>
      </c>
    </row>
    <row r="6096" spans="1:2" x14ac:dyDescent="0.25">
      <c r="A6096" s="398">
        <v>36386</v>
      </c>
      <c r="B6096" s="399">
        <v>1.0569</v>
      </c>
    </row>
    <row r="6097" spans="1:2" x14ac:dyDescent="0.25">
      <c r="A6097" s="398">
        <v>36385</v>
      </c>
      <c r="B6097" s="399">
        <v>1.0665</v>
      </c>
    </row>
    <row r="6098" spans="1:2" x14ac:dyDescent="0.25">
      <c r="A6098" s="398">
        <v>36384</v>
      </c>
      <c r="B6098" s="399">
        <v>1.0636000000000001</v>
      </c>
    </row>
    <row r="6099" spans="1:2" x14ac:dyDescent="0.25">
      <c r="A6099" s="398">
        <v>36383</v>
      </c>
      <c r="B6099" s="399">
        <v>1.0682</v>
      </c>
    </row>
    <row r="6100" spans="1:2" x14ac:dyDescent="0.25">
      <c r="A6100" s="398">
        <v>36382</v>
      </c>
      <c r="B6100" s="399">
        <v>1.0734999999999999</v>
      </c>
    </row>
    <row r="6101" spans="1:2" x14ac:dyDescent="0.25">
      <c r="A6101" s="398">
        <v>36381</v>
      </c>
      <c r="B6101" s="399">
        <v>1.0692999999999999</v>
      </c>
    </row>
    <row r="6102" spans="1:2" x14ac:dyDescent="0.25">
      <c r="A6102" s="398">
        <v>36380</v>
      </c>
      <c r="B6102" s="399">
        <v>1.0716000000000001</v>
      </c>
    </row>
    <row r="6103" spans="1:2" x14ac:dyDescent="0.25">
      <c r="A6103" s="398">
        <v>36379</v>
      </c>
      <c r="B6103" s="399">
        <v>1.07</v>
      </c>
    </row>
    <row r="6104" spans="1:2" x14ac:dyDescent="0.25">
      <c r="A6104" s="398">
        <v>36378</v>
      </c>
      <c r="B6104" s="399">
        <v>1.0742</v>
      </c>
    </row>
    <row r="6105" spans="1:2" x14ac:dyDescent="0.25">
      <c r="A6105" s="398">
        <v>36377</v>
      </c>
      <c r="B6105" s="399">
        <v>1.0786</v>
      </c>
    </row>
    <row r="6106" spans="1:2" x14ac:dyDescent="0.25">
      <c r="A6106" s="398">
        <v>36376</v>
      </c>
      <c r="B6106" s="399">
        <v>1.0767</v>
      </c>
    </row>
    <row r="6107" spans="1:2" x14ac:dyDescent="0.25">
      <c r="A6107" s="398">
        <v>36375</v>
      </c>
      <c r="B6107" s="399">
        <v>1.0654999999999999</v>
      </c>
    </row>
    <row r="6108" spans="1:2" x14ac:dyDescent="0.25">
      <c r="A6108" s="398">
        <v>36374</v>
      </c>
      <c r="B6108" s="399">
        <v>1.0665</v>
      </c>
    </row>
    <row r="6109" spans="1:2" x14ac:dyDescent="0.25">
      <c r="A6109" s="398">
        <v>36373</v>
      </c>
      <c r="B6109" s="399">
        <v>1.0712999999999999</v>
      </c>
    </row>
    <row r="6110" spans="1:2" x14ac:dyDescent="0.25">
      <c r="A6110" s="398">
        <v>36372</v>
      </c>
      <c r="B6110" s="399">
        <v>1.0709</v>
      </c>
    </row>
    <row r="6111" spans="1:2" x14ac:dyDescent="0.25">
      <c r="A6111" s="398">
        <v>36371</v>
      </c>
      <c r="B6111" s="399">
        <v>1.0693999999999999</v>
      </c>
    </row>
    <row r="6112" spans="1:2" x14ac:dyDescent="0.25">
      <c r="A6112" s="398">
        <v>36370</v>
      </c>
      <c r="B6112" s="399">
        <v>1.0684</v>
      </c>
    </row>
    <row r="6113" spans="1:2" x14ac:dyDescent="0.25">
      <c r="A6113" s="398">
        <v>36369</v>
      </c>
      <c r="B6113" s="399">
        <v>1.0618000000000001</v>
      </c>
    </row>
    <row r="6114" spans="1:2" x14ac:dyDescent="0.25">
      <c r="A6114" s="398">
        <v>36368</v>
      </c>
      <c r="B6114" s="399">
        <v>1.0631999999999999</v>
      </c>
    </row>
    <row r="6115" spans="1:2" x14ac:dyDescent="0.25">
      <c r="A6115" s="398">
        <v>36367</v>
      </c>
      <c r="B6115" s="399">
        <v>1.0649</v>
      </c>
    </row>
    <row r="6116" spans="1:2" x14ac:dyDescent="0.25">
      <c r="A6116" s="398">
        <v>36366</v>
      </c>
      <c r="B6116" s="399">
        <v>1.0531999999999999</v>
      </c>
    </row>
    <row r="6117" spans="1:2" x14ac:dyDescent="0.25">
      <c r="A6117" s="398">
        <v>36365</v>
      </c>
      <c r="B6117" s="399">
        <v>1.0527</v>
      </c>
    </row>
    <row r="6118" spans="1:2" x14ac:dyDescent="0.25">
      <c r="A6118" s="398">
        <v>36364</v>
      </c>
      <c r="B6118" s="399">
        <v>1.0501</v>
      </c>
    </row>
    <row r="6119" spans="1:2" x14ac:dyDescent="0.25">
      <c r="A6119" s="398">
        <v>36363</v>
      </c>
      <c r="B6119" s="399">
        <v>1.05</v>
      </c>
    </row>
    <row r="6120" spans="1:2" x14ac:dyDescent="0.25">
      <c r="A6120" s="398">
        <v>36362</v>
      </c>
      <c r="B6120" s="399">
        <v>1.0461</v>
      </c>
    </row>
    <row r="6121" spans="1:2" x14ac:dyDescent="0.25">
      <c r="A6121" s="398">
        <v>36361</v>
      </c>
      <c r="B6121" s="399">
        <v>1.0375000000000001</v>
      </c>
    </row>
    <row r="6122" spans="1:2" x14ac:dyDescent="0.25">
      <c r="A6122" s="398">
        <v>36360</v>
      </c>
      <c r="B6122" s="399">
        <v>1.0145</v>
      </c>
    </row>
    <row r="6123" spans="1:2" x14ac:dyDescent="0.25">
      <c r="A6123" s="398">
        <v>36359</v>
      </c>
      <c r="B6123" s="399">
        <v>1.0206999999999999</v>
      </c>
    </row>
    <row r="6124" spans="1:2" x14ac:dyDescent="0.25">
      <c r="A6124" s="398">
        <v>36358</v>
      </c>
      <c r="B6124" s="399">
        <v>1.0198</v>
      </c>
    </row>
    <row r="6125" spans="1:2" x14ac:dyDescent="0.25">
      <c r="A6125" s="398">
        <v>36357</v>
      </c>
      <c r="B6125" s="399">
        <v>1.0202</v>
      </c>
    </row>
    <row r="6126" spans="1:2" x14ac:dyDescent="0.25">
      <c r="A6126" s="398">
        <v>36356</v>
      </c>
      <c r="B6126" s="399">
        <v>1.0218</v>
      </c>
    </row>
    <row r="6127" spans="1:2" x14ac:dyDescent="0.25">
      <c r="A6127" s="398">
        <v>36355</v>
      </c>
      <c r="B6127" s="399">
        <v>1.0170999999999999</v>
      </c>
    </row>
    <row r="6128" spans="1:2" x14ac:dyDescent="0.25">
      <c r="A6128" s="398">
        <v>36354</v>
      </c>
      <c r="B6128" s="399">
        <v>1.0164</v>
      </c>
    </row>
    <row r="6129" spans="1:2" x14ac:dyDescent="0.25">
      <c r="A6129" s="398">
        <v>36353</v>
      </c>
      <c r="B6129" s="399">
        <v>1.0138</v>
      </c>
    </row>
    <row r="6130" spans="1:2" x14ac:dyDescent="0.25">
      <c r="A6130" s="398">
        <v>36352</v>
      </c>
      <c r="B6130" s="399">
        <v>1.0185</v>
      </c>
    </row>
    <row r="6131" spans="1:2" x14ac:dyDescent="0.25">
      <c r="A6131" s="398">
        <v>36351</v>
      </c>
      <c r="B6131" s="399">
        <v>1.0198</v>
      </c>
    </row>
    <row r="6132" spans="1:2" x14ac:dyDescent="0.25">
      <c r="A6132" s="398">
        <v>36350</v>
      </c>
      <c r="B6132" s="399">
        <v>1.0198</v>
      </c>
    </row>
    <row r="6133" spans="1:2" x14ac:dyDescent="0.25">
      <c r="A6133" s="398">
        <v>36349</v>
      </c>
      <c r="B6133" s="399">
        <v>1.0186999999999999</v>
      </c>
    </row>
    <row r="6134" spans="1:2" x14ac:dyDescent="0.25">
      <c r="A6134" s="398">
        <v>36348</v>
      </c>
      <c r="B6134" s="399">
        <v>1.0229999999999999</v>
      </c>
    </row>
    <row r="6135" spans="1:2" x14ac:dyDescent="0.25">
      <c r="A6135" s="398">
        <v>36347</v>
      </c>
      <c r="B6135" s="399">
        <v>1.0216000000000001</v>
      </c>
    </row>
    <row r="6136" spans="1:2" x14ac:dyDescent="0.25">
      <c r="A6136" s="398">
        <v>36346</v>
      </c>
      <c r="B6136" s="399">
        <v>1.0228999999999999</v>
      </c>
    </row>
    <row r="6137" spans="1:2" x14ac:dyDescent="0.25">
      <c r="A6137" s="398">
        <v>36345</v>
      </c>
      <c r="B6137" s="399">
        <v>1.0245</v>
      </c>
    </row>
    <row r="6138" spans="1:2" x14ac:dyDescent="0.25">
      <c r="A6138" s="398">
        <v>36344</v>
      </c>
      <c r="B6138" s="399">
        <v>1.0245</v>
      </c>
    </row>
    <row r="6139" spans="1:2" x14ac:dyDescent="0.25">
      <c r="A6139" s="398">
        <v>36343</v>
      </c>
      <c r="B6139" s="399">
        <v>1.0233000000000001</v>
      </c>
    </row>
    <row r="6140" spans="1:2" x14ac:dyDescent="0.25">
      <c r="A6140" s="398">
        <v>36342</v>
      </c>
      <c r="B6140" s="399">
        <v>1.0337000000000001</v>
      </c>
    </row>
    <row r="6141" spans="1:2" x14ac:dyDescent="0.25">
      <c r="A6141" s="398">
        <v>36341</v>
      </c>
      <c r="B6141" s="399">
        <v>1.0325</v>
      </c>
    </row>
    <row r="6142" spans="1:2" x14ac:dyDescent="0.25">
      <c r="A6142" s="398">
        <v>36340</v>
      </c>
      <c r="B6142" s="399">
        <v>1.0347999999999999</v>
      </c>
    </row>
    <row r="6143" spans="1:2" x14ac:dyDescent="0.25">
      <c r="A6143" s="398">
        <v>36339</v>
      </c>
      <c r="B6143" s="399">
        <v>1.0394000000000001</v>
      </c>
    </row>
    <row r="6144" spans="1:2" x14ac:dyDescent="0.25">
      <c r="A6144" s="398">
        <v>36338</v>
      </c>
      <c r="B6144" s="399">
        <v>1.0421</v>
      </c>
    </row>
    <row r="6145" spans="1:2" x14ac:dyDescent="0.25">
      <c r="A6145" s="398">
        <v>36337</v>
      </c>
      <c r="B6145" s="399">
        <v>1.0430999999999999</v>
      </c>
    </row>
    <row r="6146" spans="1:2" x14ac:dyDescent="0.25">
      <c r="A6146" s="398">
        <v>36336</v>
      </c>
      <c r="B6146" s="399">
        <v>1.0448</v>
      </c>
    </row>
    <row r="6147" spans="1:2" x14ac:dyDescent="0.25">
      <c r="A6147" s="398">
        <v>36335</v>
      </c>
      <c r="B6147" s="399">
        <v>1.0341</v>
      </c>
    </row>
    <row r="6148" spans="1:2" x14ac:dyDescent="0.25">
      <c r="A6148" s="398">
        <v>36334</v>
      </c>
      <c r="B6148" s="399">
        <v>1.0310999999999999</v>
      </c>
    </row>
    <row r="6149" spans="1:2" x14ac:dyDescent="0.25">
      <c r="A6149" s="398">
        <v>36333</v>
      </c>
      <c r="B6149" s="399">
        <v>1.0328999999999999</v>
      </c>
    </row>
    <row r="6150" spans="1:2" x14ac:dyDescent="0.25">
      <c r="A6150" s="398">
        <v>36332</v>
      </c>
      <c r="B6150" s="399">
        <v>1.0355000000000001</v>
      </c>
    </row>
    <row r="6151" spans="1:2" x14ac:dyDescent="0.25">
      <c r="A6151" s="398">
        <v>36331</v>
      </c>
      <c r="B6151" s="399">
        <v>1.0397000000000001</v>
      </c>
    </row>
    <row r="6152" spans="1:2" x14ac:dyDescent="0.25">
      <c r="A6152" s="398">
        <v>36330</v>
      </c>
      <c r="B6152" s="399">
        <v>1.0405</v>
      </c>
    </row>
    <row r="6153" spans="1:2" x14ac:dyDescent="0.25">
      <c r="A6153" s="398">
        <v>36329</v>
      </c>
      <c r="B6153" s="399">
        <v>1.0322</v>
      </c>
    </row>
    <row r="6154" spans="1:2" x14ac:dyDescent="0.25">
      <c r="A6154" s="398">
        <v>36328</v>
      </c>
      <c r="B6154" s="399">
        <v>1.0331999999999999</v>
      </c>
    </row>
    <row r="6155" spans="1:2" x14ac:dyDescent="0.25">
      <c r="A6155" s="398">
        <v>36327</v>
      </c>
      <c r="B6155" s="399">
        <v>1.0348999999999999</v>
      </c>
    </row>
    <row r="6156" spans="1:2" x14ac:dyDescent="0.25">
      <c r="A6156" s="398">
        <v>36326</v>
      </c>
      <c r="B6156" s="399">
        <v>1.0398000000000001</v>
      </c>
    </row>
    <row r="6157" spans="1:2" x14ac:dyDescent="0.25">
      <c r="A6157" s="398">
        <v>36325</v>
      </c>
      <c r="B6157" s="399">
        <v>1.0449999999999999</v>
      </c>
    </row>
    <row r="6158" spans="1:2" x14ac:dyDescent="0.25">
      <c r="A6158" s="398">
        <v>36324</v>
      </c>
      <c r="B6158" s="399">
        <v>1.0502</v>
      </c>
    </row>
    <row r="6159" spans="1:2" x14ac:dyDescent="0.25">
      <c r="A6159" s="398">
        <v>36323</v>
      </c>
      <c r="B6159" s="399">
        <v>1.0511999999999999</v>
      </c>
    </row>
    <row r="6160" spans="1:2" x14ac:dyDescent="0.25">
      <c r="A6160" s="398">
        <v>36322</v>
      </c>
      <c r="B6160" s="399">
        <v>1.0497000000000001</v>
      </c>
    </row>
    <row r="6161" spans="1:2" x14ac:dyDescent="0.25">
      <c r="A6161" s="398">
        <v>36321</v>
      </c>
      <c r="B6161" s="399">
        <v>1.0475000000000001</v>
      </c>
    </row>
    <row r="6162" spans="1:2" x14ac:dyDescent="0.25">
      <c r="A6162" s="398">
        <v>36320</v>
      </c>
      <c r="B6162" s="399">
        <v>1.0458000000000001</v>
      </c>
    </row>
    <row r="6163" spans="1:2" x14ac:dyDescent="0.25">
      <c r="A6163" s="398">
        <v>36319</v>
      </c>
      <c r="B6163" s="399">
        <v>1.0386</v>
      </c>
    </row>
    <row r="6164" spans="1:2" x14ac:dyDescent="0.25">
      <c r="A6164" s="398">
        <v>36318</v>
      </c>
      <c r="B6164" s="399">
        <v>1.0290999999999999</v>
      </c>
    </row>
    <row r="6165" spans="1:2" x14ac:dyDescent="0.25">
      <c r="A6165" s="398">
        <v>36317</v>
      </c>
      <c r="B6165" s="399">
        <v>1.0377000000000001</v>
      </c>
    </row>
    <row r="6166" spans="1:2" x14ac:dyDescent="0.25">
      <c r="A6166" s="398">
        <v>36316</v>
      </c>
      <c r="B6166" s="399">
        <v>1.0373000000000001</v>
      </c>
    </row>
    <row r="6167" spans="1:2" x14ac:dyDescent="0.25">
      <c r="A6167" s="398">
        <v>36315</v>
      </c>
      <c r="B6167" s="399">
        <v>1.0306999999999999</v>
      </c>
    </row>
    <row r="6168" spans="1:2" x14ac:dyDescent="0.25">
      <c r="A6168" s="398">
        <v>36314</v>
      </c>
      <c r="B6168" s="399">
        <v>1.0364</v>
      </c>
    </row>
    <row r="6169" spans="1:2" x14ac:dyDescent="0.25">
      <c r="A6169" s="398">
        <v>36313</v>
      </c>
      <c r="B6169" s="399">
        <v>1.0364</v>
      </c>
    </row>
    <row r="6170" spans="1:2" x14ac:dyDescent="0.25">
      <c r="A6170" s="398">
        <v>36312</v>
      </c>
      <c r="B6170" s="399">
        <v>1.0429999999999999</v>
      </c>
    </row>
    <row r="6171" spans="1:2" x14ac:dyDescent="0.25">
      <c r="A6171" s="398">
        <v>36311</v>
      </c>
      <c r="B6171" s="399">
        <v>1.0457000000000001</v>
      </c>
    </row>
    <row r="6172" spans="1:2" x14ac:dyDescent="0.25">
      <c r="A6172" s="398">
        <v>36310</v>
      </c>
      <c r="B6172" s="399">
        <v>1.0445</v>
      </c>
    </row>
    <row r="6173" spans="1:2" x14ac:dyDescent="0.25">
      <c r="A6173" s="398">
        <v>36309</v>
      </c>
      <c r="B6173" s="399">
        <v>1.0429999999999999</v>
      </c>
    </row>
    <row r="6174" spans="1:2" x14ac:dyDescent="0.25">
      <c r="A6174" s="398">
        <v>36308</v>
      </c>
      <c r="B6174" s="399">
        <v>1.0457000000000001</v>
      </c>
    </row>
    <row r="6175" spans="1:2" x14ac:dyDescent="0.25">
      <c r="A6175" s="398">
        <v>36307</v>
      </c>
      <c r="B6175" s="399">
        <v>1.0451999999999999</v>
      </c>
    </row>
    <row r="6176" spans="1:2" x14ac:dyDescent="0.25">
      <c r="A6176" s="398">
        <v>36306</v>
      </c>
      <c r="B6176" s="399">
        <v>1.0553999999999999</v>
      </c>
    </row>
    <row r="6177" spans="1:2" x14ac:dyDescent="0.25">
      <c r="A6177" s="398">
        <v>36305</v>
      </c>
      <c r="B6177" s="399">
        <v>1.0621</v>
      </c>
    </row>
    <row r="6178" spans="1:2" x14ac:dyDescent="0.25">
      <c r="A6178" s="398">
        <v>36304</v>
      </c>
      <c r="B6178" s="399">
        <v>1.0575000000000001</v>
      </c>
    </row>
    <row r="6179" spans="1:2" x14ac:dyDescent="0.25">
      <c r="A6179" s="398">
        <v>36303</v>
      </c>
      <c r="B6179" s="399">
        <v>1.0571999999999999</v>
      </c>
    </row>
    <row r="6180" spans="1:2" x14ac:dyDescent="0.25">
      <c r="A6180" s="398">
        <v>36302</v>
      </c>
      <c r="B6180" s="399">
        <v>1.0577000000000001</v>
      </c>
    </row>
    <row r="6181" spans="1:2" x14ac:dyDescent="0.25">
      <c r="A6181" s="398">
        <v>36301</v>
      </c>
      <c r="B6181" s="399">
        <v>1.0589999999999999</v>
      </c>
    </row>
    <row r="6182" spans="1:2" x14ac:dyDescent="0.25">
      <c r="A6182" s="398">
        <v>36300</v>
      </c>
      <c r="B6182" s="399">
        <v>1.0642</v>
      </c>
    </row>
    <row r="6183" spans="1:2" x14ac:dyDescent="0.25">
      <c r="A6183" s="398">
        <v>36299</v>
      </c>
      <c r="B6183" s="399">
        <v>1.0640000000000001</v>
      </c>
    </row>
    <row r="6184" spans="1:2" x14ac:dyDescent="0.25">
      <c r="A6184" s="398">
        <v>36298</v>
      </c>
      <c r="B6184" s="399">
        <v>1.0687</v>
      </c>
    </row>
    <row r="6185" spans="1:2" x14ac:dyDescent="0.25">
      <c r="A6185" s="398">
        <v>36297</v>
      </c>
      <c r="B6185" s="399">
        <v>1.0665</v>
      </c>
    </row>
    <row r="6186" spans="1:2" x14ac:dyDescent="0.25">
      <c r="A6186" s="398">
        <v>36296</v>
      </c>
      <c r="B6186" s="399">
        <v>1.0656000000000001</v>
      </c>
    </row>
    <row r="6187" spans="1:2" x14ac:dyDescent="0.25">
      <c r="A6187" s="398">
        <v>36295</v>
      </c>
      <c r="B6187" s="399">
        <v>1.0667</v>
      </c>
    </row>
    <row r="6188" spans="1:2" x14ac:dyDescent="0.25">
      <c r="A6188" s="398">
        <v>36294</v>
      </c>
      <c r="B6188" s="399">
        <v>1.0666</v>
      </c>
    </row>
    <row r="6189" spans="1:2" x14ac:dyDescent="0.25">
      <c r="A6189" s="398">
        <v>36293</v>
      </c>
      <c r="B6189" s="399">
        <v>1.0642</v>
      </c>
    </row>
    <row r="6190" spans="1:2" x14ac:dyDescent="0.25">
      <c r="A6190" s="398">
        <v>36292</v>
      </c>
      <c r="B6190" s="399">
        <v>1.0662</v>
      </c>
    </row>
    <row r="6191" spans="1:2" x14ac:dyDescent="0.25">
      <c r="A6191" s="398">
        <v>36291</v>
      </c>
      <c r="B6191" s="399">
        <v>1.0750999999999999</v>
      </c>
    </row>
    <row r="6192" spans="1:2" x14ac:dyDescent="0.25">
      <c r="A6192" s="398">
        <v>36290</v>
      </c>
      <c r="B6192" s="399">
        <v>1.0737000000000001</v>
      </c>
    </row>
    <row r="6193" spans="1:2" x14ac:dyDescent="0.25">
      <c r="A6193" s="398">
        <v>36289</v>
      </c>
      <c r="B6193" s="399">
        <v>1.0750999999999999</v>
      </c>
    </row>
    <row r="6194" spans="1:2" x14ac:dyDescent="0.25">
      <c r="A6194" s="398">
        <v>36288</v>
      </c>
      <c r="B6194" s="399">
        <v>1.0755999999999999</v>
      </c>
    </row>
    <row r="6195" spans="1:2" x14ac:dyDescent="0.25">
      <c r="A6195" s="398">
        <v>36287</v>
      </c>
      <c r="B6195" s="399">
        <v>1.0788</v>
      </c>
    </row>
    <row r="6196" spans="1:2" x14ac:dyDescent="0.25">
      <c r="A6196" s="398">
        <v>36286</v>
      </c>
      <c r="B6196" s="399">
        <v>1.08</v>
      </c>
    </row>
    <row r="6197" spans="1:2" x14ac:dyDescent="0.25">
      <c r="A6197" s="398">
        <v>36285</v>
      </c>
      <c r="B6197" s="399">
        <v>1.0661</v>
      </c>
    </row>
    <row r="6198" spans="1:2" x14ac:dyDescent="0.25">
      <c r="A6198" s="398">
        <v>36284</v>
      </c>
      <c r="B6198" s="399">
        <v>1.0579000000000001</v>
      </c>
    </row>
    <row r="6199" spans="1:2" x14ac:dyDescent="0.25">
      <c r="A6199" s="398">
        <v>36283</v>
      </c>
      <c r="B6199" s="399">
        <v>1.0584</v>
      </c>
    </row>
    <row r="6200" spans="1:2" x14ac:dyDescent="0.25">
      <c r="A6200" s="398">
        <v>36282</v>
      </c>
      <c r="B6200" s="399">
        <v>1.0568</v>
      </c>
    </row>
    <row r="6201" spans="1:2" x14ac:dyDescent="0.25">
      <c r="A6201" s="398">
        <v>36281</v>
      </c>
      <c r="B6201" s="399">
        <v>1.0579000000000001</v>
      </c>
    </row>
    <row r="6202" spans="1:2" x14ac:dyDescent="0.25">
      <c r="A6202" s="398">
        <v>36280</v>
      </c>
      <c r="B6202" s="399">
        <v>1.0592999999999999</v>
      </c>
    </row>
    <row r="6203" spans="1:2" x14ac:dyDescent="0.25">
      <c r="A6203" s="398">
        <v>36279</v>
      </c>
      <c r="B6203" s="399">
        <v>1.0607</v>
      </c>
    </row>
    <row r="6204" spans="1:2" x14ac:dyDescent="0.25">
      <c r="A6204" s="398">
        <v>36278</v>
      </c>
      <c r="B6204" s="399">
        <v>1.0668</v>
      </c>
    </row>
    <row r="6205" spans="1:2" x14ac:dyDescent="0.25">
      <c r="A6205" s="398">
        <v>36277</v>
      </c>
      <c r="B6205" s="399">
        <v>1.0632999999999999</v>
      </c>
    </row>
    <row r="6206" spans="1:2" x14ac:dyDescent="0.25">
      <c r="A6206" s="398">
        <v>36276</v>
      </c>
      <c r="B6206" s="399">
        <v>1.0610999999999999</v>
      </c>
    </row>
    <row r="6207" spans="1:2" x14ac:dyDescent="0.25">
      <c r="A6207" s="398">
        <v>36275</v>
      </c>
      <c r="B6207" s="399">
        <v>1.0608</v>
      </c>
    </row>
    <row r="6208" spans="1:2" x14ac:dyDescent="0.25">
      <c r="A6208" s="398">
        <v>36274</v>
      </c>
      <c r="B6208" s="399">
        <v>1.0609</v>
      </c>
    </row>
    <row r="6209" spans="1:2" x14ac:dyDescent="0.25">
      <c r="A6209" s="398">
        <v>36273</v>
      </c>
      <c r="B6209" s="399">
        <v>1.0640000000000001</v>
      </c>
    </row>
    <row r="6210" spans="1:2" x14ac:dyDescent="0.25">
      <c r="A6210" s="398">
        <v>36272</v>
      </c>
      <c r="B6210" s="399">
        <v>1.0605</v>
      </c>
    </row>
    <row r="6211" spans="1:2" x14ac:dyDescent="0.25">
      <c r="A6211" s="398">
        <v>36271</v>
      </c>
      <c r="B6211" s="399">
        <v>1.0608</v>
      </c>
    </row>
    <row r="6212" spans="1:2" x14ac:dyDescent="0.25">
      <c r="A6212" s="398">
        <v>36270</v>
      </c>
      <c r="B6212" s="399">
        <v>1.0650999999999999</v>
      </c>
    </row>
    <row r="6213" spans="1:2" x14ac:dyDescent="0.25">
      <c r="A6213" s="398">
        <v>36269</v>
      </c>
      <c r="B6213" s="399">
        <v>1.0640000000000001</v>
      </c>
    </row>
    <row r="6214" spans="1:2" x14ac:dyDescent="0.25">
      <c r="A6214" s="398">
        <v>36268</v>
      </c>
      <c r="B6214" s="399">
        <v>1.0692999999999999</v>
      </c>
    </row>
    <row r="6215" spans="1:2" x14ac:dyDescent="0.25">
      <c r="A6215" s="398">
        <v>36267</v>
      </c>
      <c r="B6215" s="399">
        <v>1.0699000000000001</v>
      </c>
    </row>
    <row r="6216" spans="1:2" x14ac:dyDescent="0.25">
      <c r="A6216" s="398">
        <v>36266</v>
      </c>
      <c r="B6216" s="399">
        <v>1.0676000000000001</v>
      </c>
    </row>
    <row r="6217" spans="1:2" x14ac:dyDescent="0.25">
      <c r="A6217" s="398">
        <v>36265</v>
      </c>
      <c r="B6217" s="399">
        <v>1.0786</v>
      </c>
    </row>
    <row r="6218" spans="1:2" x14ac:dyDescent="0.25">
      <c r="A6218" s="398">
        <v>36264</v>
      </c>
      <c r="B6218" s="399">
        <v>1.0801000000000001</v>
      </c>
    </row>
    <row r="6219" spans="1:2" x14ac:dyDescent="0.25">
      <c r="A6219" s="398">
        <v>36263</v>
      </c>
      <c r="B6219" s="399">
        <v>1.0791999999999999</v>
      </c>
    </row>
    <row r="6220" spans="1:2" x14ac:dyDescent="0.25">
      <c r="A6220" s="398">
        <v>36262</v>
      </c>
      <c r="B6220" s="399">
        <v>1.0846</v>
      </c>
    </row>
    <row r="6221" spans="1:2" x14ac:dyDescent="0.25">
      <c r="A6221" s="398">
        <v>36261</v>
      </c>
      <c r="B6221" s="399">
        <v>1.0811999999999999</v>
      </c>
    </row>
    <row r="6222" spans="1:2" x14ac:dyDescent="0.25">
      <c r="A6222" s="398">
        <v>36260</v>
      </c>
      <c r="B6222" s="399">
        <v>1.0825</v>
      </c>
    </row>
    <row r="6223" spans="1:2" x14ac:dyDescent="0.25">
      <c r="A6223" s="398">
        <v>36259</v>
      </c>
      <c r="B6223" s="399">
        <v>1.0779000000000001</v>
      </c>
    </row>
    <row r="6224" spans="1:2" x14ac:dyDescent="0.25">
      <c r="A6224" s="398">
        <v>36258</v>
      </c>
      <c r="B6224" s="399">
        <v>1.0806</v>
      </c>
    </row>
    <row r="6225" spans="1:2" x14ac:dyDescent="0.25">
      <c r="A6225" s="398">
        <v>36257</v>
      </c>
      <c r="B6225" s="399">
        <v>1.0790999999999999</v>
      </c>
    </row>
    <row r="6226" spans="1:2" x14ac:dyDescent="0.25">
      <c r="A6226" s="398">
        <v>36256</v>
      </c>
      <c r="B6226" s="399">
        <v>1.0729</v>
      </c>
    </row>
    <row r="6227" spans="1:2" x14ac:dyDescent="0.25">
      <c r="A6227" s="398">
        <v>36255</v>
      </c>
      <c r="B6227" s="399">
        <v>1.0752999999999999</v>
      </c>
    </row>
    <row r="6228" spans="1:2" x14ac:dyDescent="0.25">
      <c r="A6228" s="398">
        <v>36254</v>
      </c>
      <c r="B6228" s="399">
        <v>1.079</v>
      </c>
    </row>
    <row r="6229" spans="1:2" x14ac:dyDescent="0.25">
      <c r="A6229" s="398">
        <v>36253</v>
      </c>
      <c r="B6229" s="399">
        <v>1.0828</v>
      </c>
    </row>
    <row r="6230" spans="1:2" x14ac:dyDescent="0.25">
      <c r="A6230" s="398">
        <v>36252</v>
      </c>
      <c r="B6230" s="399">
        <v>1.0772999999999999</v>
      </c>
    </row>
    <row r="6231" spans="1:2" x14ac:dyDescent="0.25">
      <c r="A6231" s="398">
        <v>36251</v>
      </c>
      <c r="B6231" s="399">
        <v>1.0768</v>
      </c>
    </row>
    <row r="6232" spans="1:2" x14ac:dyDescent="0.25">
      <c r="A6232" s="398">
        <v>36250</v>
      </c>
      <c r="B6232" s="399">
        <v>1.0733999999999999</v>
      </c>
    </row>
    <row r="6233" spans="1:2" x14ac:dyDescent="0.25">
      <c r="A6233" s="398">
        <v>36249</v>
      </c>
      <c r="B6233" s="399">
        <v>1.0727</v>
      </c>
    </row>
    <row r="6234" spans="1:2" x14ac:dyDescent="0.25">
      <c r="A6234" s="398">
        <v>36248</v>
      </c>
      <c r="B6234" s="399">
        <v>1.0744</v>
      </c>
    </row>
    <row r="6235" spans="1:2" x14ac:dyDescent="0.25">
      <c r="A6235" s="398">
        <v>36247</v>
      </c>
      <c r="B6235" s="399">
        <v>1.0747</v>
      </c>
    </row>
    <row r="6236" spans="1:2" x14ac:dyDescent="0.25">
      <c r="A6236" s="398">
        <v>36246</v>
      </c>
      <c r="B6236" s="399">
        <v>1.0766</v>
      </c>
    </row>
    <row r="6237" spans="1:2" x14ac:dyDescent="0.25">
      <c r="A6237" s="398">
        <v>36245</v>
      </c>
      <c r="B6237" s="399">
        <v>1.0818000000000001</v>
      </c>
    </row>
    <row r="6238" spans="1:2" x14ac:dyDescent="0.25">
      <c r="A6238" s="398">
        <v>36244</v>
      </c>
      <c r="B6238" s="399">
        <v>1.0886</v>
      </c>
    </row>
    <row r="6239" spans="1:2" x14ac:dyDescent="0.25">
      <c r="A6239" s="398">
        <v>36243</v>
      </c>
      <c r="B6239" s="399">
        <v>1.0922000000000001</v>
      </c>
    </row>
    <row r="6240" spans="1:2" x14ac:dyDescent="0.25">
      <c r="A6240" s="398">
        <v>36242</v>
      </c>
      <c r="B6240" s="399">
        <v>1.0892999999999999</v>
      </c>
    </row>
    <row r="6241" spans="1:2" x14ac:dyDescent="0.25">
      <c r="A6241" s="398">
        <v>36241</v>
      </c>
      <c r="B6241" s="399">
        <v>1.0876999999999999</v>
      </c>
    </row>
    <row r="6242" spans="1:2" x14ac:dyDescent="0.25">
      <c r="A6242" s="398">
        <v>36240</v>
      </c>
      <c r="B6242" s="399">
        <v>1.0888</v>
      </c>
    </row>
    <row r="6243" spans="1:2" x14ac:dyDescent="0.25">
      <c r="A6243" s="398">
        <v>36239</v>
      </c>
      <c r="B6243" s="399">
        <v>1.0892999999999999</v>
      </c>
    </row>
    <row r="6244" spans="1:2" x14ac:dyDescent="0.25">
      <c r="A6244" s="398">
        <v>36238</v>
      </c>
      <c r="B6244" s="399">
        <v>1.0925</v>
      </c>
    </row>
    <row r="6245" spans="1:2" x14ac:dyDescent="0.25">
      <c r="A6245" s="398">
        <v>36237</v>
      </c>
      <c r="B6245" s="399">
        <v>1.101</v>
      </c>
    </row>
    <row r="6246" spans="1:2" x14ac:dyDescent="0.25">
      <c r="A6246" s="398">
        <v>36236</v>
      </c>
      <c r="B6246" s="399">
        <v>1.0980000000000001</v>
      </c>
    </row>
    <row r="6247" spans="1:2" x14ac:dyDescent="0.25">
      <c r="A6247" s="398">
        <v>36235</v>
      </c>
      <c r="B6247" s="399">
        <v>1.0871999999999999</v>
      </c>
    </row>
    <row r="6248" spans="1:2" x14ac:dyDescent="0.25">
      <c r="A6248" s="398">
        <v>36234</v>
      </c>
      <c r="B6248" s="399">
        <v>1.0940000000000001</v>
      </c>
    </row>
    <row r="6249" spans="1:2" x14ac:dyDescent="0.25">
      <c r="A6249" s="398">
        <v>36233</v>
      </c>
      <c r="B6249" s="399">
        <v>1.0895999999999999</v>
      </c>
    </row>
    <row r="6250" spans="1:2" x14ac:dyDescent="0.25">
      <c r="A6250" s="398">
        <v>36232</v>
      </c>
      <c r="B6250" s="399">
        <v>1.0900000000000001</v>
      </c>
    </row>
    <row r="6251" spans="1:2" x14ac:dyDescent="0.25">
      <c r="A6251" s="398">
        <v>36231</v>
      </c>
      <c r="B6251" s="399">
        <v>1.093</v>
      </c>
    </row>
    <row r="6252" spans="1:2" x14ac:dyDescent="0.25">
      <c r="A6252" s="398">
        <v>36230</v>
      </c>
      <c r="B6252" s="399">
        <v>1.0896999999999999</v>
      </c>
    </row>
    <row r="6253" spans="1:2" x14ac:dyDescent="0.25">
      <c r="A6253" s="398">
        <v>36229</v>
      </c>
      <c r="B6253" s="399">
        <v>1.0948</v>
      </c>
    </row>
    <row r="6254" spans="1:2" x14ac:dyDescent="0.25">
      <c r="A6254" s="398">
        <v>36228</v>
      </c>
      <c r="B6254" s="399">
        <v>1.0874999999999999</v>
      </c>
    </row>
    <row r="6255" spans="1:2" x14ac:dyDescent="0.25">
      <c r="A6255" s="398">
        <v>36227</v>
      </c>
      <c r="B6255" s="399">
        <v>1.0889</v>
      </c>
    </row>
    <row r="6256" spans="1:2" x14ac:dyDescent="0.25">
      <c r="A6256" s="398">
        <v>36226</v>
      </c>
      <c r="B6256" s="399">
        <v>1.0825</v>
      </c>
    </row>
    <row r="6257" spans="1:2" x14ac:dyDescent="0.25">
      <c r="A6257" s="398">
        <v>36225</v>
      </c>
      <c r="B6257" s="399">
        <v>1.0831999999999999</v>
      </c>
    </row>
    <row r="6258" spans="1:2" x14ac:dyDescent="0.25">
      <c r="A6258" s="398">
        <v>36224</v>
      </c>
      <c r="B6258" s="399">
        <v>1.0831999999999999</v>
      </c>
    </row>
    <row r="6259" spans="1:2" x14ac:dyDescent="0.25">
      <c r="A6259" s="398">
        <v>36223</v>
      </c>
      <c r="B6259" s="399">
        <v>1.0853999999999999</v>
      </c>
    </row>
    <row r="6260" spans="1:2" x14ac:dyDescent="0.25">
      <c r="A6260" s="398">
        <v>36222</v>
      </c>
      <c r="B6260" s="399">
        <v>1.091</v>
      </c>
    </row>
    <row r="6261" spans="1:2" x14ac:dyDescent="0.25">
      <c r="A6261" s="398">
        <v>36221</v>
      </c>
      <c r="B6261" s="399">
        <v>1.0885</v>
      </c>
    </row>
    <row r="6262" spans="1:2" x14ac:dyDescent="0.25">
      <c r="A6262" s="398">
        <v>36220</v>
      </c>
      <c r="B6262" s="399">
        <v>1.0983000000000001</v>
      </c>
    </row>
    <row r="6263" spans="1:2" x14ac:dyDescent="0.25">
      <c r="A6263" s="398">
        <v>36219</v>
      </c>
      <c r="B6263" s="399">
        <v>1.1037999999999999</v>
      </c>
    </row>
    <row r="6264" spans="1:2" x14ac:dyDescent="0.25">
      <c r="A6264" s="398">
        <v>36218</v>
      </c>
      <c r="B6264" s="399">
        <v>1.1022000000000001</v>
      </c>
    </row>
    <row r="6265" spans="1:2" x14ac:dyDescent="0.25">
      <c r="A6265" s="398">
        <v>36217</v>
      </c>
      <c r="B6265" s="399">
        <v>1.1008</v>
      </c>
    </row>
    <row r="6266" spans="1:2" x14ac:dyDescent="0.25">
      <c r="A6266" s="398">
        <v>36216</v>
      </c>
      <c r="B6266" s="399">
        <v>1.1033999999999999</v>
      </c>
    </row>
    <row r="6267" spans="1:2" x14ac:dyDescent="0.25">
      <c r="A6267" s="398">
        <v>36215</v>
      </c>
      <c r="B6267" s="399">
        <v>1.0987</v>
      </c>
    </row>
    <row r="6268" spans="1:2" x14ac:dyDescent="0.25">
      <c r="A6268" s="398">
        <v>36214</v>
      </c>
      <c r="B6268" s="399">
        <v>1.099</v>
      </c>
    </row>
    <row r="6269" spans="1:2" x14ac:dyDescent="0.25">
      <c r="A6269" s="398">
        <v>36213</v>
      </c>
      <c r="B6269" s="399">
        <v>1.1012</v>
      </c>
    </row>
    <row r="6270" spans="1:2" x14ac:dyDescent="0.25">
      <c r="A6270" s="398">
        <v>36212</v>
      </c>
      <c r="B6270" s="399">
        <v>1.1032</v>
      </c>
    </row>
    <row r="6271" spans="1:2" x14ac:dyDescent="0.25">
      <c r="A6271" s="398">
        <v>36211</v>
      </c>
      <c r="B6271" s="399">
        <v>1.1043000000000001</v>
      </c>
    </row>
    <row r="6272" spans="1:2" x14ac:dyDescent="0.25">
      <c r="A6272" s="398">
        <v>36210</v>
      </c>
      <c r="B6272" s="399">
        <v>1.117</v>
      </c>
    </row>
    <row r="6273" spans="1:2" x14ac:dyDescent="0.25">
      <c r="A6273" s="398">
        <v>36209</v>
      </c>
      <c r="B6273" s="399">
        <v>1.1240000000000001</v>
      </c>
    </row>
    <row r="6274" spans="1:2" x14ac:dyDescent="0.25">
      <c r="A6274" s="398">
        <v>36208</v>
      </c>
      <c r="B6274" s="399">
        <v>1.1233</v>
      </c>
    </row>
    <row r="6275" spans="1:2" x14ac:dyDescent="0.25">
      <c r="A6275" s="398">
        <v>36207</v>
      </c>
      <c r="B6275" s="399">
        <v>1.1184000000000001</v>
      </c>
    </row>
    <row r="6276" spans="1:2" x14ac:dyDescent="0.25">
      <c r="A6276" s="398">
        <v>36206</v>
      </c>
      <c r="B6276" s="399">
        <v>1.1241000000000001</v>
      </c>
    </row>
    <row r="6277" spans="1:2" x14ac:dyDescent="0.25">
      <c r="A6277" s="398">
        <v>36205</v>
      </c>
      <c r="B6277" s="399">
        <v>1.1295999999999999</v>
      </c>
    </row>
    <row r="6278" spans="1:2" x14ac:dyDescent="0.25">
      <c r="A6278" s="398">
        <v>36204</v>
      </c>
      <c r="B6278" s="399">
        <v>1.1302000000000001</v>
      </c>
    </row>
    <row r="6279" spans="1:2" x14ac:dyDescent="0.25">
      <c r="A6279" s="398">
        <v>36203</v>
      </c>
      <c r="B6279" s="399">
        <v>1.1242000000000001</v>
      </c>
    </row>
    <row r="6280" spans="1:2" x14ac:dyDescent="0.25">
      <c r="A6280" s="398">
        <v>36202</v>
      </c>
      <c r="B6280" s="399">
        <v>1.1314</v>
      </c>
    </row>
    <row r="6281" spans="1:2" x14ac:dyDescent="0.25">
      <c r="A6281" s="398">
        <v>36201</v>
      </c>
      <c r="B6281" s="399">
        <v>1.1319999999999999</v>
      </c>
    </row>
    <row r="6282" spans="1:2" x14ac:dyDescent="0.25">
      <c r="A6282" s="398">
        <v>36200</v>
      </c>
      <c r="B6282" s="399">
        <v>1.1315999999999999</v>
      </c>
    </row>
    <row r="6283" spans="1:2" x14ac:dyDescent="0.25">
      <c r="A6283" s="398">
        <v>36199</v>
      </c>
      <c r="B6283" s="399">
        <v>1.1243000000000001</v>
      </c>
    </row>
    <row r="6284" spans="1:2" x14ac:dyDescent="0.25">
      <c r="A6284" s="398">
        <v>36198</v>
      </c>
      <c r="B6284" s="399">
        <v>1.1276999999999999</v>
      </c>
    </row>
    <row r="6285" spans="1:2" x14ac:dyDescent="0.25">
      <c r="A6285" s="398">
        <v>36197</v>
      </c>
      <c r="B6285" s="399">
        <v>1.1271</v>
      </c>
    </row>
    <row r="6286" spans="1:2" x14ac:dyDescent="0.25">
      <c r="A6286" s="398">
        <v>36196</v>
      </c>
      <c r="B6286" s="399">
        <v>1.1307</v>
      </c>
    </row>
    <row r="6287" spans="1:2" x14ac:dyDescent="0.25">
      <c r="A6287" s="398">
        <v>36195</v>
      </c>
      <c r="B6287" s="399">
        <v>1.1279999999999999</v>
      </c>
    </row>
    <row r="6288" spans="1:2" x14ac:dyDescent="0.25">
      <c r="A6288" s="398">
        <v>36194</v>
      </c>
      <c r="B6288" s="399">
        <v>1.1335</v>
      </c>
    </row>
    <row r="6289" spans="1:2" x14ac:dyDescent="0.25">
      <c r="A6289" s="398">
        <v>36193</v>
      </c>
      <c r="B6289" s="399">
        <v>1.1319999999999999</v>
      </c>
    </row>
    <row r="6290" spans="1:2" x14ac:dyDescent="0.25">
      <c r="A6290" s="398">
        <v>36192</v>
      </c>
      <c r="B6290" s="399">
        <v>1.1346000000000001</v>
      </c>
    </row>
    <row r="6291" spans="1:2" x14ac:dyDescent="0.25">
      <c r="A6291" s="398">
        <v>36191</v>
      </c>
      <c r="B6291" s="399">
        <v>1.143</v>
      </c>
    </row>
    <row r="6292" spans="1:2" x14ac:dyDescent="0.25">
      <c r="A6292" s="398">
        <v>36190</v>
      </c>
      <c r="B6292" s="399">
        <v>1.1359999999999999</v>
      </c>
    </row>
    <row r="6293" spans="1:2" x14ac:dyDescent="0.25">
      <c r="A6293" s="398">
        <v>36189</v>
      </c>
      <c r="B6293" s="399">
        <v>1.1385000000000001</v>
      </c>
    </row>
    <row r="6294" spans="1:2" x14ac:dyDescent="0.25">
      <c r="A6294" s="398">
        <v>36188</v>
      </c>
      <c r="B6294" s="399">
        <v>1.1412</v>
      </c>
    </row>
    <row r="6295" spans="1:2" x14ac:dyDescent="0.25">
      <c r="A6295" s="398">
        <v>36187</v>
      </c>
      <c r="B6295" s="399">
        <v>1.1515</v>
      </c>
    </row>
    <row r="6296" spans="1:2" x14ac:dyDescent="0.25">
      <c r="A6296" s="398">
        <v>36186</v>
      </c>
      <c r="B6296" s="399">
        <v>1.157</v>
      </c>
    </row>
    <row r="6297" spans="1:2" x14ac:dyDescent="0.25">
      <c r="A6297" s="398">
        <v>36185</v>
      </c>
      <c r="B6297" s="399">
        <v>1.1588000000000001</v>
      </c>
    </row>
    <row r="6298" spans="1:2" x14ac:dyDescent="0.25">
      <c r="A6298" s="398">
        <v>36184</v>
      </c>
      <c r="B6298" s="399">
        <v>1.1579999999999999</v>
      </c>
    </row>
    <row r="6299" spans="1:2" x14ac:dyDescent="0.25">
      <c r="A6299" s="398">
        <v>36183</v>
      </c>
      <c r="B6299" s="399">
        <v>1.1579999999999999</v>
      </c>
    </row>
    <row r="6300" spans="1:2" x14ac:dyDescent="0.25">
      <c r="A6300" s="398">
        <v>36182</v>
      </c>
      <c r="B6300" s="399">
        <v>1.1604000000000001</v>
      </c>
    </row>
    <row r="6301" spans="1:2" x14ac:dyDescent="0.25">
      <c r="A6301" s="398">
        <v>36181</v>
      </c>
      <c r="B6301" s="399">
        <v>1.1575</v>
      </c>
    </row>
    <row r="6302" spans="1:2" x14ac:dyDescent="0.25">
      <c r="A6302" s="398">
        <v>36180</v>
      </c>
      <c r="B6302" s="399">
        <v>1.1572</v>
      </c>
    </row>
    <row r="6303" spans="1:2" x14ac:dyDescent="0.25">
      <c r="A6303" s="398">
        <v>36179</v>
      </c>
      <c r="B6303" s="399">
        <v>1.1601999999999999</v>
      </c>
    </row>
    <row r="6304" spans="1:2" x14ac:dyDescent="0.25">
      <c r="A6304" s="398">
        <v>36178</v>
      </c>
      <c r="B6304" s="399">
        <v>1.1593</v>
      </c>
    </row>
    <row r="6305" spans="1:2" x14ac:dyDescent="0.25">
      <c r="A6305" s="398">
        <v>36177</v>
      </c>
      <c r="B6305" s="399">
        <v>1.1567000000000001</v>
      </c>
    </row>
    <row r="6306" spans="1:2" x14ac:dyDescent="0.25">
      <c r="A6306" s="398">
        <v>36176</v>
      </c>
      <c r="B6306" s="399">
        <v>1.1555</v>
      </c>
    </row>
    <row r="6307" spans="1:2" x14ac:dyDescent="0.25">
      <c r="A6307" s="398">
        <v>36175</v>
      </c>
      <c r="B6307" s="399">
        <v>1.1659999999999999</v>
      </c>
    </row>
    <row r="6308" spans="1:2" x14ac:dyDescent="0.25">
      <c r="A6308" s="398">
        <v>36174</v>
      </c>
      <c r="B6308" s="399">
        <v>1.1655</v>
      </c>
    </row>
    <row r="6309" spans="1:2" x14ac:dyDescent="0.25">
      <c r="A6309" s="398">
        <v>36173</v>
      </c>
      <c r="B6309" s="399">
        <v>1.1688000000000001</v>
      </c>
    </row>
    <row r="6310" spans="1:2" x14ac:dyDescent="0.25">
      <c r="A6310" s="398">
        <v>36172</v>
      </c>
      <c r="B6310" s="399">
        <v>1.1498999999999999</v>
      </c>
    </row>
    <row r="6311" spans="1:2" x14ac:dyDescent="0.25">
      <c r="A6311" s="398">
        <v>36171</v>
      </c>
      <c r="B6311" s="399">
        <v>1.1569</v>
      </c>
    </row>
    <row r="6312" spans="1:2" x14ac:dyDescent="0.25">
      <c r="A6312" s="398">
        <v>36170</v>
      </c>
      <c r="B6312" s="399">
        <v>1.1567000000000001</v>
      </c>
    </row>
    <row r="6313" spans="1:2" x14ac:dyDescent="0.25">
      <c r="A6313" s="398">
        <v>36169</v>
      </c>
      <c r="B6313" s="399">
        <v>1.1573</v>
      </c>
    </row>
    <row r="6314" spans="1:2" x14ac:dyDescent="0.25">
      <c r="A6314" s="398">
        <v>36168</v>
      </c>
      <c r="B6314" s="399">
        <v>1.1647000000000001</v>
      </c>
    </row>
    <row r="6315" spans="1:2" x14ac:dyDescent="0.25">
      <c r="A6315" s="398">
        <v>36167</v>
      </c>
      <c r="B6315" s="399">
        <v>1.1665000000000001</v>
      </c>
    </row>
    <row r="6316" spans="1:2" x14ac:dyDescent="0.25">
      <c r="A6316" s="398">
        <v>36166</v>
      </c>
      <c r="B6316" s="399">
        <v>1.1738999999999999</v>
      </c>
    </row>
    <row r="6317" spans="1:2" x14ac:dyDescent="0.25">
      <c r="A6317" s="398">
        <v>36165</v>
      </c>
      <c r="B6317" s="399">
        <v>1.1797</v>
      </c>
    </row>
    <row r="6318" spans="1:2" x14ac:dyDescent="0.25">
      <c r="A6318" s="398">
        <v>36164</v>
      </c>
      <c r="B6318" s="399">
        <v>1.1802999999999999</v>
      </c>
    </row>
    <row r="6319" spans="1:2" x14ac:dyDescent="0.25">
      <c r="A6319" s="398">
        <v>36163</v>
      </c>
      <c r="B6319" s="399">
        <v>1.1716</v>
      </c>
    </row>
    <row r="6320" spans="1:2" x14ac:dyDescent="0.25">
      <c r="A6320" s="398">
        <v>36162</v>
      </c>
      <c r="B6320" s="399">
        <v>1.1669</v>
      </c>
    </row>
    <row r="6321" spans="1:2" x14ac:dyDescent="0.25">
      <c r="A6321" s="398">
        <v>36161</v>
      </c>
      <c r="B6321" s="399">
        <v>1.1669</v>
      </c>
    </row>
    <row r="6322" spans="1:2" x14ac:dyDescent="0.25">
      <c r="A6322" s="398">
        <v>36160</v>
      </c>
      <c r="B6322" s="399">
        <v>1.1669</v>
      </c>
    </row>
    <row r="6323" spans="1:2" x14ac:dyDescent="0.25">
      <c r="A6323" s="398">
        <v>36159</v>
      </c>
      <c r="B6323" s="399">
        <v>1.1709000000000001</v>
      </c>
    </row>
    <row r="6324" spans="1:2" x14ac:dyDescent="0.25">
      <c r="A6324" s="398">
        <v>36158</v>
      </c>
      <c r="B6324" s="399">
        <v>1.1686000000000001</v>
      </c>
    </row>
    <row r="6325" spans="1:2" x14ac:dyDescent="0.25">
      <c r="A6325" s="398">
        <v>36157</v>
      </c>
      <c r="B6325" s="399">
        <v>1.1638999999999999</v>
      </c>
    </row>
    <row r="6326" spans="1:2" x14ac:dyDescent="0.25">
      <c r="A6326" s="398">
        <v>36156</v>
      </c>
      <c r="B6326" s="399">
        <v>1.1644000000000001</v>
      </c>
    </row>
    <row r="6327" spans="1:2" x14ac:dyDescent="0.25">
      <c r="A6327" s="398">
        <v>36155</v>
      </c>
      <c r="B6327" s="399">
        <v>1.1637</v>
      </c>
    </row>
    <row r="6328" spans="1:2" x14ac:dyDescent="0.25">
      <c r="A6328" s="398">
        <v>36154</v>
      </c>
      <c r="B6328" s="399">
        <v>1.1637</v>
      </c>
    </row>
    <row r="6329" spans="1:2" x14ac:dyDescent="0.25">
      <c r="A6329" s="398">
        <v>36153</v>
      </c>
      <c r="B6329" s="399">
        <v>1.1657</v>
      </c>
    </row>
    <row r="6330" spans="1:2" x14ac:dyDescent="0.25">
      <c r="A6330" s="398">
        <v>36152</v>
      </c>
      <c r="B6330" s="399">
        <v>1.1702999999999999</v>
      </c>
    </row>
    <row r="6331" spans="1:2" x14ac:dyDescent="0.25">
      <c r="A6331" s="398">
        <v>36151</v>
      </c>
      <c r="B6331" s="399">
        <v>1.1697</v>
      </c>
    </row>
    <row r="6332" spans="1:2" x14ac:dyDescent="0.25">
      <c r="A6332" s="398">
        <v>36150</v>
      </c>
      <c r="B6332" s="399">
        <v>1.1753</v>
      </c>
    </row>
    <row r="6333" spans="1:2" x14ac:dyDescent="0.25">
      <c r="A6333" s="398">
        <v>36149</v>
      </c>
      <c r="B6333" s="399">
        <v>1.1781999999999999</v>
      </c>
    </row>
    <row r="6334" spans="1:2" x14ac:dyDescent="0.25">
      <c r="A6334" s="398">
        <v>36148</v>
      </c>
      <c r="B6334" s="399">
        <v>1.1760999999999999</v>
      </c>
    </row>
    <row r="6335" spans="1:2" x14ac:dyDescent="0.25">
      <c r="A6335" s="398">
        <v>36147</v>
      </c>
      <c r="B6335" s="399">
        <v>1.1787000000000001</v>
      </c>
    </row>
    <row r="6336" spans="1:2" x14ac:dyDescent="0.25">
      <c r="A6336" s="398">
        <v>36146</v>
      </c>
      <c r="B6336" s="399">
        <v>1.1755</v>
      </c>
    </row>
    <row r="6337" spans="1:2" x14ac:dyDescent="0.25">
      <c r="A6337" s="398">
        <v>36145</v>
      </c>
      <c r="B6337" s="399">
        <v>1.1775</v>
      </c>
    </row>
    <row r="6338" spans="1:2" x14ac:dyDescent="0.25">
      <c r="A6338" s="398">
        <v>36144</v>
      </c>
      <c r="B6338" s="399">
        <v>1.1807000000000001</v>
      </c>
    </row>
    <row r="6340" spans="1:2" x14ac:dyDescent="0.25">
      <c r="A6340" s="400" t="s">
        <v>180</v>
      </c>
      <c r="B6340" s="400">
        <v>1.2165999999999999</v>
      </c>
    </row>
    <row r="6341" spans="1:2" x14ac:dyDescent="0.25">
      <c r="A6341" s="400" t="s">
        <v>181</v>
      </c>
      <c r="B6341" s="400">
        <v>0.82789999999999997</v>
      </c>
    </row>
    <row r="6342" spans="1:2" x14ac:dyDescent="0.25">
      <c r="A6342" s="400" t="s">
        <v>182</v>
      </c>
      <c r="B6342" s="400">
        <v>1.5951</v>
      </c>
    </row>
  </sheetData>
  <mergeCells count="2">
    <mergeCell ref="A1:B1"/>
    <mergeCell ref="A2:B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4</vt:i4>
      </vt:variant>
    </vt:vector>
  </HeadingPairs>
  <TitlesOfParts>
    <vt:vector size="14" baseType="lpstr">
      <vt:lpstr>PARAMETROS</vt:lpstr>
      <vt:lpstr>PROPONENTES</vt:lpstr>
      <vt:lpstr>CONSOLIDADO</vt:lpstr>
      <vt:lpstr>EXP GEN.</vt:lpstr>
      <vt:lpstr>DESEMPATE 1</vt:lpstr>
      <vt:lpstr>ECONOMICA</vt:lpstr>
      <vt:lpstr>SH TRM</vt:lpstr>
      <vt:lpstr>PROM TRM MES</vt:lpstr>
      <vt:lpstr>SH EURO</vt:lpstr>
      <vt:lpstr>PROM EUR MES</vt:lpstr>
      <vt:lpstr>'PROM EUR MES'!data</vt:lpstr>
      <vt:lpstr>'SH EURO'!Datos</vt:lpstr>
      <vt:lpstr>FCALIDAD</vt:lpstr>
      <vt:lpstr>SAMC011</vt:lpstr>
    </vt:vector>
  </TitlesOfParts>
  <Company>Snn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Snn Pr1</dc:creator>
  <cp:lastModifiedBy>Claudia Juliana Ferro Rodriguez</cp:lastModifiedBy>
  <dcterms:created xsi:type="dcterms:W3CDTF">2015-12-03T23:01:34Z</dcterms:created>
  <dcterms:modified xsi:type="dcterms:W3CDTF">2017-10-11T22:29:59Z</dcterms:modified>
</cp:coreProperties>
</file>