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45" yWindow="15" windowWidth="10440" windowHeight="5685" tabRatio="482" activeTab="2"/>
  </bookViews>
  <sheets>
    <sheet name="Inputs" sheetId="1" r:id="rId1"/>
    <sheet name="Capacidad Financiera" sheetId="2" r:id="rId2"/>
    <sheet name="Informe preliminar" sheetId="8" r:id="rId3"/>
    <sheet name="Resumen" sheetId="4" state="hidden" r:id="rId4"/>
  </sheets>
  <definedNames>
    <definedName name="Endeudamiento">Inputs!$C$25</definedName>
    <definedName name="LÍDER">Inputs!$C$19</definedName>
    <definedName name="Liquidez">Inputs!$C$24</definedName>
    <definedName name="Z_7CE603EF_9517_4873_9845_50C196611FF5_.wvu.Cols" localSheetId="1" hidden="1">'Capacidad Financiera'!#REF!</definedName>
    <definedName name="Z_7CE603EF_9517_4873_9845_50C196611FF5_.wvu.Cols" localSheetId="2" hidden="1">'Informe preliminar'!#REF!</definedName>
    <definedName name="Z_7CE603EF_9517_4873_9845_50C196611FF5_.wvu.Rows" localSheetId="1" hidden="1">'Capacidad Financiera'!#REF!,'Capacidad Financiera'!#REF!</definedName>
    <definedName name="Z_7CE603EF_9517_4873_9845_50C196611FF5_.wvu.Rows" localSheetId="2" hidden="1">'Informe preliminar'!#REF!,'Informe preliminar'!#REF!</definedName>
  </definedNames>
  <calcPr calcId="145621"/>
  <customWorkbookViews>
    <customWorkbookView name="User - Vista personalizada" guid="{7CE603EF-9517-4873-9845-50C196611FF5}" mergeInterval="0" personalView="1" maximized="1" xWindow="1" yWindow="1" windowWidth="1276" windowHeight="579" tabRatio="847" activeSheetId="2"/>
  </customWorkbookViews>
</workbook>
</file>

<file path=xl/calcChain.xml><?xml version="1.0" encoding="utf-8"?>
<calcChain xmlns="http://schemas.openxmlformats.org/spreadsheetml/2006/main">
  <c r="Q22" i="1" l="1"/>
  <c r="Q25" i="1" s="1"/>
  <c r="Q29" i="1"/>
  <c r="Q32" i="1" s="1"/>
  <c r="AS19" i="8"/>
  <c r="AU19" i="8" s="1"/>
  <c r="AP19" i="8"/>
  <c r="AO19" i="8"/>
  <c r="AB19" i="8"/>
  <c r="AA19" i="8"/>
  <c r="T19" i="8"/>
  <c r="K19" i="8"/>
  <c r="J19" i="8"/>
  <c r="W19" i="8" s="1"/>
  <c r="G19" i="8"/>
  <c r="AV19" i="8" s="1"/>
  <c r="AY18" i="8"/>
  <c r="AU18" i="8"/>
  <c r="AS18" i="8"/>
  <c r="AO18" i="8"/>
  <c r="AP18" i="8" s="1"/>
  <c r="AK18" i="8"/>
  <c r="AJ18" i="8"/>
  <c r="AM18" i="8" s="1"/>
  <c r="AB18" i="8"/>
  <c r="AA18" i="8"/>
  <c r="U18" i="8"/>
  <c r="T18" i="8"/>
  <c r="K18" i="8"/>
  <c r="G18" i="8"/>
  <c r="AV18" i="8" s="1"/>
  <c r="AY17" i="8"/>
  <c r="AS17" i="8"/>
  <c r="AO17" i="8"/>
  <c r="AP17" i="8" s="1"/>
  <c r="AB17" i="8"/>
  <c r="AA17" i="8"/>
  <c r="T17" i="8"/>
  <c r="K17" i="8"/>
  <c r="J17" i="8"/>
  <c r="AM17" i="8" s="1"/>
  <c r="G17" i="8"/>
  <c r="AY16" i="8"/>
  <c r="AT16" i="8"/>
  <c r="AS16" i="8"/>
  <c r="AO16" i="8"/>
  <c r="AP16" i="8" s="1"/>
  <c r="AB16" i="8"/>
  <c r="AA16" i="8"/>
  <c r="T16" i="8"/>
  <c r="K16" i="8"/>
  <c r="J16" i="8"/>
  <c r="O16" i="8" s="1"/>
  <c r="G16" i="8"/>
  <c r="AS15" i="8"/>
  <c r="AU15" i="8" s="1"/>
  <c r="AO15" i="8"/>
  <c r="AP15" i="8" s="1"/>
  <c r="AB15" i="8"/>
  <c r="AA15" i="8"/>
  <c r="T15" i="8"/>
  <c r="K15" i="8"/>
  <c r="J15" i="8"/>
  <c r="W15" i="8" s="1"/>
  <c r="G15" i="8"/>
  <c r="Y15" i="8"/>
  <c r="AY14" i="8"/>
  <c r="AS14" i="8"/>
  <c r="AU14" i="8"/>
  <c r="AO14" i="8"/>
  <c r="AP14" i="8" s="1"/>
  <c r="AK14" i="8"/>
  <c r="AJ14" i="8"/>
  <c r="AM14" i="8" s="1"/>
  <c r="AB14" i="8"/>
  <c r="AA14" i="8"/>
  <c r="T14" i="8"/>
  <c r="K14" i="8"/>
  <c r="G14" i="8"/>
  <c r="AY13" i="8"/>
  <c r="AS13" i="8"/>
  <c r="AO13" i="8"/>
  <c r="AP13" i="8"/>
  <c r="AB13" i="8"/>
  <c r="AA13" i="8"/>
  <c r="W13" i="8"/>
  <c r="T13" i="8"/>
  <c r="K13" i="8"/>
  <c r="J13" i="8"/>
  <c r="AM13" i="8" s="1"/>
  <c r="M13" i="8"/>
  <c r="AT13" i="8" s="1"/>
  <c r="G13" i="8"/>
  <c r="AY12" i="8"/>
  <c r="AS12" i="8"/>
  <c r="AP12" i="8"/>
  <c r="AO12" i="8"/>
  <c r="AB12" i="8"/>
  <c r="AA12" i="8"/>
  <c r="T12" i="8"/>
  <c r="K12" i="8"/>
  <c r="J12" i="8"/>
  <c r="S12" i="8" s="1"/>
  <c r="G12" i="8"/>
  <c r="AY11" i="8"/>
  <c r="AS11" i="8"/>
  <c r="AO11" i="8"/>
  <c r="AP11" i="8" s="1"/>
  <c r="AB11" i="8"/>
  <c r="AA11" i="8"/>
  <c r="T11" i="8"/>
  <c r="K11" i="8"/>
  <c r="J11" i="8"/>
  <c r="AG11" i="8" s="1"/>
  <c r="G11" i="8"/>
  <c r="AT10" i="8"/>
  <c r="AS10" i="8"/>
  <c r="AO10" i="8"/>
  <c r="AP10" i="8"/>
  <c r="AK10" i="8"/>
  <c r="AJ10" i="8"/>
  <c r="AM10" i="8" s="1"/>
  <c r="AB10" i="8"/>
  <c r="AA10" i="8"/>
  <c r="W10" i="8"/>
  <c r="T10" i="8"/>
  <c r="G10" i="8"/>
  <c r="Y10" i="8" s="1"/>
  <c r="AY9" i="8"/>
  <c r="AT9" i="8"/>
  <c r="AS9" i="8"/>
  <c r="AO9" i="8"/>
  <c r="AP9" i="8" s="1"/>
  <c r="AK9" i="8"/>
  <c r="AJ9" i="8"/>
  <c r="AM9" i="8"/>
  <c r="AG9" i="8"/>
  <c r="AB9" i="8"/>
  <c r="AA9" i="8"/>
  <c r="W9" i="8"/>
  <c r="T9" i="8"/>
  <c r="G9" i="8"/>
  <c r="AY8" i="8"/>
  <c r="AS8" i="8"/>
  <c r="AO8" i="8"/>
  <c r="AP8" i="8"/>
  <c r="AB8" i="8"/>
  <c r="AA8" i="8"/>
  <c r="T8" i="8"/>
  <c r="K8" i="8"/>
  <c r="J8" i="8"/>
  <c r="W8" i="8"/>
  <c r="G8" i="8"/>
  <c r="AV8" i="8" s="1"/>
  <c r="AY7" i="8"/>
  <c r="AS7" i="8"/>
  <c r="AP7" i="8"/>
  <c r="AO7" i="8"/>
  <c r="AB7" i="8"/>
  <c r="AA7" i="8"/>
  <c r="T7" i="8"/>
  <c r="K7" i="8"/>
  <c r="J7" i="8"/>
  <c r="AG7" i="8" s="1"/>
  <c r="G7" i="8"/>
  <c r="AY6" i="8"/>
  <c r="AT6" i="8"/>
  <c r="AS6" i="8"/>
  <c r="AO6" i="8"/>
  <c r="AP6" i="8" s="1"/>
  <c r="AK6" i="8"/>
  <c r="AJ6" i="8"/>
  <c r="AM6" i="8" s="1"/>
  <c r="AB6" i="8"/>
  <c r="AA6" i="8"/>
  <c r="T6" i="8"/>
  <c r="G6" i="8"/>
  <c r="C3" i="8"/>
  <c r="L1" i="8"/>
  <c r="AO6" i="2"/>
  <c r="U18" i="2"/>
  <c r="O17" i="8"/>
  <c r="Y19" i="8"/>
  <c r="AQ19" i="8" s="1"/>
  <c r="M17" i="8"/>
  <c r="AT17" i="8" s="1"/>
  <c r="S7" i="8"/>
  <c r="M7" i="8"/>
  <c r="AT7" i="8" s="1"/>
  <c r="W7" i="8"/>
  <c r="O11" i="8"/>
  <c r="M12" i="8"/>
  <c r="AT12" i="8" s="1"/>
  <c r="AM12" i="8"/>
  <c r="AG13" i="8"/>
  <c r="AM16" i="8"/>
  <c r="S11" i="8"/>
  <c r="O12" i="8"/>
  <c r="M11" i="8"/>
  <c r="AT11" i="8" s="1"/>
  <c r="K17" i="2"/>
  <c r="AY17" i="2"/>
  <c r="AS17" i="2"/>
  <c r="AO17" i="2"/>
  <c r="AP17" i="2" s="1"/>
  <c r="AB17" i="2"/>
  <c r="AA17" i="2"/>
  <c r="T17" i="2"/>
  <c r="J17" i="2"/>
  <c r="AG17" i="2" s="1"/>
  <c r="G17" i="2"/>
  <c r="AV17" i="2" s="1"/>
  <c r="AY16" i="2"/>
  <c r="AS16" i="2"/>
  <c r="AO16" i="2"/>
  <c r="AP16" i="2" s="1"/>
  <c r="AB16" i="2"/>
  <c r="AA16" i="2"/>
  <c r="T16" i="2"/>
  <c r="K16" i="2"/>
  <c r="J16" i="2"/>
  <c r="AG16" i="2" s="1"/>
  <c r="G16" i="2"/>
  <c r="AY13" i="2"/>
  <c r="AS13" i="2"/>
  <c r="AO13" i="2"/>
  <c r="AP13" i="2" s="1"/>
  <c r="AB13" i="2"/>
  <c r="AA13" i="2"/>
  <c r="T13" i="2"/>
  <c r="K13" i="2"/>
  <c r="J13" i="2"/>
  <c r="O13" i="2" s="1"/>
  <c r="G13" i="2"/>
  <c r="AY12" i="2"/>
  <c r="AS12" i="2"/>
  <c r="AW12" i="2"/>
  <c r="AO12" i="2"/>
  <c r="AP12" i="2"/>
  <c r="AB12" i="2"/>
  <c r="AA12" i="2"/>
  <c r="T12" i="2"/>
  <c r="K12" i="2"/>
  <c r="J12" i="2"/>
  <c r="M12" i="2" s="1"/>
  <c r="AT12" i="2" s="1"/>
  <c r="G12" i="2"/>
  <c r="AS11" i="2"/>
  <c r="AW11" i="2" s="1"/>
  <c r="AO11" i="2"/>
  <c r="AP11" i="2"/>
  <c r="AB11" i="2"/>
  <c r="AA11" i="2"/>
  <c r="T11" i="2"/>
  <c r="K11" i="2"/>
  <c r="J11" i="2"/>
  <c r="W11" i="2"/>
  <c r="G11" i="2"/>
  <c r="AV11" i="2" s="1"/>
  <c r="AY8" i="2"/>
  <c r="AS8" i="2"/>
  <c r="AO8" i="2"/>
  <c r="AP8" i="2" s="1"/>
  <c r="AB8" i="2"/>
  <c r="AA8" i="2"/>
  <c r="T8" i="2"/>
  <c r="K8" i="2"/>
  <c r="J8" i="2"/>
  <c r="AM8" i="2" s="1"/>
  <c r="G8" i="2"/>
  <c r="AV8" i="2" s="1"/>
  <c r="AO10" i="2"/>
  <c r="W9" i="2"/>
  <c r="T9" i="2"/>
  <c r="AO14" i="2"/>
  <c r="AP14" i="2"/>
  <c r="AA14" i="2"/>
  <c r="AA15" i="2"/>
  <c r="AA18" i="2"/>
  <c r="AA19" i="2"/>
  <c r="AS19" i="2"/>
  <c r="AU19" i="2" s="1"/>
  <c r="AO19" i="2"/>
  <c r="AP19" i="2" s="1"/>
  <c r="AB19" i="2"/>
  <c r="T19" i="2"/>
  <c r="K19" i="2"/>
  <c r="J19" i="2"/>
  <c r="W19" i="2"/>
  <c r="G19" i="2"/>
  <c r="Y19" i="2"/>
  <c r="AQ19" i="2" s="1"/>
  <c r="AY18" i="2"/>
  <c r="AO18" i="2"/>
  <c r="AP18" i="2" s="1"/>
  <c r="AK18" i="2"/>
  <c r="AJ18" i="2"/>
  <c r="AM18" i="2"/>
  <c r="K18" i="2"/>
  <c r="G18" i="2"/>
  <c r="AS15" i="2"/>
  <c r="AU15" i="2"/>
  <c r="AO15" i="2"/>
  <c r="AP15" i="2"/>
  <c r="AB15" i="2"/>
  <c r="T15" i="2"/>
  <c r="K15" i="2"/>
  <c r="J15" i="2"/>
  <c r="W15" i="2" s="1"/>
  <c r="G15" i="2"/>
  <c r="AV15" i="2" s="1"/>
  <c r="AY14" i="2"/>
  <c r="AK14" i="2"/>
  <c r="AJ14" i="2"/>
  <c r="AM14" i="2" s="1"/>
  <c r="K14" i="2"/>
  <c r="G14" i="2"/>
  <c r="M13" i="2"/>
  <c r="AT13" i="2" s="1"/>
  <c r="AM13" i="2"/>
  <c r="S17" i="2"/>
  <c r="AV16" i="2"/>
  <c r="AT16" i="2"/>
  <c r="W13" i="2"/>
  <c r="AG13" i="2"/>
  <c r="S13" i="2"/>
  <c r="M11" i="2"/>
  <c r="AT11" i="2" s="1"/>
  <c r="W12" i="2"/>
  <c r="AG11" i="2"/>
  <c r="M8" i="2"/>
  <c r="AT8" i="2" s="1"/>
  <c r="S11" i="2"/>
  <c r="O11" i="2"/>
  <c r="AV19" i="2"/>
  <c r="AB14" i="2"/>
  <c r="AB18" i="2"/>
  <c r="T18" i="2"/>
  <c r="AS18" i="2"/>
  <c r="AV18" i="2" s="1"/>
  <c r="AS14" i="2"/>
  <c r="AU14" i="2"/>
  <c r="T14" i="2"/>
  <c r="AY6" i="2"/>
  <c r="AS6" i="2"/>
  <c r="AW14" i="2"/>
  <c r="AO7" i="2"/>
  <c r="AP7" i="2" s="1"/>
  <c r="G7" i="2"/>
  <c r="G6" i="2"/>
  <c r="AV6" i="2" s="1"/>
  <c r="G9" i="2"/>
  <c r="AV9" i="2" s="1"/>
  <c r="G10" i="2"/>
  <c r="Y10" i="2" s="1"/>
  <c r="AY11" i="2"/>
  <c r="AY9" i="2"/>
  <c r="AY7" i="2"/>
  <c r="AS7" i="2"/>
  <c r="AO9" i="2"/>
  <c r="AP9" i="2" s="1"/>
  <c r="AP10" i="2"/>
  <c r="AP6" i="2"/>
  <c r="AC11" i="1"/>
  <c r="I462" i="1"/>
  <c r="K459" i="1"/>
  <c r="K458" i="1"/>
  <c r="K456" i="1"/>
  <c r="J456" i="1"/>
  <c r="AJ6" i="2"/>
  <c r="AM6" i="2" s="1"/>
  <c r="AK6" i="2"/>
  <c r="AT6" i="2"/>
  <c r="AA9" i="2"/>
  <c r="AB9" i="2"/>
  <c r="AJ9" i="2"/>
  <c r="AM9" i="2" s="1"/>
  <c r="AK9" i="2"/>
  <c r="AS9" i="2"/>
  <c r="AT9" i="2"/>
  <c r="AJ10" i="2"/>
  <c r="AM10" i="2" s="1"/>
  <c r="AK10" i="2"/>
  <c r="AT10" i="2"/>
  <c r="Y9" i="1"/>
  <c r="B12" i="1"/>
  <c r="B13" i="1"/>
  <c r="B14" i="1" s="1"/>
  <c r="B15" i="1" s="1"/>
  <c r="B16" i="1" s="1"/>
  <c r="M9" i="1"/>
  <c r="S9" i="1"/>
  <c r="V9" i="1"/>
  <c r="C9" i="1"/>
  <c r="D9" i="1"/>
  <c r="E9" i="1"/>
  <c r="F9" i="1"/>
  <c r="G9" i="1"/>
  <c r="H9" i="1"/>
  <c r="I9" i="1"/>
  <c r="J9" i="1"/>
  <c r="K9" i="1"/>
  <c r="L9" i="1"/>
  <c r="N9" i="1"/>
  <c r="O9" i="1"/>
  <c r="P9" i="1"/>
  <c r="Q9" i="1"/>
  <c r="R9" i="1"/>
  <c r="T9" i="1"/>
  <c r="U9" i="1"/>
  <c r="W9" i="1"/>
  <c r="X9" i="1"/>
  <c r="D10" i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C21" i="1"/>
  <c r="AE17" i="8" s="1"/>
  <c r="AC17" i="8" s="1"/>
  <c r="C26" i="1"/>
  <c r="AW18" i="8" s="1"/>
  <c r="AW6" i="2"/>
  <c r="AA7" i="2"/>
  <c r="AB7" i="2"/>
  <c r="J7" i="2"/>
  <c r="M7" i="2"/>
  <c r="AT7" i="2" s="1"/>
  <c r="K7" i="2"/>
  <c r="T7" i="2"/>
  <c r="C23" i="1"/>
  <c r="L1" i="2"/>
  <c r="E76" i="4"/>
  <c r="F84" i="4"/>
  <c r="E60" i="4"/>
  <c r="E6" i="4"/>
  <c r="B64" i="4"/>
  <c r="B65" i="4"/>
  <c r="B66" i="4"/>
  <c r="B82" i="4"/>
  <c r="B83" i="4" s="1"/>
  <c r="B84" i="4" s="1"/>
  <c r="B85" i="4" s="1"/>
  <c r="B86" i="4" s="1"/>
  <c r="B78" i="4"/>
  <c r="B79" i="4" s="1"/>
  <c r="B80" i="4" s="1"/>
  <c r="B81" i="4" s="1"/>
  <c r="B74" i="4"/>
  <c r="B75" i="4" s="1"/>
  <c r="B76" i="4" s="1"/>
  <c r="B77" i="4" s="1"/>
  <c r="B71" i="4"/>
  <c r="B72" i="4" s="1"/>
  <c r="B73" i="4" s="1"/>
  <c r="B67" i="4"/>
  <c r="B68" i="4" s="1"/>
  <c r="B69" i="4" s="1"/>
  <c r="B70" i="4" s="1"/>
  <c r="B63" i="4"/>
  <c r="B59" i="4"/>
  <c r="B60" i="4" s="1"/>
  <c r="B61" i="4" s="1"/>
  <c r="B62" i="4" s="1"/>
  <c r="B56" i="4"/>
  <c r="B57" i="4" s="1"/>
  <c r="B58" i="4" s="1"/>
  <c r="B53" i="4"/>
  <c r="B54" i="4" s="1"/>
  <c r="B55" i="4" s="1"/>
  <c r="B48" i="4"/>
  <c r="B49" i="4"/>
  <c r="B50" i="4" s="1"/>
  <c r="B51" i="4" s="1"/>
  <c r="B52" i="4" s="1"/>
  <c r="B46" i="4"/>
  <c r="B47" i="4" s="1"/>
  <c r="B45" i="4"/>
  <c r="B41" i="4"/>
  <c r="B42" i="4"/>
  <c r="B43" i="4" s="1"/>
  <c r="B44" i="4" s="1"/>
  <c r="B37" i="4"/>
  <c r="B38" i="4"/>
  <c r="B39" i="4" s="1"/>
  <c r="B40" i="4" s="1"/>
  <c r="B33" i="4"/>
  <c r="B34" i="4"/>
  <c r="B35" i="4" s="1"/>
  <c r="B36" i="4" s="1"/>
  <c r="B29" i="4"/>
  <c r="B30" i="4"/>
  <c r="B31" i="4" s="1"/>
  <c r="B32" i="4" s="1"/>
  <c r="B26" i="4"/>
  <c r="B27" i="4"/>
  <c r="B28" i="4" s="1"/>
  <c r="B21" i="4"/>
  <c r="B22" i="4" s="1"/>
  <c r="B23" i="4" s="1"/>
  <c r="B24" i="4" s="1"/>
  <c r="B25" i="4" s="1"/>
  <c r="G18" i="4"/>
  <c r="F18" i="4"/>
  <c r="E18" i="4"/>
  <c r="B15" i="4"/>
  <c r="B16" i="4" s="1"/>
  <c r="B17" i="4" s="1"/>
  <c r="B18" i="4"/>
  <c r="B19" i="4" s="1"/>
  <c r="B20" i="4" s="1"/>
  <c r="E16" i="4"/>
  <c r="F16" i="4"/>
  <c r="G16" i="4"/>
  <c r="E17" i="4"/>
  <c r="F17" i="4"/>
  <c r="G17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E57" i="4"/>
  <c r="F57" i="4"/>
  <c r="G57" i="4"/>
  <c r="E58" i="4"/>
  <c r="F58" i="4"/>
  <c r="G58" i="4"/>
  <c r="E59" i="4"/>
  <c r="F59" i="4"/>
  <c r="G59" i="4"/>
  <c r="F60" i="4"/>
  <c r="E61" i="4"/>
  <c r="F61" i="4"/>
  <c r="E62" i="4"/>
  <c r="F62" i="4"/>
  <c r="G62" i="4"/>
  <c r="E63" i="4"/>
  <c r="F63" i="4"/>
  <c r="G63" i="4"/>
  <c r="E64" i="4"/>
  <c r="F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E72" i="4"/>
  <c r="F72" i="4"/>
  <c r="E73" i="4"/>
  <c r="F73" i="4"/>
  <c r="G73" i="4"/>
  <c r="E74" i="4"/>
  <c r="F74" i="4"/>
  <c r="E75" i="4"/>
  <c r="F75" i="4"/>
  <c r="G75" i="4"/>
  <c r="F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G84" i="4"/>
  <c r="E85" i="4"/>
  <c r="F85" i="4"/>
  <c r="E86" i="4"/>
  <c r="F86" i="4"/>
  <c r="E15" i="4"/>
  <c r="F15" i="4"/>
  <c r="G15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1" i="4"/>
  <c r="D72" i="4"/>
  <c r="D73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G12" i="4"/>
  <c r="G13" i="4"/>
  <c r="G14" i="4"/>
  <c r="G11" i="4"/>
  <c r="F11" i="4"/>
  <c r="F12" i="4"/>
  <c r="F13" i="4"/>
  <c r="F14" i="4"/>
  <c r="E12" i="4"/>
  <c r="E13" i="4"/>
  <c r="E14" i="4"/>
  <c r="E11" i="4"/>
  <c r="D12" i="4"/>
  <c r="D13" i="4"/>
  <c r="D14" i="4"/>
  <c r="D11" i="4"/>
  <c r="B11" i="4"/>
  <c r="B12" i="4" s="1"/>
  <c r="B13" i="4" s="1"/>
  <c r="B14" i="4" s="1"/>
  <c r="G7" i="4"/>
  <c r="G8" i="4"/>
  <c r="G9" i="4"/>
  <c r="G10" i="4"/>
  <c r="F7" i="4"/>
  <c r="F8" i="4"/>
  <c r="F9" i="4"/>
  <c r="F10" i="4"/>
  <c r="E8" i="4"/>
  <c r="E9" i="4"/>
  <c r="E10" i="4"/>
  <c r="D10" i="4"/>
  <c r="D8" i="4"/>
  <c r="D9" i="4"/>
  <c r="F6" i="4"/>
  <c r="F39" i="4"/>
  <c r="G56" i="4"/>
  <c r="G60" i="4"/>
  <c r="E7" i="4"/>
  <c r="D7" i="4"/>
  <c r="D6" i="4"/>
  <c r="G34" i="4"/>
  <c r="G85" i="4"/>
  <c r="G61" i="4"/>
  <c r="G64" i="4"/>
  <c r="G71" i="4"/>
  <c r="G86" i="4"/>
  <c r="G72" i="4"/>
  <c r="G76" i="4"/>
  <c r="G74" i="4"/>
  <c r="G6" i="4"/>
  <c r="B7" i="4"/>
  <c r="B8" i="4" s="1"/>
  <c r="B9" i="4" s="1"/>
  <c r="B10" i="4" s="1"/>
  <c r="B6" i="4"/>
  <c r="AG7" i="2"/>
  <c r="W7" i="2"/>
  <c r="AW7" i="2"/>
  <c r="AM7" i="2"/>
  <c r="S7" i="2"/>
  <c r="AG9" i="2"/>
  <c r="O7" i="2"/>
  <c r="C27" i="1"/>
  <c r="AV12" i="8" s="1"/>
  <c r="T6" i="2"/>
  <c r="AB10" i="2"/>
  <c r="T10" i="2"/>
  <c r="AS10" i="2"/>
  <c r="W10" i="2"/>
  <c r="AA10" i="2"/>
  <c r="AA6" i="2"/>
  <c r="AB6" i="2"/>
  <c r="AW9" i="2"/>
  <c r="AQ15" i="8"/>
  <c r="Z14" i="8"/>
  <c r="O8" i="8"/>
  <c r="AG12" i="2"/>
  <c r="O12" i="2"/>
  <c r="AG17" i="8"/>
  <c r="S8" i="8"/>
  <c r="M8" i="8"/>
  <c r="AT8" i="8" s="1"/>
  <c r="AM8" i="8"/>
  <c r="AV10" i="8"/>
  <c r="AV15" i="8"/>
  <c r="AV16" i="8"/>
  <c r="S17" i="8"/>
  <c r="W17" i="8"/>
  <c r="W8" i="2"/>
  <c r="S12" i="2"/>
  <c r="AV13" i="2"/>
  <c r="O8" i="2"/>
  <c r="AM11" i="2"/>
  <c r="W11" i="8"/>
  <c r="Z18" i="8"/>
  <c r="AG8" i="8"/>
  <c r="AV7" i="8"/>
  <c r="AM11" i="8"/>
  <c r="AG12" i="8"/>
  <c r="S8" i="2"/>
  <c r="AG8" i="2"/>
  <c r="AM12" i="2"/>
  <c r="W17" i="2"/>
  <c r="O17" i="2"/>
  <c r="W16" i="8"/>
  <c r="W12" i="8"/>
  <c r="O13" i="8"/>
  <c r="S13" i="8"/>
  <c r="AG16" i="8"/>
  <c r="AE13" i="2" l="1"/>
  <c r="AC13" i="2" s="1"/>
  <c r="S16" i="2"/>
  <c r="W16" i="2"/>
  <c r="AV7" i="2"/>
  <c r="AV14" i="2"/>
  <c r="AV12" i="2"/>
  <c r="AE14" i="2"/>
  <c r="AC14" i="2" s="1"/>
  <c r="AW8" i="2"/>
  <c r="AW13" i="2"/>
  <c r="O16" i="2"/>
  <c r="AV9" i="8"/>
  <c r="AW9" i="8"/>
  <c r="AE12" i="8"/>
  <c r="AC12" i="8" s="1"/>
  <c r="AV14" i="8"/>
  <c r="AW14" i="8"/>
  <c r="S16" i="8"/>
  <c r="AE18" i="8"/>
  <c r="AC18" i="8" s="1"/>
  <c r="AE18" i="2"/>
  <c r="AC18" i="2" s="1"/>
  <c r="AW6" i="8"/>
  <c r="AW8" i="8"/>
  <c r="AE9" i="8"/>
  <c r="AC9" i="8" s="1"/>
  <c r="AE11" i="8"/>
  <c r="AC11" i="8" s="1"/>
  <c r="AW11" i="8"/>
  <c r="AW13" i="8"/>
  <c r="AE14" i="8"/>
  <c r="AC14" i="8" s="1"/>
  <c r="AW16" i="8"/>
  <c r="AV17" i="8"/>
  <c r="C28" i="1"/>
  <c r="Z11" i="8" s="1"/>
  <c r="AE6" i="2"/>
  <c r="AC6" i="2" s="1"/>
  <c r="AU18" i="2"/>
  <c r="AE7" i="2"/>
  <c r="AC7" i="2" s="1"/>
  <c r="AE9" i="2"/>
  <c r="AC9" i="2" s="1"/>
  <c r="AW16" i="2"/>
  <c r="AW17" i="2"/>
  <c r="Y6" i="8"/>
  <c r="AQ6" i="8" s="1"/>
  <c r="AR6" i="8" s="1"/>
  <c r="AW7" i="8"/>
  <c r="AE8" i="8"/>
  <c r="AC8" i="8" s="1"/>
  <c r="AV13" i="8"/>
  <c r="AE13" i="8"/>
  <c r="AC13" i="8" s="1"/>
  <c r="AE16" i="8"/>
  <c r="AC16" i="8" s="1"/>
  <c r="AW17" i="8"/>
  <c r="AE8" i="2"/>
  <c r="AC8" i="2" s="1"/>
  <c r="AM16" i="2"/>
  <c r="Z18" i="2"/>
  <c r="AW18" i="2"/>
  <c r="C22" i="1"/>
  <c r="Y13" i="2" s="1"/>
  <c r="Y8" i="2"/>
  <c r="AQ8" i="2" s="1"/>
  <c r="AR8" i="2" s="1"/>
  <c r="AE11" i="2"/>
  <c r="AC11" i="2" s="1"/>
  <c r="AE16" i="2"/>
  <c r="AC16" i="2" s="1"/>
  <c r="AE17" i="2"/>
  <c r="AC17" i="2" s="1"/>
  <c r="AV11" i="8"/>
  <c r="AE12" i="2"/>
  <c r="AC12" i="2" s="1"/>
  <c r="AE6" i="8"/>
  <c r="AC6" i="8" s="1"/>
  <c r="AE7" i="8"/>
  <c r="AC7" i="8" s="1"/>
  <c r="Y11" i="8"/>
  <c r="AQ11" i="8" s="1"/>
  <c r="AR11" i="8" s="1"/>
  <c r="AW12" i="8"/>
  <c r="Z9" i="2"/>
  <c r="AQ10" i="2"/>
  <c r="Z6" i="8"/>
  <c r="AQ10" i="8"/>
  <c r="Z9" i="8"/>
  <c r="AV10" i="2"/>
  <c r="Y15" i="2"/>
  <c r="AM17" i="2"/>
  <c r="M17" i="2"/>
  <c r="AT17" i="2" s="1"/>
  <c r="Y17" i="2"/>
  <c r="AM7" i="8"/>
  <c r="O7" i="8"/>
  <c r="AV6" i="8"/>
  <c r="AQ13" i="2" l="1"/>
  <c r="AR13" i="2" s="1"/>
  <c r="Z13" i="2"/>
  <c r="Z8" i="2"/>
  <c r="Y12" i="2"/>
  <c r="Y9" i="2"/>
  <c r="AQ9" i="2" s="1"/>
  <c r="AR9" i="2" s="1"/>
  <c r="Y11" i="2"/>
  <c r="AQ11" i="2" s="1"/>
  <c r="AR11" i="2" s="1"/>
  <c r="Y18" i="2"/>
  <c r="AQ18" i="2" s="1"/>
  <c r="AR18" i="2" s="1"/>
  <c r="Y6" i="2"/>
  <c r="Y13" i="8"/>
  <c r="Y14" i="8"/>
  <c r="AQ14" i="8" s="1"/>
  <c r="AR14" i="8" s="1"/>
  <c r="Y18" i="8"/>
  <c r="AQ18" i="8" s="1"/>
  <c r="AR18" i="8" s="1"/>
  <c r="Y9" i="8"/>
  <c r="AQ9" i="8" s="1"/>
  <c r="AR9" i="8" s="1"/>
  <c r="Y16" i="8"/>
  <c r="Y8" i="8"/>
  <c r="Y17" i="8"/>
  <c r="Y12" i="8"/>
  <c r="Y16" i="2"/>
  <c r="Y7" i="8"/>
  <c r="Y14" i="2"/>
  <c r="AQ14" i="2" s="1"/>
  <c r="Y7" i="2"/>
  <c r="Z17" i="2"/>
  <c r="AQ17" i="2"/>
  <c r="AR17" i="2" s="1"/>
  <c r="AQ15" i="2"/>
  <c r="AR14" i="2" s="1"/>
  <c r="Z14" i="2"/>
  <c r="Z17" i="8" l="1"/>
  <c r="AQ17" i="8"/>
  <c r="AR17" i="8" s="1"/>
  <c r="AQ16" i="2"/>
  <c r="AR16" i="2" s="1"/>
  <c r="Z16" i="2"/>
  <c r="AQ16" i="8"/>
  <c r="AR16" i="8" s="1"/>
  <c r="Z16" i="8"/>
  <c r="AQ13" i="8"/>
  <c r="AR13" i="8" s="1"/>
  <c r="Z13" i="8"/>
  <c r="Z11" i="2"/>
  <c r="AQ7" i="2"/>
  <c r="AR7" i="2" s="1"/>
  <c r="Z7" i="2"/>
  <c r="AQ12" i="8"/>
  <c r="AR12" i="8" s="1"/>
  <c r="Z12" i="8"/>
  <c r="AQ6" i="2"/>
  <c r="AR6" i="2" s="1"/>
  <c r="Z6" i="2"/>
  <c r="Z7" i="8"/>
  <c r="AQ7" i="8"/>
  <c r="AR7" i="8" s="1"/>
  <c r="AQ8" i="8"/>
  <c r="AR8" i="8" s="1"/>
  <c r="Z8" i="8"/>
  <c r="Z12" i="2"/>
  <c r="AQ12" i="2"/>
  <c r="AR12" i="2" s="1"/>
</calcChain>
</file>

<file path=xl/comments1.xml><?xml version="1.0" encoding="utf-8"?>
<comments xmlns="http://schemas.openxmlformats.org/spreadsheetml/2006/main">
  <authors>
    <author xml:space="preserve"> </author>
  </authors>
  <commentList>
    <comment ref="H737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New year's Day</t>
        </r>
      </text>
    </comment>
    <comment ref="H746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Dia de los Reyes Magos</t>
        </r>
      </text>
    </comment>
    <comment ref="H753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Martin Luther King Day</t>
        </r>
      </text>
    </comment>
    <comment ref="H788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Presidents' Day</t>
        </r>
      </text>
    </comment>
    <comment ref="H816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Dia de San José</t>
        </r>
      </text>
    </comment>
    <comment ref="H847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Jueves Santo</t>
        </r>
      </text>
    </comment>
    <comment ref="H848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Viernes Santo</t>
        </r>
      </text>
    </comment>
    <comment ref="H870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Memorial Day</t>
        </r>
      </text>
    </comment>
    <comment ref="H877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Día de la Ascensión
</t>
        </r>
      </text>
    </comment>
    <comment ref="H898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Corpus Christi</t>
        </r>
      </text>
    </comment>
    <comment ref="H905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Independence  Day.
Sagrado Corazón</t>
        </r>
      </text>
    </comment>
    <comment ref="H921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Día de la Independencia</t>
        </r>
      </text>
    </comment>
    <comment ref="H947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La asunción de la Virgen</t>
        </r>
      </text>
    </comment>
    <comment ref="H968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Labor  Day</t>
        </r>
      </text>
    </comment>
    <comment ref="H1003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Columbus  Day</t>
        </r>
      </text>
    </comment>
    <comment ref="H1010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Dia de la Raza</t>
        </r>
      </text>
    </comment>
    <comment ref="H1031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Todos los Santos</t>
        </r>
      </text>
    </comment>
    <comment ref="H1035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Veterans  Day</t>
        </r>
      </text>
    </comment>
    <comment ref="H1038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Indpendencia de Cartagena</t>
        </r>
      </text>
    </comment>
    <comment ref="H1048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Thanksgiving  Day</t>
        </r>
      </text>
    </comment>
    <comment ref="H1062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Día de la Inmaculada Concepción</t>
        </r>
      </text>
    </comment>
    <comment ref="H1079" authorId="0">
      <text>
        <r>
          <rPr>
            <i/>
            <sz val="8"/>
            <color indexed="81"/>
            <rFont val="Tahoma"/>
            <family val="2"/>
          </rPr>
          <t xml:space="preserve"> :</t>
        </r>
        <r>
          <rPr>
            <b/>
            <i/>
            <sz val="8"/>
            <color indexed="81"/>
            <rFont val="Tahoma"/>
            <family val="2"/>
          </rPr>
          <t xml:space="preserve">
Christmas  Day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6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7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E34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45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G53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G60" author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</commentList>
</comments>
</file>

<file path=xl/sharedStrings.xml><?xml version="1.0" encoding="utf-8"?>
<sst xmlns="http://schemas.openxmlformats.org/spreadsheetml/2006/main" count="310" uniqueCount="122">
  <si>
    <t xml:space="preserve"> </t>
  </si>
  <si>
    <t>CAPACIDAD FINANCIERA</t>
  </si>
  <si>
    <t>N°.</t>
  </si>
  <si>
    <t>ACTIVO</t>
  </si>
  <si>
    <t>PASIVO</t>
  </si>
  <si>
    <t>TOTAL PATRIMONIO EN $ COP.</t>
  </si>
  <si>
    <t>SMMLV</t>
  </si>
  <si>
    <t>Fecha</t>
  </si>
  <si>
    <t>Fecha de Corte</t>
  </si>
  <si>
    <t>Inputs Aplicables</t>
  </si>
  <si>
    <t>INDICE DE LIQUIDEZ</t>
  </si>
  <si>
    <t>PASIVO TOTAL EN $ COP</t>
  </si>
  <si>
    <t>PASIVO CORRIENTE EN $ COP</t>
  </si>
  <si>
    <t>ACTIVO TOTAL EN $ COP</t>
  </si>
  <si>
    <t>ACTIVO CORRIENTE $ COP</t>
  </si>
  <si>
    <t>Empresa</t>
  </si>
  <si>
    <t>Consorcio</t>
  </si>
  <si>
    <t>EUR/USD</t>
  </si>
  <si>
    <t>USD/COP</t>
  </si>
  <si>
    <t>Observaciones</t>
  </si>
  <si>
    <t>Participación</t>
  </si>
  <si>
    <t>Tipo de Moneda</t>
  </si>
  <si>
    <t>ACTIVO CORRIENTE MONEDA EXTRANJERA</t>
  </si>
  <si>
    <t>ACTIVO TOTAL EN MONEDA EXTRANJERA</t>
  </si>
  <si>
    <t>PASIVO CORRIENTE EN MONEDA EXTRANJERA</t>
  </si>
  <si>
    <t>PASIVO TOTAL EN MONEDA EXTRANJERA</t>
  </si>
  <si>
    <t>MXP/USD</t>
  </si>
  <si>
    <t>CLP/USD</t>
  </si>
  <si>
    <t>USD / COP</t>
  </si>
  <si>
    <t>-</t>
  </si>
  <si>
    <t>Capacidad Financiera</t>
  </si>
  <si>
    <t>Capacidad de Organización</t>
  </si>
  <si>
    <t>Concurso de Méritos SEA-CM-PRE-003-2010</t>
  </si>
  <si>
    <t>Andrés Arango - Omar Cervantes - Luis Felipe Reyes</t>
  </si>
  <si>
    <t>Capital de Trabajo</t>
  </si>
  <si>
    <t>Oficio con Radicado</t>
  </si>
  <si>
    <t>Informe de Estado al Informe Preliminar</t>
  </si>
  <si>
    <t>INDICE DE ENDEUDAMIENTO</t>
  </si>
  <si>
    <t>Cierre</t>
  </si>
  <si>
    <t>Moneda Extranjera / USD</t>
  </si>
  <si>
    <t>Presupuesto</t>
  </si>
  <si>
    <t>Salarios Mínimos</t>
  </si>
  <si>
    <t>Conversión de Monedas</t>
  </si>
  <si>
    <t>NSP/USD</t>
  </si>
  <si>
    <t>LÍDER</t>
  </si>
  <si>
    <t>Endeudamiento</t>
  </si>
  <si>
    <t>Liquidez</t>
  </si>
  <si>
    <t>Proponente</t>
  </si>
  <si>
    <t>COP</t>
  </si>
  <si>
    <t>CAPITAL REAL (Formato 10)</t>
  </si>
  <si>
    <t>Crecimiento EBITDA (Formato 10)</t>
  </si>
  <si>
    <t>Integrante</t>
  </si>
  <si>
    <t>KW
(Desde Formato 5)</t>
  </si>
  <si>
    <t>KW (Formato 5)</t>
  </si>
  <si>
    <t>Variación EBITDA
(Desde E.E.F.F)</t>
  </si>
  <si>
    <t>Variación EBITDA
(Desde Formato 10)</t>
  </si>
  <si>
    <t>Líder tiene 50% de KW</t>
  </si>
  <si>
    <t>EBITDA $ COP</t>
  </si>
  <si>
    <t>EBITDA MONEDA EXTRANJERA</t>
  </si>
  <si>
    <t>(Año t-1)</t>
  </si>
  <si>
    <t>KW MONEDA EXTRANJERA
(Desde E.E.F.F)</t>
  </si>
  <si>
    <t>Capital Real $ COP
(Desde los EE.FF)</t>
  </si>
  <si>
    <t>Cálculo Capital Real 
Moneda Extranjera
(Desde los EE.FF)</t>
  </si>
  <si>
    <t>Capital Real 
Moneda Extranjera
(Desde los EE.FF)</t>
  </si>
  <si>
    <t>CALCULO EBITDA
MONEDA EXTRANJERA</t>
  </si>
  <si>
    <t>Folio 
Formato No.2</t>
  </si>
  <si>
    <t>Folio 
RUP o EEFF</t>
  </si>
  <si>
    <t>CUMPLE</t>
  </si>
  <si>
    <t>No. Singular</t>
  </si>
  <si>
    <t>Fecha ultima renovacion y/o actualizacion RUP</t>
  </si>
  <si>
    <t>CUMPLE 60% PO</t>
  </si>
  <si>
    <t>KW</t>
  </si>
  <si>
    <t>Capital Real</t>
  </si>
  <si>
    <t>Variación EBITDA</t>
  </si>
  <si>
    <t>(Año t-0)</t>
  </si>
  <si>
    <t>Capacidad de Organización Técnica</t>
  </si>
  <si>
    <t xml:space="preserve">Capital Real $ COP
(Desde Formato 10) (RUP VERSION NUEVA) </t>
  </si>
  <si>
    <t>KW
(Datos del RUP)</t>
  </si>
  <si>
    <t>EBITDA SUMATORIA 60% PO</t>
  </si>
  <si>
    <t>Fecha de corte 
(Año t-1)</t>
  </si>
  <si>
    <t>Líder tiene 50% de Cap Real</t>
  </si>
  <si>
    <t>Consorcio LESA</t>
  </si>
  <si>
    <t>LEMOINE RIVERA ASOCIADOS LTDA</t>
  </si>
  <si>
    <t>S&amp;A SANTANTANDER Y ASOCIADOS S.A.</t>
  </si>
  <si>
    <t>15-18</t>
  </si>
  <si>
    <t>21-27</t>
  </si>
  <si>
    <t>EL FORMATO 10, CORRESPONDIENTE AL LIDER (FOLIO 43) NO VIENE FIRMADO NI POR EL RL, NI POR EL RF NI POR EL CONTADOR. FORMATO 5 FOLIO 32 SE SOLICITA ACLARAR FECHA DE CORTE DE LA INFORMACION CONTENIDA EN EL FORMATO O APORTAR ESTADOS FINANCIEROS CON CORTE 31-12-12</t>
  </si>
  <si>
    <t>Consorcio LKS-ODGF</t>
  </si>
  <si>
    <t>LKS COLOMBIA SAS</t>
  </si>
  <si>
    <t>OSCAR DANIEL GARZON FORERO</t>
  </si>
  <si>
    <t>23-30</t>
  </si>
  <si>
    <t>31-37</t>
  </si>
  <si>
    <t>CIC CONSULTORES DE INGENIERIA Y CIMENTACIONES SAS</t>
  </si>
  <si>
    <t>16-19</t>
  </si>
  <si>
    <t>Capacidad Organización Técnica</t>
  </si>
  <si>
    <t>INPROTEKTO LTDA</t>
  </si>
  <si>
    <t>10-14</t>
  </si>
  <si>
    <t>JPS INGENIERIA S.A.</t>
  </si>
  <si>
    <t>14-23</t>
  </si>
  <si>
    <t>BATEMAN INGENIERIA S.A.</t>
  </si>
  <si>
    <t>12-27</t>
  </si>
  <si>
    <t>JAM INGENIERIA Y MEDIO AMBIENTE EU</t>
  </si>
  <si>
    <t>15-22</t>
  </si>
  <si>
    <t>125-129</t>
  </si>
  <si>
    <t>PROJEKTA LTDA. INGENIEROS CONSULTORES</t>
  </si>
  <si>
    <t>TECNOCONSULTA SAS</t>
  </si>
  <si>
    <t>13-23</t>
  </si>
  <si>
    <t>CONSULTORIA COLOMBIANA S.A.</t>
  </si>
  <si>
    <t>21-32</t>
  </si>
  <si>
    <t>se solicita aclarar el valor del pasivo corriente toda vez que no corresponde al reportado en el RUP, folio 28reportado en el formato No. 5 folio 43</t>
  </si>
  <si>
    <t>CONSORCIOI T-I</t>
  </si>
  <si>
    <t>TRN INGENIERIA Y PLANIFICACION DE INFRAESTRUCTURA S.A.</t>
  </si>
  <si>
    <t>INGENIERIA CONSULTORIA Y PLANEACION INCOPLAN</t>
  </si>
  <si>
    <t>18-29</t>
  </si>
  <si>
    <t>31-43</t>
  </si>
  <si>
    <r>
      <t>NO CUMPLE</t>
    </r>
    <r>
      <rPr>
        <sz val="12"/>
        <rFont val="Arial Narrow"/>
        <family val="2"/>
      </rPr>
      <t xml:space="preserve"> de acuerdo con lo solicitado en el Pliego de Condiciones en numeral 4.4 Capacidad Financiera subnumeral 4.4.5 Indicador de Crecimiento Ebitda, </t>
    </r>
    <r>
      <rPr>
        <i/>
        <sz val="12"/>
        <rFont val="Arial Narrow"/>
        <family val="2"/>
      </rPr>
      <t>" la sumatoria del EBITDA de todos los integrantes del proponente plural o del proponente individual del último año fiscal, deberá ser igual o superior al 60% del presupuesto oficial del presente Concurso de Méritos".</t>
    </r>
  </si>
  <si>
    <t xml:space="preserve">SE SOLICITA ACLARAR LA CAPACIDAD DE ORGANIZACIÓN , YA QUE LO REPORTADO EN EL FORMATO 10 FOLIO 45 NO CORRESPONDE A LO REPORTADO EN EL RUP FOLIO 22 </t>
  </si>
  <si>
    <r>
      <rPr>
        <b/>
        <sz val="12"/>
        <rFont val="Arial Narrow"/>
        <family val="2"/>
      </rPr>
      <t>NO CUMPLE</t>
    </r>
    <r>
      <rPr>
        <sz val="12"/>
        <rFont val="Arial Narrow"/>
        <family val="2"/>
      </rPr>
      <t xml:space="preserve"> de acuerdo con lo solicitado en el Pliego de Condiciones en numeral 4.4 Capacidad Financiera subnumeral 4.4.5 Indicador de Crecimiento Ebitda, " la sumatoria del EBITDA de todos los integrantes del proponente plural o del proponente individual del último año fiscal, deberá ser igual o superior al 60% del presupuesto oficial del presente Concurso de Méritos".</t>
    </r>
  </si>
  <si>
    <t>trm firma del contrato</t>
  </si>
  <si>
    <t>INTEGRANTES</t>
  </si>
  <si>
    <t>Mediante radicado No. 2013-409-016334-2 del 30/04/2013, el proponente aporta el formato No. 10  debidamente suscrito.</t>
  </si>
  <si>
    <t>LEMOINE RIVERA INGENIEROS ASOCIADOS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</si>
</sst>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\ #,##0_);\(&quot;$&quot;\ #,##0\)"/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(&quot;$&quot;\ * #,##0_);_(&quot;$&quot;\ * \(#,##0\);_(&quot;$&quot;\ * &quot;-&quot;??_);_(@_)"/>
    <numFmt numFmtId="167" formatCode="_ * #,##0.00_ ;_ * \-#,##0.00_ ;_ * &quot;-&quot;??_ ;_ @_ "/>
    <numFmt numFmtId="168" formatCode="0.0%"/>
    <numFmt numFmtId="169" formatCode="_-* #,##0.000000\ [$€-C0A]_-;\-* #,##0.000000\ [$€-C0A]_-;_-* &quot;-&quot;??\ [$€-C0A]_-;_-@_-"/>
    <numFmt numFmtId="170" formatCode="[$CLP]\ #,##0.00_);\([$CLP]\ #,##0.00\)"/>
    <numFmt numFmtId="171" formatCode="[$USD]\ #,##0.000"/>
    <numFmt numFmtId="172" formatCode="[$CLP]\ #,##0.00"/>
    <numFmt numFmtId="173" formatCode="[$€-2]\ #,##0.0000"/>
    <numFmt numFmtId="174" formatCode="&quot;Capital Real&quot;\ \=\ 0%"/>
    <numFmt numFmtId="175" formatCode="&quot;Líder&quot;\ \=\ 0%"/>
    <numFmt numFmtId="176" formatCode="&quot;No Líder&quot;\ \=\ 0%"/>
    <numFmt numFmtId="177" formatCode="&quot;KW&quot;\ \=\ 0%"/>
    <numFmt numFmtId="178" formatCode="#,##0.0000\ [$€-C0A]"/>
    <numFmt numFmtId="179" formatCode="&quot;Capital Real&quot;\ \=\ 0%\ &quot;del Presup.&quot;"/>
    <numFmt numFmtId="180" formatCode="[$EUR]\ #,##0.00_);\([$EUR]\ #,##0.00\)"/>
    <numFmt numFmtId="181" formatCode="_([$EUR]\ * #,##0.00_);_([$EUR]\ * \(#,##0.00\);_([$EUR]\ * &quot;-&quot;??_);_(@_)"/>
    <numFmt numFmtId="182" formatCode="[$USD]\ #,##0.00_);\([$USD]\ #,##0.00\)"/>
    <numFmt numFmtId="183" formatCode="[$USD]\ #,##0.00000_);\([$USD]\ #,##0.00000\)"/>
    <numFmt numFmtId="184" formatCode="_(* #,##0.0000_);_(* \(#,##0.0000\);_(* &quot;-&quot;??_);_(@_)"/>
    <numFmt numFmtId="185" formatCode="_-* #,##0.00\ _€_-;\-* #,##0.00\ _€_-;_-* &quot;-&quot;??\ _€_-;_-@_-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 val="singleAccounting"/>
      <sz val="12"/>
      <name val="Arial Narrow"/>
      <family val="2"/>
    </font>
    <font>
      <b/>
      <sz val="12"/>
      <color indexed="10"/>
      <name val="Arial Narrow"/>
      <family val="2"/>
    </font>
    <font>
      <sz val="12"/>
      <color indexed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sz val="14"/>
      <name val="Arial Narrow"/>
      <family val="2"/>
    </font>
    <font>
      <i/>
      <sz val="8"/>
      <color indexed="81"/>
      <name val="Tahoma"/>
      <family val="2"/>
    </font>
    <font>
      <b/>
      <i/>
      <sz val="8"/>
      <color indexed="81"/>
      <name val="Tahoma"/>
      <family val="2"/>
    </font>
    <font>
      <u val="singleAccounting"/>
      <sz val="12"/>
      <name val="Arial Narrow"/>
      <family val="2"/>
    </font>
    <font>
      <i/>
      <sz val="12"/>
      <name val="Arial Narrow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i/>
      <sz val="14"/>
      <color theme="3"/>
      <name val="Arial"/>
      <family val="2"/>
    </font>
    <font>
      <sz val="11"/>
      <color rgb="FF000000"/>
      <name val="Calibri"/>
      <family val="2"/>
    </font>
    <font>
      <b/>
      <sz val="10"/>
      <color theme="3"/>
      <name val="Arial"/>
      <family val="2"/>
    </font>
    <font>
      <sz val="12"/>
      <color rgb="FF0000FF"/>
      <name val="Arial Narrow"/>
      <family val="2"/>
    </font>
    <font>
      <sz val="8"/>
      <color rgb="FF000000"/>
      <name val="Arial"/>
      <family val="2"/>
    </font>
    <font>
      <b/>
      <sz val="12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DE8"/>
        <bgColor rgb="FF000000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theme="5"/>
      </left>
      <right style="dotted">
        <color theme="5"/>
      </right>
      <top style="dotted">
        <color theme="5"/>
      </top>
      <bottom style="dotted">
        <color theme="5"/>
      </bottom>
      <diagonal/>
    </border>
    <border>
      <left/>
      <right/>
      <top/>
      <bottom style="dotted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/>
      <top/>
      <bottom style="dotted">
        <color theme="0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dotted">
        <color theme="0"/>
      </top>
      <bottom/>
      <diagonal/>
    </border>
    <border>
      <left style="dotted">
        <color theme="0"/>
      </left>
      <right/>
      <top/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24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81">
    <xf numFmtId="0" fontId="0" fillId="0" borderId="0" xfId="0"/>
    <xf numFmtId="0" fontId="1" fillId="0" borderId="0" xfId="0" applyFont="1"/>
    <xf numFmtId="0" fontId="0" fillId="0" borderId="0" xfId="0" applyFill="1"/>
    <xf numFmtId="14" fontId="1" fillId="0" borderId="0" xfId="0" applyNumberFormat="1" applyFont="1"/>
    <xf numFmtId="0" fontId="9" fillId="0" borderId="0" xfId="0" applyFont="1" applyFill="1"/>
    <xf numFmtId="167" fontId="0" fillId="0" borderId="0" xfId="1" applyNumberFormat="1" applyFont="1"/>
    <xf numFmtId="14" fontId="1" fillId="0" borderId="0" xfId="0" applyNumberFormat="1" applyFont="1" applyFill="1"/>
    <xf numFmtId="167" fontId="0" fillId="0" borderId="0" xfId="1" applyNumberFormat="1" applyFont="1" applyFill="1"/>
    <xf numFmtId="14" fontId="1" fillId="2" borderId="0" xfId="0" applyNumberFormat="1" applyFont="1" applyFill="1"/>
    <xf numFmtId="0" fontId="9" fillId="2" borderId="0" xfId="0" applyFont="1" applyFill="1"/>
    <xf numFmtId="0" fontId="9" fillId="3" borderId="0" xfId="0" applyFont="1" applyFill="1"/>
    <xf numFmtId="44" fontId="23" fillId="4" borderId="0" xfId="3" applyFont="1" applyFill="1"/>
    <xf numFmtId="15" fontId="25" fillId="5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8" fontId="3" fillId="0" borderId="0" xfId="6" applyNumberFormat="1" applyFont="1" applyFill="1" applyAlignment="1">
      <alignment vertical="center"/>
    </xf>
    <xf numFmtId="44" fontId="23" fillId="4" borderId="0" xfId="3" applyFont="1" applyFill="1" applyAlignment="1">
      <alignment vertical="center"/>
    </xf>
    <xf numFmtId="44" fontId="0" fillId="0" borderId="0" xfId="3" applyFont="1" applyAlignment="1">
      <alignment vertical="center"/>
    </xf>
    <xf numFmtId="14" fontId="0" fillId="0" borderId="0" xfId="0" applyNumberFormat="1"/>
    <xf numFmtId="169" fontId="0" fillId="0" borderId="0" xfId="0" applyNumberForma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0" fontId="12" fillId="4" borderId="25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5" xfId="0" applyFont="1" applyFill="1" applyBorder="1" applyAlignment="1">
      <alignment wrapText="1"/>
    </xf>
    <xf numFmtId="0" fontId="13" fillId="0" borderId="0" xfId="0" applyFont="1"/>
    <xf numFmtId="0" fontId="14" fillId="6" borderId="26" xfId="0" applyFont="1" applyFill="1" applyBorder="1" applyAlignment="1">
      <alignment horizontal="center" wrapText="1"/>
    </xf>
    <xf numFmtId="0" fontId="15" fillId="6" borderId="27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7" fillId="6" borderId="27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wrapText="1"/>
    </xf>
    <xf numFmtId="0" fontId="14" fillId="6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/>
    <xf numFmtId="0" fontId="16" fillId="6" borderId="26" xfId="0" applyFont="1" applyFill="1" applyBorder="1" applyAlignment="1">
      <alignment horizontal="center" wrapText="1"/>
    </xf>
    <xf numFmtId="0" fontId="16" fillId="6" borderId="28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164" fontId="4" fillId="4" borderId="0" xfId="0" applyNumberFormat="1" applyFont="1" applyFill="1" applyAlignment="1">
      <alignment horizontal="center" vertical="center"/>
    </xf>
    <xf numFmtId="5" fontId="5" fillId="4" borderId="0" xfId="0" applyNumberFormat="1" applyFont="1" applyFill="1" applyBorder="1" applyAlignment="1">
      <alignment horizontal="center" vertical="center"/>
    </xf>
    <xf numFmtId="170" fontId="23" fillId="4" borderId="0" xfId="3" applyNumberFormat="1" applyFont="1" applyFill="1" applyAlignment="1">
      <alignment vertical="center"/>
    </xf>
    <xf numFmtId="171" fontId="23" fillId="4" borderId="0" xfId="3" applyNumberFormat="1" applyFont="1" applyFill="1" applyAlignment="1">
      <alignment vertical="center"/>
    </xf>
    <xf numFmtId="14" fontId="0" fillId="7" borderId="0" xfId="0" applyNumberFormat="1" applyFill="1"/>
    <xf numFmtId="0" fontId="0" fillId="7" borderId="0" xfId="0" applyFill="1"/>
    <xf numFmtId="3" fontId="23" fillId="4" borderId="0" xfId="1" applyNumberFormat="1" applyFont="1" applyFill="1" applyBorder="1" applyAlignment="1">
      <alignment horizontal="center" vertical="center"/>
    </xf>
    <xf numFmtId="166" fontId="5" fillId="4" borderId="0" xfId="3" applyNumberFormat="1" applyFont="1" applyFill="1" applyBorder="1" applyAlignment="1">
      <alignment horizontal="center" vertical="center"/>
    </xf>
    <xf numFmtId="166" fontId="4" fillId="4" borderId="0" xfId="3" applyNumberFormat="1" applyFont="1" applyFill="1" applyBorder="1" applyAlignment="1">
      <alignment horizontal="center" vertical="center"/>
    </xf>
    <xf numFmtId="5" fontId="5" fillId="4" borderId="0" xfId="0" applyNumberFormat="1" applyFont="1" applyFill="1" applyBorder="1" applyAlignment="1">
      <alignment vertical="center"/>
    </xf>
    <xf numFmtId="0" fontId="0" fillId="4" borderId="0" xfId="0" applyFill="1"/>
    <xf numFmtId="0" fontId="4" fillId="4" borderId="0" xfId="0" applyNumberFormat="1" applyFont="1" applyFill="1" applyAlignment="1">
      <alignment horizontal="center" vertical="center" wrapText="1"/>
    </xf>
    <xf numFmtId="168" fontId="4" fillId="4" borderId="0" xfId="6" applyNumberFormat="1" applyFont="1" applyFill="1" applyAlignment="1">
      <alignment vertical="center"/>
    </xf>
    <xf numFmtId="168" fontId="5" fillId="4" borderId="0" xfId="6" applyNumberFormat="1" applyFont="1" applyFill="1" applyBorder="1" applyAlignment="1">
      <alignment vertical="center"/>
    </xf>
    <xf numFmtId="164" fontId="5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14" fontId="1" fillId="4" borderId="0" xfId="0" applyNumberFormat="1" applyFont="1" applyFill="1" applyBorder="1"/>
    <xf numFmtId="167" fontId="23" fillId="4" borderId="0" xfId="1" applyNumberFormat="1" applyFont="1" applyFill="1" applyBorder="1"/>
    <xf numFmtId="0" fontId="26" fillId="0" borderId="0" xfId="0" applyFont="1"/>
    <xf numFmtId="4" fontId="0" fillId="0" borderId="0" xfId="0" applyNumberFormat="1"/>
    <xf numFmtId="3" fontId="0" fillId="4" borderId="2" xfId="0" applyNumberFormat="1" applyFill="1" applyBorder="1" applyAlignment="1">
      <alignment horizontal="center"/>
    </xf>
    <xf numFmtId="14" fontId="25" fillId="5" borderId="3" xfId="0" applyNumberFormat="1" applyFont="1" applyFill="1" applyBorder="1" applyAlignment="1">
      <alignment horizontal="center"/>
    </xf>
    <xf numFmtId="169" fontId="25" fillId="5" borderId="4" xfId="3" applyNumberFormat="1" applyFont="1" applyFill="1" applyBorder="1" applyAlignment="1">
      <alignment horizontal="center" vertical="center" wrapText="1"/>
    </xf>
    <xf numFmtId="44" fontId="1" fillId="4" borderId="0" xfId="3" applyFont="1" applyFill="1" applyBorder="1" applyAlignment="1">
      <alignment horizontal="center"/>
    </xf>
    <xf numFmtId="44" fontId="23" fillId="4" borderId="0" xfId="3" applyFont="1" applyFill="1" applyBorder="1" applyAlignment="1">
      <alignment vertical="center"/>
    </xf>
    <xf numFmtId="44" fontId="23" fillId="4" borderId="5" xfId="3" applyFont="1" applyFill="1" applyBorder="1" applyAlignment="1">
      <alignment vertical="center"/>
    </xf>
    <xf numFmtId="169" fontId="25" fillId="5" borderId="6" xfId="3" applyNumberFormat="1" applyFont="1" applyFill="1" applyBorder="1" applyAlignment="1">
      <alignment horizontal="center" vertical="center" wrapText="1"/>
    </xf>
    <xf numFmtId="0" fontId="27" fillId="4" borderId="2" xfId="0" applyFont="1" applyFill="1" applyBorder="1"/>
    <xf numFmtId="0" fontId="0" fillId="4" borderId="2" xfId="0" applyFill="1" applyBorder="1"/>
    <xf numFmtId="4" fontId="0" fillId="4" borderId="2" xfId="0" applyNumberFormat="1" applyFill="1" applyBorder="1"/>
    <xf numFmtId="0" fontId="0" fillId="4" borderId="7" xfId="0" applyFill="1" applyBorder="1"/>
    <xf numFmtId="172" fontId="1" fillId="4" borderId="0" xfId="0" applyNumberFormat="1" applyFont="1" applyFill="1" applyBorder="1" applyAlignment="1">
      <alignment horizontal="right"/>
    </xf>
    <xf numFmtId="173" fontId="23" fillId="4" borderId="5" xfId="3" applyNumberFormat="1" applyFont="1" applyFill="1" applyBorder="1" applyAlignment="1">
      <alignment horizontal="center" vertical="center"/>
    </xf>
    <xf numFmtId="173" fontId="23" fillId="4" borderId="0" xfId="3" applyNumberFormat="1" applyFont="1" applyFill="1" applyBorder="1" applyAlignment="1">
      <alignment vertical="center"/>
    </xf>
    <xf numFmtId="173" fontId="23" fillId="4" borderId="0" xfId="3" applyNumberFormat="1" applyFont="1" applyFill="1" applyBorder="1" applyAlignment="1">
      <alignment horizontal="center" vertical="center"/>
    </xf>
    <xf numFmtId="166" fontId="1" fillId="4" borderId="0" xfId="3" applyNumberFormat="1" applyFont="1" applyFill="1" applyBorder="1" applyAlignment="1">
      <alignment horizontal="center" vertical="center"/>
    </xf>
    <xf numFmtId="9" fontId="23" fillId="4" borderId="8" xfId="6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wrapText="1"/>
    </xf>
    <xf numFmtId="0" fontId="25" fillId="5" borderId="10" xfId="0" applyFont="1" applyFill="1" applyBorder="1" applyAlignment="1">
      <alignment horizontal="left" wrapText="1"/>
    </xf>
    <xf numFmtId="175" fontId="28" fillId="8" borderId="10" xfId="0" applyNumberFormat="1" applyFont="1" applyFill="1" applyBorder="1" applyAlignment="1">
      <alignment horizontal="right" wrapText="1"/>
    </xf>
    <xf numFmtId="176" fontId="28" fillId="8" borderId="10" xfId="0" applyNumberFormat="1" applyFont="1" applyFill="1" applyBorder="1" applyAlignment="1">
      <alignment horizontal="right" wrapText="1"/>
    </xf>
    <xf numFmtId="4" fontId="23" fillId="4" borderId="7" xfId="1" applyNumberFormat="1" applyFont="1" applyFill="1" applyBorder="1" applyAlignment="1">
      <alignment horizontal="center" vertical="center"/>
    </xf>
    <xf numFmtId="166" fontId="1" fillId="4" borderId="5" xfId="3" applyNumberFormat="1" applyFont="1" applyFill="1" applyBorder="1" applyAlignment="1">
      <alignment horizontal="center" vertical="center"/>
    </xf>
    <xf numFmtId="166" fontId="1" fillId="4" borderId="2" xfId="3" applyNumberFormat="1" applyFont="1" applyFill="1" applyBorder="1" applyAlignment="1">
      <alignment horizontal="center" vertical="center"/>
    </xf>
    <xf numFmtId="166" fontId="1" fillId="4" borderId="7" xfId="3" applyNumberFormat="1" applyFont="1" applyFill="1" applyBorder="1" applyAlignment="1">
      <alignment horizontal="center" vertical="center"/>
    </xf>
    <xf numFmtId="174" fontId="25" fillId="5" borderId="10" xfId="0" applyNumberFormat="1" applyFont="1" applyFill="1" applyBorder="1" applyAlignment="1">
      <alignment horizontal="center" wrapText="1"/>
    </xf>
    <xf numFmtId="9" fontId="23" fillId="4" borderId="11" xfId="6" applyFont="1" applyFill="1" applyBorder="1" applyAlignment="1">
      <alignment horizontal="center" vertical="center"/>
    </xf>
    <xf numFmtId="177" fontId="25" fillId="5" borderId="9" xfId="0" applyNumberFormat="1" applyFont="1" applyFill="1" applyBorder="1" applyAlignment="1">
      <alignment horizontal="center" wrapText="1"/>
    </xf>
    <xf numFmtId="166" fontId="23" fillId="4" borderId="1" xfId="3" applyNumberFormat="1" applyFont="1" applyFill="1" applyBorder="1" applyAlignment="1">
      <alignment horizontal="center" vertical="center"/>
    </xf>
    <xf numFmtId="166" fontId="23" fillId="4" borderId="11" xfId="3" applyNumberFormat="1" applyFont="1" applyFill="1" applyBorder="1" applyAlignment="1">
      <alignment horizontal="center" vertical="center"/>
    </xf>
    <xf numFmtId="176" fontId="28" fillId="8" borderId="12" xfId="0" applyNumberFormat="1" applyFont="1" applyFill="1" applyBorder="1" applyAlignment="1">
      <alignment horizontal="right" wrapText="1"/>
    </xf>
    <xf numFmtId="8" fontId="23" fillId="4" borderId="0" xfId="3" applyNumberFormat="1" applyFont="1" applyFill="1" applyBorder="1" applyAlignment="1">
      <alignment horizontal="center"/>
    </xf>
    <xf numFmtId="8" fontId="23" fillId="4" borderId="5" xfId="3" applyNumberFormat="1" applyFont="1" applyFill="1" applyBorder="1" applyAlignment="1">
      <alignment horizontal="center"/>
    </xf>
    <xf numFmtId="14" fontId="25" fillId="5" borderId="4" xfId="0" applyNumberFormat="1" applyFont="1" applyFill="1" applyBorder="1" applyAlignment="1">
      <alignment horizontal="center"/>
    </xf>
    <xf numFmtId="15" fontId="25" fillId="5" borderId="0" xfId="0" applyNumberFormat="1" applyFont="1" applyFill="1" applyBorder="1" applyAlignment="1">
      <alignment horizontal="center"/>
    </xf>
    <xf numFmtId="0" fontId="25" fillId="5" borderId="0" xfId="1" applyNumberFormat="1" applyFont="1" applyFill="1" applyBorder="1" applyAlignment="1">
      <alignment horizontal="center"/>
    </xf>
    <xf numFmtId="0" fontId="4" fillId="4" borderId="0" xfId="1" applyNumberFormat="1" applyFont="1" applyFill="1" applyAlignment="1">
      <alignment horizontal="center" vertical="center"/>
    </xf>
    <xf numFmtId="0" fontId="5" fillId="4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9" fontId="25" fillId="5" borderId="10" xfId="0" applyNumberFormat="1" applyFont="1" applyFill="1" applyBorder="1" applyAlignment="1">
      <alignment horizontal="left" wrapText="1"/>
    </xf>
    <xf numFmtId="164" fontId="4" fillId="4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166" fontId="3" fillId="0" borderId="0" xfId="3" applyNumberFormat="1" applyFont="1" applyFill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 wrapText="1"/>
    </xf>
    <xf numFmtId="166" fontId="4" fillId="4" borderId="0" xfId="3" applyNumberFormat="1" applyFont="1" applyFill="1" applyAlignment="1">
      <alignment horizontal="center" vertical="center"/>
    </xf>
    <xf numFmtId="166" fontId="3" fillId="0" borderId="0" xfId="3" applyNumberFormat="1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166" fontId="21" fillId="4" borderId="0" xfId="3" applyNumberFormat="1" applyFont="1" applyFill="1" applyBorder="1" applyAlignment="1">
      <alignment horizontal="center" vertical="center"/>
    </xf>
    <xf numFmtId="5" fontId="4" fillId="4" borderId="0" xfId="0" applyNumberFormat="1" applyFont="1" applyFill="1" applyBorder="1" applyAlignment="1">
      <alignment horizontal="center" vertical="center"/>
    </xf>
    <xf numFmtId="0" fontId="21" fillId="4" borderId="0" xfId="1" applyNumberFormat="1" applyFont="1" applyFill="1" applyBorder="1" applyAlignment="1">
      <alignment horizontal="center" vertical="center"/>
    </xf>
    <xf numFmtId="2" fontId="5" fillId="4" borderId="0" xfId="1" applyNumberFormat="1" applyFont="1" applyFill="1" applyBorder="1" applyAlignment="1">
      <alignment horizontal="center" vertical="center"/>
    </xf>
    <xf numFmtId="9" fontId="5" fillId="4" borderId="0" xfId="6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0" fontId="6" fillId="4" borderId="0" xfId="6" applyNumberFormat="1" applyFont="1" applyFill="1" applyBorder="1" applyAlignment="1">
      <alignment horizontal="center" vertical="center"/>
    </xf>
    <xf numFmtId="43" fontId="23" fillId="4" borderId="0" xfId="1" applyNumberFormat="1" applyFont="1" applyFill="1" applyBorder="1" applyAlignment="1">
      <alignment horizontal="center" vertical="center"/>
    </xf>
    <xf numFmtId="43" fontId="23" fillId="4" borderId="0" xfId="1" applyNumberFormat="1" applyFont="1" applyFill="1" applyBorder="1" applyAlignment="1">
      <alignment vertical="center"/>
    </xf>
    <xf numFmtId="164" fontId="6" fillId="4" borderId="0" xfId="0" applyNumberFormat="1" applyFont="1" applyFill="1" applyAlignment="1">
      <alignment horizontal="center" vertical="center"/>
    </xf>
    <xf numFmtId="164" fontId="4" fillId="4" borderId="0" xfId="0" applyNumberFormat="1" applyFont="1" applyFill="1" applyAlignment="1">
      <alignment vertical="center"/>
    </xf>
    <xf numFmtId="2" fontId="4" fillId="4" borderId="0" xfId="1" applyNumberFormat="1" applyFont="1" applyFill="1" applyAlignment="1">
      <alignment horizontal="center" vertical="center"/>
    </xf>
    <xf numFmtId="9" fontId="4" fillId="4" borderId="0" xfId="6" applyFont="1" applyFill="1" applyAlignment="1">
      <alignment horizontal="center" vertical="center"/>
    </xf>
    <xf numFmtId="0" fontId="3" fillId="4" borderId="0" xfId="1" applyNumberFormat="1" applyFont="1" applyFill="1" applyAlignment="1">
      <alignment horizontal="center" vertical="center"/>
    </xf>
    <xf numFmtId="166" fontId="3" fillId="4" borderId="0" xfId="3" applyNumberFormat="1" applyFont="1" applyFill="1" applyAlignment="1">
      <alignment horizontal="center" vertical="center"/>
    </xf>
    <xf numFmtId="5" fontId="3" fillId="4" borderId="0" xfId="0" applyNumberFormat="1" applyFont="1" applyFill="1" applyBorder="1" applyAlignment="1">
      <alignment vertical="center"/>
    </xf>
    <xf numFmtId="0" fontId="3" fillId="4" borderId="0" xfId="0" applyNumberFormat="1" applyFont="1" applyFill="1" applyBorder="1" applyAlignment="1">
      <alignment vertical="center" wrapText="1"/>
    </xf>
    <xf numFmtId="5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 wrapText="1"/>
    </xf>
    <xf numFmtId="164" fontId="3" fillId="0" borderId="0" xfId="0" applyNumberFormat="1" applyFont="1" applyFill="1" applyAlignment="1">
      <alignment horizontal="left" vertical="center" wrapText="1"/>
    </xf>
    <xf numFmtId="164" fontId="3" fillId="0" borderId="0" xfId="0" applyNumberFormat="1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center" vertical="center"/>
    </xf>
    <xf numFmtId="2" fontId="3" fillId="0" borderId="0" xfId="1" applyNumberFormat="1" applyFont="1" applyFill="1" applyAlignment="1">
      <alignment vertical="center"/>
    </xf>
    <xf numFmtId="9" fontId="3" fillId="0" borderId="0" xfId="6" applyFont="1" applyFill="1" applyAlignment="1">
      <alignment horizontal="center" vertical="center"/>
    </xf>
    <xf numFmtId="166" fontId="5" fillId="4" borderId="0" xfId="0" applyNumberFormat="1" applyFont="1" applyFill="1" applyBorder="1" applyAlignment="1">
      <alignment vertical="center"/>
    </xf>
    <xf numFmtId="2" fontId="3" fillId="4" borderId="13" xfId="1" applyNumberFormat="1" applyFont="1" applyFill="1" applyBorder="1" applyAlignment="1">
      <alignment horizontal="center" vertical="center"/>
    </xf>
    <xf numFmtId="10" fontId="3" fillId="4" borderId="13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vertical="center"/>
    </xf>
    <xf numFmtId="15" fontId="3" fillId="9" borderId="16" xfId="0" applyNumberFormat="1" applyFont="1" applyFill="1" applyBorder="1" applyAlignment="1">
      <alignment horizontal="center" vertical="center"/>
    </xf>
    <xf numFmtId="14" fontId="3" fillId="9" borderId="16" xfId="0" applyNumberFormat="1" applyFont="1" applyFill="1" applyBorder="1" applyAlignment="1">
      <alignment horizontal="center" vertical="center"/>
    </xf>
    <xf numFmtId="15" fontId="29" fillId="9" borderId="17" xfId="2" applyNumberFormat="1" applyFont="1" applyFill="1" applyBorder="1" applyAlignment="1">
      <alignment horizontal="center" vertical="center"/>
    </xf>
    <xf numFmtId="15" fontId="29" fillId="9" borderId="18" xfId="2" applyNumberFormat="1" applyFont="1" applyFill="1" applyBorder="1" applyAlignment="1">
      <alignment horizontal="center" vertical="center"/>
    </xf>
    <xf numFmtId="44" fontId="3" fillId="4" borderId="19" xfId="3" applyNumberFormat="1" applyFont="1" applyFill="1" applyBorder="1" applyAlignment="1">
      <alignment horizontal="center" vertical="center"/>
    </xf>
    <xf numFmtId="164" fontId="3" fillId="4" borderId="20" xfId="3" applyNumberFormat="1" applyFont="1" applyFill="1" applyBorder="1" applyAlignment="1">
      <alignment horizontal="center" vertical="center"/>
    </xf>
    <xf numFmtId="170" fontId="3" fillId="4" borderId="19" xfId="3" applyNumberFormat="1" applyFont="1" applyFill="1" applyBorder="1" applyAlignment="1">
      <alignment horizontal="center" vertical="center"/>
    </xf>
    <xf numFmtId="170" fontId="3" fillId="4" borderId="20" xfId="3" applyNumberFormat="1" applyFont="1" applyFill="1" applyBorder="1" applyAlignment="1">
      <alignment horizontal="center" vertical="center"/>
    </xf>
    <xf numFmtId="166" fontId="3" fillId="4" borderId="13" xfId="3" applyNumberFormat="1" applyFont="1" applyFill="1" applyBorder="1" applyAlignment="1">
      <alignment horizontal="center" vertical="center" wrapText="1"/>
    </xf>
    <xf numFmtId="181" fontId="3" fillId="4" borderId="20" xfId="3" applyNumberFormat="1" applyFont="1" applyFill="1" applyBorder="1" applyAlignment="1">
      <alignment horizontal="center" vertical="center"/>
    </xf>
    <xf numFmtId="182" fontId="3" fillId="4" borderId="20" xfId="3" applyNumberFormat="1" applyFont="1" applyFill="1" applyBorder="1" applyAlignment="1">
      <alignment horizontal="center" vertical="center"/>
    </xf>
    <xf numFmtId="44" fontId="0" fillId="0" borderId="0" xfId="3" applyFont="1"/>
    <xf numFmtId="44" fontId="0" fillId="0" borderId="0" xfId="0" applyNumberFormat="1"/>
    <xf numFmtId="0" fontId="3" fillId="10" borderId="13" xfId="0" applyNumberFormat="1" applyFont="1" applyFill="1" applyBorder="1" applyAlignment="1">
      <alignment vertical="center" wrapText="1"/>
    </xf>
    <xf numFmtId="0" fontId="3" fillId="10" borderId="13" xfId="0" applyNumberFormat="1" applyFont="1" applyFill="1" applyBorder="1" applyAlignment="1">
      <alignment horizontal="center" vertical="center" wrapText="1"/>
    </xf>
    <xf numFmtId="0" fontId="3" fillId="10" borderId="13" xfId="0" applyNumberFormat="1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vertical="center"/>
    </xf>
    <xf numFmtId="43" fontId="1" fillId="4" borderId="4" xfId="1" applyFont="1" applyFill="1" applyBorder="1" applyAlignment="1">
      <alignment horizontal="center" vertical="center"/>
    </xf>
    <xf numFmtId="43" fontId="1" fillId="4" borderId="6" xfId="1" applyFont="1" applyFill="1" applyBorder="1" applyAlignment="1">
      <alignment horizontal="center" vertical="center"/>
    </xf>
    <xf numFmtId="43" fontId="1" fillId="4" borderId="3" xfId="1" applyFont="1" applyFill="1" applyBorder="1" applyAlignment="1">
      <alignment horizontal="center" vertical="center"/>
    </xf>
    <xf numFmtId="5" fontId="4" fillId="6" borderId="13" xfId="0" applyNumberFormat="1" applyFont="1" applyFill="1" applyBorder="1" applyAlignment="1">
      <alignment horizontal="center" vertical="center" wrapText="1"/>
    </xf>
    <xf numFmtId="0" fontId="4" fillId="6" borderId="13" xfId="0" applyNumberFormat="1" applyFont="1" applyFill="1" applyBorder="1" applyAlignment="1">
      <alignment horizontal="center" vertical="center" wrapText="1"/>
    </xf>
    <xf numFmtId="15" fontId="29" fillId="9" borderId="13" xfId="2" applyNumberFormat="1" applyFont="1" applyFill="1" applyBorder="1" applyAlignment="1">
      <alignment horizontal="center" vertical="center"/>
    </xf>
    <xf numFmtId="178" fontId="3" fillId="4" borderId="13" xfId="3" applyNumberFormat="1" applyFont="1" applyFill="1" applyBorder="1" applyAlignment="1">
      <alignment horizontal="center" vertical="center"/>
    </xf>
    <xf numFmtId="44" fontId="3" fillId="4" borderId="13" xfId="3" applyNumberFormat="1" applyFont="1" applyFill="1" applyBorder="1" applyAlignment="1">
      <alignment horizontal="center" vertical="center"/>
    </xf>
    <xf numFmtId="164" fontId="3" fillId="4" borderId="13" xfId="3" applyNumberFormat="1" applyFont="1" applyFill="1" applyBorder="1" applyAlignment="1">
      <alignment horizontal="center" vertical="center"/>
    </xf>
    <xf numFmtId="170" fontId="3" fillId="4" borderId="13" xfId="3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 wrapText="1"/>
    </xf>
    <xf numFmtId="166" fontId="29" fillId="9" borderId="13" xfId="3" applyNumberFormat="1" applyFont="1" applyFill="1" applyBorder="1" applyAlignment="1">
      <alignment vertical="center" wrapText="1"/>
    </xf>
    <xf numFmtId="181" fontId="3" fillId="4" borderId="13" xfId="3" applyNumberFormat="1" applyFont="1" applyFill="1" applyBorder="1" applyAlignment="1">
      <alignment horizontal="center" vertical="center"/>
    </xf>
    <xf numFmtId="182" fontId="3" fillId="4" borderId="13" xfId="3" applyNumberFormat="1" applyFont="1" applyFill="1" applyBorder="1" applyAlignment="1">
      <alignment horizontal="left" vertical="center" wrapText="1"/>
    </xf>
    <xf numFmtId="183" fontId="3" fillId="4" borderId="13" xfId="3" applyNumberFormat="1" applyFont="1" applyFill="1" applyBorder="1" applyAlignment="1">
      <alignment horizontal="left" vertical="center" wrapText="1"/>
    </xf>
    <xf numFmtId="0" fontId="3" fillId="9" borderId="13" xfId="0" applyNumberFormat="1" applyFont="1" applyFill="1" applyBorder="1" applyAlignment="1">
      <alignment horizontal="center" vertical="center" wrapText="1"/>
    </xf>
    <xf numFmtId="166" fontId="3" fillId="4" borderId="21" xfId="3" applyNumberFormat="1" applyFont="1" applyFill="1" applyBorder="1" applyAlignment="1">
      <alignment horizontal="center" vertical="center"/>
    </xf>
    <xf numFmtId="166" fontId="3" fillId="4" borderId="22" xfId="3" applyNumberFormat="1" applyFont="1" applyFill="1" applyBorder="1" applyAlignment="1">
      <alignment horizontal="center" vertical="center"/>
    </xf>
    <xf numFmtId="2" fontId="3" fillId="4" borderId="13" xfId="6" applyNumberFormat="1" applyFont="1" applyFill="1" applyBorder="1" applyAlignment="1">
      <alignment horizontal="center" vertical="center"/>
    </xf>
    <xf numFmtId="2" fontId="3" fillId="9" borderId="13" xfId="1" applyNumberFormat="1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>
      <alignment horizontal="center" vertical="center"/>
    </xf>
    <xf numFmtId="180" fontId="3" fillId="4" borderId="13" xfId="3" applyNumberFormat="1" applyFont="1" applyFill="1" applyBorder="1" applyAlignment="1">
      <alignment horizontal="center" vertical="center"/>
    </xf>
    <xf numFmtId="9" fontId="29" fillId="4" borderId="13" xfId="6" applyFont="1" applyFill="1" applyBorder="1" applyAlignment="1">
      <alignment horizontal="center" vertical="center" wrapText="1"/>
    </xf>
    <xf numFmtId="44" fontId="29" fillId="9" borderId="13" xfId="3" applyNumberFormat="1" applyFont="1" applyFill="1" applyBorder="1" applyAlignment="1">
      <alignment horizontal="center" vertical="center" wrapText="1"/>
    </xf>
    <xf numFmtId="44" fontId="29" fillId="9" borderId="23" xfId="3" applyNumberFormat="1" applyFont="1" applyFill="1" applyBorder="1" applyAlignment="1">
      <alignment horizontal="center" vertical="center" wrapText="1"/>
    </xf>
    <xf numFmtId="44" fontId="29" fillId="9" borderId="13" xfId="3" applyNumberFormat="1" applyFont="1" applyFill="1" applyBorder="1" applyAlignment="1">
      <alignment horizontal="right" vertical="center" wrapText="1"/>
    </xf>
    <xf numFmtId="44" fontId="29" fillId="9" borderId="20" xfId="3" applyNumberFormat="1" applyFont="1" applyFill="1" applyBorder="1" applyAlignment="1">
      <alignment horizontal="right" vertical="center" wrapText="1"/>
    </xf>
    <xf numFmtId="44" fontId="29" fillId="9" borderId="20" xfId="3" applyNumberFormat="1" applyFont="1" applyFill="1" applyBorder="1" applyAlignment="1">
      <alignment horizontal="center" vertical="center" wrapText="1"/>
    </xf>
    <xf numFmtId="184" fontId="23" fillId="4" borderId="5" xfId="1" applyNumberFormat="1" applyFont="1" applyFill="1" applyBorder="1" applyAlignment="1">
      <alignment horizontal="center" vertical="center"/>
    </xf>
    <xf numFmtId="0" fontId="3" fillId="10" borderId="13" xfId="0" applyNumberFormat="1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vertical="center"/>
    </xf>
    <xf numFmtId="0" fontId="3" fillId="10" borderId="13" xfId="0" applyNumberFormat="1" applyFont="1" applyFill="1" applyBorder="1" applyAlignment="1">
      <alignment horizontal="left" vertical="center" wrapText="1"/>
    </xf>
    <xf numFmtId="0" fontId="3" fillId="10" borderId="13" xfId="0" applyNumberFormat="1" applyFont="1" applyFill="1" applyBorder="1" applyAlignment="1">
      <alignment horizontal="center" wrapText="1"/>
    </xf>
    <xf numFmtId="166" fontId="3" fillId="4" borderId="13" xfId="3" applyNumberFormat="1" applyFont="1" applyFill="1" applyBorder="1" applyAlignment="1">
      <alignment horizontal="center" vertical="center" wrapText="1"/>
    </xf>
    <xf numFmtId="9" fontId="3" fillId="4" borderId="13" xfId="6" applyFont="1" applyFill="1" applyBorder="1" applyAlignment="1">
      <alignment horizontal="center" vertical="center" wrapText="1"/>
    </xf>
    <xf numFmtId="9" fontId="29" fillId="4" borderId="13" xfId="6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166" fontId="3" fillId="4" borderId="9" xfId="3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center" vertical="center" wrapText="1"/>
    </xf>
    <xf numFmtId="9" fontId="29" fillId="4" borderId="9" xfId="6" applyFont="1" applyFill="1" applyBorder="1" applyAlignment="1">
      <alignment horizontal="center" vertical="center" wrapText="1"/>
    </xf>
    <xf numFmtId="9" fontId="3" fillId="4" borderId="9" xfId="6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9" fontId="3" fillId="4" borderId="13" xfId="6" applyFont="1" applyFill="1" applyBorder="1" applyAlignment="1">
      <alignment horizontal="center" vertical="center" wrapText="1"/>
    </xf>
    <xf numFmtId="166" fontId="3" fillId="4" borderId="9" xfId="3" applyNumberFormat="1" applyFont="1" applyFill="1" applyBorder="1" applyAlignment="1">
      <alignment horizontal="center" vertical="center" wrapText="1"/>
    </xf>
    <xf numFmtId="0" fontId="3" fillId="10" borderId="13" xfId="0" applyNumberFormat="1" applyFont="1" applyFill="1" applyBorder="1" applyAlignment="1">
      <alignment horizontal="left" vertical="center" wrapText="1"/>
    </xf>
    <xf numFmtId="0" fontId="3" fillId="10" borderId="13" xfId="0" applyNumberFormat="1" applyFont="1" applyFill="1" applyBorder="1" applyAlignment="1">
      <alignment horizontal="center" wrapText="1"/>
    </xf>
    <xf numFmtId="9" fontId="29" fillId="4" borderId="13" xfId="6" applyFont="1" applyFill="1" applyBorder="1" applyAlignment="1">
      <alignment horizontal="center" vertical="center" wrapText="1"/>
    </xf>
    <xf numFmtId="5" fontId="4" fillId="6" borderId="13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166" fontId="3" fillId="4" borderId="13" xfId="3" applyNumberFormat="1" applyFont="1" applyFill="1" applyBorder="1" applyAlignment="1">
      <alignment horizontal="center" vertical="center" wrapText="1"/>
    </xf>
    <xf numFmtId="5" fontId="4" fillId="4" borderId="0" xfId="0" applyNumberFormat="1" applyFont="1" applyFill="1" applyBorder="1" applyAlignment="1">
      <alignment horizontal="center" vertical="center"/>
    </xf>
    <xf numFmtId="0" fontId="4" fillId="6" borderId="13" xfId="0" applyNumberFormat="1" applyFont="1" applyFill="1" applyBorder="1" applyAlignment="1">
      <alignment horizontal="center" vertical="center" wrapText="1"/>
    </xf>
    <xf numFmtId="1" fontId="3" fillId="11" borderId="24" xfId="0" applyNumberFormat="1" applyFont="1" applyFill="1" applyBorder="1" applyAlignment="1">
      <alignment horizontal="center" vertical="center"/>
    </xf>
    <xf numFmtId="1" fontId="3" fillId="11" borderId="24" xfId="0" applyNumberFormat="1" applyFont="1" applyFill="1" applyBorder="1" applyAlignment="1">
      <alignment horizontal="left" vertical="center" wrapText="1"/>
    </xf>
    <xf numFmtId="168" fontId="29" fillId="11" borderId="13" xfId="6" applyNumberFormat="1" applyFont="1" applyFill="1" applyBorder="1" applyAlignment="1">
      <alignment horizontal="center" vertical="center"/>
    </xf>
    <xf numFmtId="49" fontId="29" fillId="11" borderId="13" xfId="1" applyNumberFormat="1" applyFont="1" applyFill="1" applyBorder="1" applyAlignment="1">
      <alignment horizontal="center" vertical="center" wrapText="1"/>
    </xf>
    <xf numFmtId="0" fontId="29" fillId="11" borderId="13" xfId="1" applyNumberFormat="1" applyFont="1" applyFill="1" applyBorder="1" applyAlignment="1">
      <alignment horizontal="center" vertical="center"/>
    </xf>
    <xf numFmtId="9" fontId="3" fillId="11" borderId="13" xfId="0" applyNumberFormat="1" applyFont="1" applyFill="1" applyBorder="1" applyAlignment="1">
      <alignment horizontal="center" vertical="center"/>
    </xf>
    <xf numFmtId="164" fontId="3" fillId="11" borderId="13" xfId="0" applyNumberFormat="1" applyFont="1" applyFill="1" applyBorder="1" applyAlignment="1">
      <alignment horizontal="left" vertical="center" wrapText="1"/>
    </xf>
    <xf numFmtId="0" fontId="29" fillId="11" borderId="13" xfId="1" applyNumberFormat="1" applyFont="1" applyFill="1" applyBorder="1" applyAlignment="1">
      <alignment horizontal="center" vertical="center" wrapText="1"/>
    </xf>
    <xf numFmtId="1" fontId="3" fillId="11" borderId="9" xfId="0" applyNumberFormat="1" applyFont="1" applyFill="1" applyBorder="1" applyAlignment="1">
      <alignment horizontal="center" vertical="center"/>
    </xf>
    <xf numFmtId="1" fontId="3" fillId="11" borderId="9" xfId="0" applyNumberFormat="1" applyFont="1" applyFill="1" applyBorder="1" applyAlignment="1">
      <alignment horizontal="left" vertical="center" wrapText="1"/>
    </xf>
    <xf numFmtId="1" fontId="3" fillId="11" borderId="9" xfId="0" applyNumberFormat="1" applyFont="1" applyFill="1" applyBorder="1" applyAlignment="1">
      <alignment horizontal="center" vertical="center" wrapText="1"/>
    </xf>
    <xf numFmtId="164" fontId="3" fillId="11" borderId="9" xfId="0" applyNumberFormat="1" applyFont="1" applyFill="1" applyBorder="1" applyAlignment="1">
      <alignment horizontal="left" vertical="center" wrapText="1"/>
    </xf>
    <xf numFmtId="1" fontId="3" fillId="11" borderId="13" xfId="0" applyNumberFormat="1" applyFont="1" applyFill="1" applyBorder="1" applyAlignment="1">
      <alignment horizontal="center" vertical="center"/>
    </xf>
    <xf numFmtId="1" fontId="3" fillId="11" borderId="13" xfId="0" applyNumberFormat="1" applyFont="1" applyFill="1" applyBorder="1" applyAlignment="1">
      <alignment horizontal="left" vertical="center" wrapText="1"/>
    </xf>
    <xf numFmtId="164" fontId="3" fillId="12" borderId="13" xfId="0" applyNumberFormat="1" applyFont="1" applyFill="1" applyBorder="1" applyAlignment="1">
      <alignment horizontal="left" vertical="center" wrapText="1"/>
    </xf>
    <xf numFmtId="168" fontId="29" fillId="12" borderId="13" xfId="6" applyNumberFormat="1" applyFont="1" applyFill="1" applyBorder="1" applyAlignment="1">
      <alignment horizontal="center" vertical="center"/>
    </xf>
    <xf numFmtId="0" fontId="29" fillId="12" borderId="13" xfId="1" applyNumberFormat="1" applyFont="1" applyFill="1" applyBorder="1" applyAlignment="1">
      <alignment horizontal="center" vertical="center" wrapText="1"/>
    </xf>
    <xf numFmtId="9" fontId="3" fillId="12" borderId="13" xfId="0" applyNumberFormat="1" applyFont="1" applyFill="1" applyBorder="1" applyAlignment="1">
      <alignment horizontal="center" vertical="center"/>
    </xf>
    <xf numFmtId="43" fontId="0" fillId="0" borderId="0" xfId="0" applyNumberFormat="1"/>
    <xf numFmtId="8" fontId="0" fillId="0" borderId="0" xfId="0" applyNumberFormat="1"/>
    <xf numFmtId="8" fontId="30" fillId="0" borderId="0" xfId="0" applyNumberFormat="1" applyFont="1"/>
    <xf numFmtId="4" fontId="30" fillId="0" borderId="0" xfId="0" applyNumberFormat="1" applyFont="1"/>
    <xf numFmtId="185" fontId="3" fillId="0" borderId="0" xfId="0" applyNumberFormat="1" applyFont="1" applyFill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5" fontId="4" fillId="6" borderId="13" xfId="0" applyNumberFormat="1" applyFont="1" applyFill="1" applyBorder="1" applyAlignment="1">
      <alignment horizontal="center" vertical="center" wrapText="1"/>
    </xf>
    <xf numFmtId="166" fontId="4" fillId="6" borderId="13" xfId="3" applyNumberFormat="1" applyFont="1" applyFill="1" applyBorder="1" applyAlignment="1">
      <alignment horizontal="center" vertical="center" wrapText="1"/>
    </xf>
    <xf numFmtId="9" fontId="3" fillId="4" borderId="13" xfId="6" applyFont="1" applyFill="1" applyBorder="1" applyAlignment="1">
      <alignment horizontal="center" vertical="center" wrapText="1"/>
    </xf>
    <xf numFmtId="9" fontId="29" fillId="4" borderId="13" xfId="6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164" fontId="4" fillId="6" borderId="13" xfId="0" applyNumberFormat="1" applyFont="1" applyFill="1" applyBorder="1" applyAlignment="1">
      <alignment horizontal="center" vertical="center" wrapText="1"/>
    </xf>
    <xf numFmtId="5" fontId="4" fillId="6" borderId="13" xfId="0" applyNumberFormat="1" applyFont="1" applyFill="1" applyBorder="1" applyAlignment="1">
      <alignment horizontal="center" vertical="center"/>
    </xf>
    <xf numFmtId="1" fontId="3" fillId="11" borderId="9" xfId="0" applyNumberFormat="1" applyFont="1" applyFill="1" applyBorder="1" applyAlignment="1">
      <alignment horizontal="center" vertical="center"/>
    </xf>
    <xf numFmtId="1" fontId="3" fillId="11" borderId="10" xfId="0" applyNumberFormat="1" applyFont="1" applyFill="1" applyBorder="1" applyAlignment="1">
      <alignment horizontal="center" vertical="center"/>
    </xf>
    <xf numFmtId="166" fontId="3" fillId="4" borderId="13" xfId="3" applyNumberFormat="1" applyFont="1" applyFill="1" applyBorder="1" applyAlignment="1">
      <alignment horizontal="center" vertical="center" wrapText="1"/>
    </xf>
    <xf numFmtId="164" fontId="4" fillId="6" borderId="20" xfId="0" applyNumberFormat="1" applyFont="1" applyFill="1" applyBorder="1" applyAlignment="1">
      <alignment horizontal="center" vertical="center" wrapText="1"/>
    </xf>
    <xf numFmtId="164" fontId="4" fillId="6" borderId="19" xfId="0" applyNumberFormat="1" applyFont="1" applyFill="1" applyBorder="1" applyAlignment="1">
      <alignment horizontal="center" vertical="center" wrapText="1"/>
    </xf>
    <xf numFmtId="166" fontId="4" fillId="6" borderId="23" xfId="3" applyNumberFormat="1" applyFont="1" applyFill="1" applyBorder="1" applyAlignment="1">
      <alignment horizontal="center" vertical="center" wrapText="1"/>
    </xf>
    <xf numFmtId="166" fontId="4" fillId="6" borderId="20" xfId="3" applyNumberFormat="1" applyFont="1" applyFill="1" applyBorder="1" applyAlignment="1">
      <alignment horizontal="center" vertical="center" wrapText="1"/>
    </xf>
    <xf numFmtId="5" fontId="4" fillId="4" borderId="0" xfId="0" applyNumberFormat="1" applyFont="1" applyFill="1" applyBorder="1" applyAlignment="1">
      <alignment horizontal="center" vertical="center"/>
    </xf>
    <xf numFmtId="0" fontId="4" fillId="6" borderId="13" xfId="1" applyNumberFormat="1" applyFont="1" applyFill="1" applyBorder="1" applyAlignment="1">
      <alignment horizontal="center" vertical="center" wrapText="1"/>
    </xf>
    <xf numFmtId="2" fontId="4" fillId="6" borderId="13" xfId="1" applyNumberFormat="1" applyFont="1" applyFill="1" applyBorder="1" applyAlignment="1">
      <alignment horizontal="center" vertical="center" wrapText="1"/>
    </xf>
    <xf numFmtId="164" fontId="4" fillId="6" borderId="13" xfId="0" applyNumberFormat="1" applyFont="1" applyFill="1" applyBorder="1" applyAlignment="1">
      <alignment horizontal="center" vertical="center"/>
    </xf>
    <xf numFmtId="164" fontId="2" fillId="6" borderId="13" xfId="0" applyNumberFormat="1" applyFont="1" applyFill="1" applyBorder="1" applyAlignment="1">
      <alignment horizontal="center" vertical="center"/>
    </xf>
    <xf numFmtId="168" fontId="4" fillId="6" borderId="13" xfId="6" applyNumberFormat="1" applyFont="1" applyFill="1" applyBorder="1" applyAlignment="1">
      <alignment horizontal="center" vertical="center"/>
    </xf>
    <xf numFmtId="164" fontId="4" fillId="6" borderId="23" xfId="0" applyNumberFormat="1" applyFont="1" applyFill="1" applyBorder="1" applyAlignment="1">
      <alignment horizontal="center" vertical="center" wrapText="1"/>
    </xf>
    <xf numFmtId="0" fontId="4" fillId="6" borderId="13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166" fontId="3" fillId="4" borderId="9" xfId="3" applyNumberFormat="1" applyFont="1" applyFill="1" applyBorder="1" applyAlignment="1">
      <alignment horizontal="center" vertical="center" wrapText="1"/>
    </xf>
    <xf numFmtId="166" fontId="3" fillId="4" borderId="10" xfId="3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1" fontId="3" fillId="12" borderId="13" xfId="0" applyNumberFormat="1" applyFont="1" applyFill="1" applyBorder="1" applyAlignment="1">
      <alignment horizontal="center" vertical="center"/>
    </xf>
    <xf numFmtId="1" fontId="3" fillId="12" borderId="13" xfId="0" applyNumberFormat="1" applyFont="1" applyFill="1" applyBorder="1" applyAlignment="1">
      <alignment horizontal="left" vertical="center" wrapText="1"/>
    </xf>
    <xf numFmtId="1" fontId="3" fillId="11" borderId="13" xfId="0" applyNumberFormat="1" applyFont="1" applyFill="1" applyBorder="1" applyAlignment="1">
      <alignment horizontal="center" vertical="center"/>
    </xf>
    <xf numFmtId="1" fontId="3" fillId="11" borderId="13" xfId="0" applyNumberFormat="1" applyFont="1" applyFill="1" applyBorder="1" applyAlignment="1">
      <alignment horizontal="left" vertical="center" wrapText="1"/>
    </xf>
    <xf numFmtId="1" fontId="3" fillId="11" borderId="9" xfId="0" applyNumberFormat="1" applyFont="1" applyFill="1" applyBorder="1" applyAlignment="1">
      <alignment horizontal="left" vertical="center" wrapText="1"/>
    </xf>
    <xf numFmtId="1" fontId="3" fillId="11" borderId="10" xfId="0" applyNumberFormat="1" applyFont="1" applyFill="1" applyBorder="1" applyAlignment="1">
      <alignment horizontal="left" vertical="center" wrapText="1"/>
    </xf>
    <xf numFmtId="9" fontId="4" fillId="6" borderId="13" xfId="6" applyFont="1" applyFill="1" applyBorder="1" applyAlignment="1">
      <alignment horizontal="center" vertical="center" wrapText="1"/>
    </xf>
    <xf numFmtId="0" fontId="3" fillId="10" borderId="13" xfId="0" applyNumberFormat="1" applyFont="1" applyFill="1" applyBorder="1" applyAlignment="1">
      <alignment horizontal="center" wrapText="1"/>
    </xf>
    <xf numFmtId="0" fontId="3" fillId="10" borderId="13" xfId="0" applyNumberFormat="1" applyFont="1" applyFill="1" applyBorder="1" applyAlignment="1">
      <alignment horizontal="left" vertical="center" wrapText="1"/>
    </xf>
    <xf numFmtId="0" fontId="3" fillId="13" borderId="9" xfId="0" applyFont="1" applyFill="1" applyBorder="1" applyAlignment="1">
      <alignment horizontal="left" vertical="center" wrapText="1"/>
    </xf>
    <xf numFmtId="0" fontId="3" fillId="13" borderId="10" xfId="0" applyFont="1" applyFill="1" applyBorder="1" applyAlignment="1">
      <alignment horizontal="left" vertical="center" wrapText="1"/>
    </xf>
    <xf numFmtId="1" fontId="3" fillId="12" borderId="9" xfId="0" applyNumberFormat="1" applyFont="1" applyFill="1" applyBorder="1" applyAlignment="1">
      <alignment horizontal="center" vertical="center"/>
    </xf>
    <xf numFmtId="1" fontId="3" fillId="12" borderId="12" xfId="0" applyNumberFormat="1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/>
    </xf>
    <xf numFmtId="0" fontId="10" fillId="6" borderId="30" xfId="0" applyFont="1" applyFill="1" applyBorder="1" applyAlignment="1">
      <alignment horizontal="center"/>
    </xf>
    <xf numFmtId="0" fontId="18" fillId="6" borderId="31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1" fillId="6" borderId="31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</cellXfs>
  <cellStyles count="8">
    <cellStyle name="Millares" xfId="1" builtinId="3"/>
    <cellStyle name="Millares 2" xfId="2"/>
    <cellStyle name="Moneda" xfId="3" builtinId="4"/>
    <cellStyle name="Normal" xfId="0" builtinId="0"/>
    <cellStyle name="Normal 2" xfId="4"/>
    <cellStyle name="Normal 3" xfId="5"/>
    <cellStyle name="Porcentaje" xfId="6" builtinId="5"/>
    <cellStyle name="Porcentual 2" xfId="7"/>
  </cellStyles>
  <dxfs count="18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6" tint="-0.499984740745262"/>
      </font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6" tint="-0.499984740745262"/>
      </font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 enableFormatConditionsCalculation="0"/>
  <dimension ref="A2:IV3399"/>
  <sheetViews>
    <sheetView topLeftCell="H1" zoomScale="80" zoomScaleNormal="80" zoomScalePageLayoutView="80" workbookViewId="0">
      <selection activeCell="S13" sqref="S13"/>
    </sheetView>
  </sheetViews>
  <sheetFormatPr baseColWidth="10" defaultColWidth="12.42578125" defaultRowHeight="12.75" x14ac:dyDescent="0.2"/>
  <cols>
    <col min="1" max="1" width="35.42578125" bestFit="1" customWidth="1"/>
    <col min="2" max="2" width="18.42578125" hidden="1" customWidth="1"/>
    <col min="3" max="3" width="17.85546875" bestFit="1" customWidth="1"/>
    <col min="4" max="6" width="16.42578125" bestFit="1" customWidth="1"/>
    <col min="7" max="7" width="16.42578125" style="1" bestFit="1" customWidth="1"/>
    <col min="8" max="8" width="16.42578125" style="2" bestFit="1" customWidth="1"/>
    <col min="9" max="9" width="16.42578125" style="5" bestFit="1" customWidth="1"/>
    <col min="10" max="10" width="17.85546875" bestFit="1" customWidth="1"/>
    <col min="11" max="12" width="16.42578125" bestFit="1" customWidth="1"/>
    <col min="13" max="16" width="11.28515625" bestFit="1" customWidth="1"/>
    <col min="17" max="17" width="19" customWidth="1"/>
    <col min="18" max="22" width="11.28515625" bestFit="1" customWidth="1"/>
    <col min="23" max="23" width="13.85546875" bestFit="1" customWidth="1"/>
    <col min="24" max="24" width="12.85546875" customWidth="1"/>
    <col min="25" max="28" width="12.42578125" bestFit="1" customWidth="1"/>
    <col min="29" max="29" width="21.5703125" bestFit="1" customWidth="1"/>
    <col min="30" max="30" width="13.85546875" bestFit="1" customWidth="1"/>
    <col min="31" max="35" width="12.42578125" bestFit="1" customWidth="1"/>
    <col min="36" max="37" width="12.140625" bestFit="1" customWidth="1"/>
    <col min="38" max="42" width="12.42578125" bestFit="1" customWidth="1"/>
    <col min="43" max="44" width="12.140625" bestFit="1" customWidth="1"/>
    <col min="45" max="49" width="12.42578125" bestFit="1" customWidth="1"/>
    <col min="50" max="51" width="12.140625" bestFit="1" customWidth="1"/>
    <col min="52" max="56" width="12.42578125" bestFit="1" customWidth="1"/>
    <col min="57" max="58" width="12.140625" bestFit="1" customWidth="1"/>
    <col min="59" max="63" width="12.42578125" bestFit="1" customWidth="1"/>
    <col min="64" max="65" width="12.140625" bestFit="1" customWidth="1"/>
    <col min="66" max="70" width="12.42578125" bestFit="1" customWidth="1"/>
    <col min="71" max="72" width="12.140625" bestFit="1" customWidth="1"/>
    <col min="73" max="77" width="12.42578125" bestFit="1" customWidth="1"/>
    <col min="78" max="79" width="12.140625" bestFit="1" customWidth="1"/>
    <col min="80" max="84" width="12.42578125" bestFit="1" customWidth="1"/>
    <col min="85" max="86" width="12.140625" bestFit="1" customWidth="1"/>
    <col min="87" max="91" width="12.42578125" bestFit="1" customWidth="1"/>
    <col min="92" max="93" width="12.140625" bestFit="1" customWidth="1"/>
    <col min="94" max="98" width="12.42578125" bestFit="1" customWidth="1"/>
    <col min="99" max="100" width="12.140625" bestFit="1" customWidth="1"/>
    <col min="101" max="105" width="12.42578125" bestFit="1" customWidth="1"/>
    <col min="106" max="107" width="12.140625" bestFit="1" customWidth="1"/>
    <col min="108" max="111" width="12.42578125" bestFit="1" customWidth="1"/>
    <col min="112" max="115" width="12.140625" bestFit="1" customWidth="1"/>
    <col min="116" max="119" width="12.42578125" bestFit="1" customWidth="1"/>
    <col min="120" max="121" width="12.140625" bestFit="1" customWidth="1"/>
    <col min="122" max="126" width="12.42578125" bestFit="1" customWidth="1"/>
    <col min="127" max="129" width="12.140625" bestFit="1" customWidth="1"/>
    <col min="130" max="133" width="12.42578125" bestFit="1" customWidth="1"/>
    <col min="134" max="135" width="12.140625" bestFit="1" customWidth="1"/>
    <col min="136" max="140" width="12.42578125" bestFit="1" customWidth="1"/>
    <col min="141" max="142" width="12.140625" bestFit="1" customWidth="1"/>
    <col min="143" max="147" width="12.42578125" bestFit="1" customWidth="1"/>
    <col min="148" max="149" width="12.140625" bestFit="1" customWidth="1"/>
    <col min="150" max="154" width="12.42578125" bestFit="1" customWidth="1"/>
    <col min="155" max="156" width="12.140625" bestFit="1" customWidth="1"/>
    <col min="157" max="161" width="12.42578125" bestFit="1" customWidth="1"/>
    <col min="162" max="163" width="12.140625" bestFit="1" customWidth="1"/>
    <col min="164" max="168" width="12.42578125" bestFit="1" customWidth="1"/>
    <col min="169" max="170" width="12.140625" bestFit="1" customWidth="1"/>
    <col min="171" max="175" width="12.42578125" bestFit="1" customWidth="1"/>
    <col min="176" max="177" width="12.140625" bestFit="1" customWidth="1"/>
    <col min="178" max="182" width="12.42578125" bestFit="1" customWidth="1"/>
    <col min="183" max="184" width="12.140625" bestFit="1" customWidth="1"/>
    <col min="185" max="189" width="12.42578125" bestFit="1" customWidth="1"/>
    <col min="190" max="191" width="12.140625" bestFit="1" customWidth="1"/>
    <col min="192" max="196" width="12.42578125" bestFit="1" customWidth="1"/>
    <col min="197" max="198" width="12.140625" bestFit="1" customWidth="1"/>
    <col min="199" max="203" width="12.42578125" bestFit="1" customWidth="1"/>
    <col min="204" max="205" width="12.140625" bestFit="1" customWidth="1"/>
    <col min="206" max="210" width="12.42578125" bestFit="1" customWidth="1"/>
    <col min="211" max="212" width="12.140625" bestFit="1" customWidth="1"/>
    <col min="213" max="217" width="12.42578125" bestFit="1" customWidth="1"/>
    <col min="218" max="219" width="12.140625" bestFit="1" customWidth="1"/>
    <col min="220" max="224" width="12.42578125" bestFit="1" customWidth="1"/>
    <col min="225" max="226" width="12.140625" bestFit="1" customWidth="1"/>
    <col min="227" max="231" width="12.42578125" bestFit="1" customWidth="1"/>
    <col min="232" max="233" width="12.140625" bestFit="1" customWidth="1"/>
    <col min="234" max="238" width="12.42578125" bestFit="1" customWidth="1"/>
    <col min="239" max="240" width="12.140625" bestFit="1" customWidth="1"/>
    <col min="241" max="245" width="12.42578125" bestFit="1" customWidth="1"/>
    <col min="246" max="247" width="12.140625" bestFit="1" customWidth="1"/>
    <col min="248" max="252" width="12.42578125" bestFit="1" customWidth="1"/>
    <col min="253" max="254" width="12.140625" bestFit="1" customWidth="1"/>
  </cols>
  <sheetData>
    <row r="2" spans="1:256" ht="18.75" x14ac:dyDescent="0.3">
      <c r="A2" s="59" t="s">
        <v>41</v>
      </c>
    </row>
    <row r="3" spans="1:256" x14ac:dyDescent="0.2">
      <c r="A3" s="233" t="s">
        <v>6</v>
      </c>
      <c r="C3" s="12">
        <v>33238</v>
      </c>
      <c r="D3" s="12">
        <v>33603</v>
      </c>
      <c r="E3" s="12">
        <v>33969</v>
      </c>
      <c r="F3" s="12">
        <v>34334</v>
      </c>
      <c r="G3" s="12">
        <v>34699</v>
      </c>
      <c r="H3" s="12">
        <v>35064</v>
      </c>
      <c r="I3" s="12">
        <v>35430</v>
      </c>
      <c r="J3" s="12">
        <v>35795</v>
      </c>
      <c r="K3" s="12">
        <v>36160</v>
      </c>
      <c r="L3" s="12">
        <v>36525</v>
      </c>
      <c r="M3" s="12">
        <v>36891</v>
      </c>
      <c r="N3" s="12">
        <v>37256</v>
      </c>
      <c r="O3" s="12">
        <v>37621</v>
      </c>
      <c r="P3" s="12">
        <v>37986</v>
      </c>
      <c r="Q3" s="12">
        <v>38352</v>
      </c>
      <c r="R3" s="12">
        <v>38717</v>
      </c>
      <c r="S3" s="12">
        <v>39082</v>
      </c>
      <c r="T3" s="12">
        <v>39447</v>
      </c>
      <c r="U3" s="12">
        <v>39813</v>
      </c>
      <c r="V3" s="12">
        <v>40178</v>
      </c>
      <c r="W3" s="12">
        <v>40543</v>
      </c>
      <c r="X3" s="12">
        <v>40908</v>
      </c>
      <c r="Y3" s="12">
        <v>41639</v>
      </c>
      <c r="Z3" s="12"/>
    </row>
    <row r="4" spans="1:256" x14ac:dyDescent="0.2">
      <c r="A4" s="234"/>
      <c r="C4" s="61">
        <v>41025</v>
      </c>
      <c r="D4" s="61">
        <v>51716.1</v>
      </c>
      <c r="E4" s="61">
        <v>65190</v>
      </c>
      <c r="F4" s="61">
        <v>81510</v>
      </c>
      <c r="G4" s="61">
        <v>98700</v>
      </c>
      <c r="H4" s="61">
        <v>118933.5</v>
      </c>
      <c r="I4" s="61">
        <v>142125</v>
      </c>
      <c r="J4" s="61">
        <v>172005</v>
      </c>
      <c r="K4" s="61">
        <v>203826</v>
      </c>
      <c r="L4" s="61">
        <v>236460</v>
      </c>
      <c r="M4" s="61">
        <v>260100</v>
      </c>
      <c r="N4" s="61">
        <v>286000</v>
      </c>
      <c r="O4" s="61">
        <v>309000</v>
      </c>
      <c r="P4" s="61">
        <v>332000</v>
      </c>
      <c r="Q4" s="61">
        <v>358000</v>
      </c>
      <c r="R4" s="61">
        <v>381500</v>
      </c>
      <c r="S4" s="61">
        <v>408000</v>
      </c>
      <c r="T4" s="61">
        <v>433700</v>
      </c>
      <c r="U4" s="61">
        <v>461500</v>
      </c>
      <c r="V4" s="61">
        <v>496900</v>
      </c>
      <c r="W4" s="61">
        <v>515000</v>
      </c>
      <c r="X4" s="61">
        <v>535600</v>
      </c>
      <c r="Y4" s="61">
        <v>589500</v>
      </c>
    </row>
    <row r="8" spans="1:256" ht="18.75" x14ac:dyDescent="0.3">
      <c r="A8" s="59" t="s">
        <v>42</v>
      </c>
    </row>
    <row r="9" spans="1:256" s="18" customFormat="1" x14ac:dyDescent="0.2">
      <c r="A9" s="62" t="s">
        <v>7</v>
      </c>
      <c r="B9" s="96">
        <v>1</v>
      </c>
      <c r="C9" s="95">
        <f t="shared" ref="C9:Y9" si="0">+C3</f>
        <v>33238</v>
      </c>
      <c r="D9" s="95">
        <f t="shared" si="0"/>
        <v>33603</v>
      </c>
      <c r="E9" s="95">
        <f t="shared" si="0"/>
        <v>33969</v>
      </c>
      <c r="F9" s="95">
        <f t="shared" si="0"/>
        <v>34334</v>
      </c>
      <c r="G9" s="95">
        <f t="shared" si="0"/>
        <v>34699</v>
      </c>
      <c r="H9" s="95">
        <f t="shared" si="0"/>
        <v>35064</v>
      </c>
      <c r="I9" s="95">
        <f t="shared" si="0"/>
        <v>35430</v>
      </c>
      <c r="J9" s="95">
        <f t="shared" si="0"/>
        <v>35795</v>
      </c>
      <c r="K9" s="95">
        <f t="shared" si="0"/>
        <v>36160</v>
      </c>
      <c r="L9" s="95">
        <f t="shared" si="0"/>
        <v>36525</v>
      </c>
      <c r="M9" s="95">
        <f t="shared" si="0"/>
        <v>36891</v>
      </c>
      <c r="N9" s="95">
        <f t="shared" si="0"/>
        <v>37256</v>
      </c>
      <c r="O9" s="95">
        <f t="shared" si="0"/>
        <v>37621</v>
      </c>
      <c r="P9" s="95">
        <f t="shared" si="0"/>
        <v>37986</v>
      </c>
      <c r="Q9" s="95">
        <f t="shared" si="0"/>
        <v>38352</v>
      </c>
      <c r="R9" s="95">
        <f t="shared" si="0"/>
        <v>38717</v>
      </c>
      <c r="S9" s="95">
        <f t="shared" si="0"/>
        <v>39082</v>
      </c>
      <c r="T9" s="95">
        <f t="shared" si="0"/>
        <v>39447</v>
      </c>
      <c r="U9" s="95">
        <f t="shared" si="0"/>
        <v>39813</v>
      </c>
      <c r="V9" s="95">
        <f t="shared" si="0"/>
        <v>40178</v>
      </c>
      <c r="W9" s="95">
        <f t="shared" si="0"/>
        <v>40543</v>
      </c>
      <c r="X9" s="95">
        <f t="shared" si="0"/>
        <v>40908</v>
      </c>
      <c r="Y9" s="95">
        <f t="shared" si="0"/>
        <v>41639</v>
      </c>
      <c r="Z9"/>
      <c r="AA9"/>
      <c r="AB9"/>
      <c r="AC9">
        <v>396375.63</v>
      </c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18" customFormat="1" hidden="1" x14ac:dyDescent="0.2">
      <c r="A10" s="94"/>
      <c r="B10" s="96">
        <v>2</v>
      </c>
      <c r="C10" s="96">
        <v>2</v>
      </c>
      <c r="D10" s="96">
        <f>+C10+1</f>
        <v>3</v>
      </c>
      <c r="E10" s="96">
        <f t="shared" ref="E10:X10" si="1">+D10+1</f>
        <v>4</v>
      </c>
      <c r="F10" s="96">
        <f t="shared" si="1"/>
        <v>5</v>
      </c>
      <c r="G10" s="96">
        <f t="shared" si="1"/>
        <v>6</v>
      </c>
      <c r="H10" s="96">
        <f t="shared" si="1"/>
        <v>7</v>
      </c>
      <c r="I10" s="96">
        <f t="shared" si="1"/>
        <v>8</v>
      </c>
      <c r="J10" s="96">
        <f t="shared" si="1"/>
        <v>9</v>
      </c>
      <c r="K10" s="96">
        <f t="shared" si="1"/>
        <v>10</v>
      </c>
      <c r="L10" s="96">
        <f t="shared" si="1"/>
        <v>11</v>
      </c>
      <c r="M10" s="96">
        <f t="shared" si="1"/>
        <v>12</v>
      </c>
      <c r="N10" s="96">
        <f t="shared" si="1"/>
        <v>13</v>
      </c>
      <c r="O10" s="96">
        <f t="shared" si="1"/>
        <v>14</v>
      </c>
      <c r="P10" s="96">
        <f t="shared" si="1"/>
        <v>15</v>
      </c>
      <c r="Q10" s="96">
        <f t="shared" si="1"/>
        <v>16</v>
      </c>
      <c r="R10" s="96">
        <f t="shared" si="1"/>
        <v>17</v>
      </c>
      <c r="S10" s="96">
        <f t="shared" si="1"/>
        <v>18</v>
      </c>
      <c r="T10" s="96">
        <f t="shared" si="1"/>
        <v>19</v>
      </c>
      <c r="U10" s="96">
        <f t="shared" si="1"/>
        <v>20</v>
      </c>
      <c r="V10" s="96">
        <f t="shared" si="1"/>
        <v>21</v>
      </c>
      <c r="W10" s="96">
        <f t="shared" si="1"/>
        <v>22</v>
      </c>
      <c r="X10" s="96">
        <f t="shared" si="1"/>
        <v>23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x14ac:dyDescent="0.2">
      <c r="A11" s="63" t="s">
        <v>18</v>
      </c>
      <c r="B11" s="96">
        <v>3</v>
      </c>
      <c r="C11" s="64"/>
      <c r="D11" s="92">
        <v>632.37</v>
      </c>
      <c r="E11" s="92">
        <v>737.98</v>
      </c>
      <c r="F11" s="92">
        <v>804.33</v>
      </c>
      <c r="G11" s="92">
        <v>831.27</v>
      </c>
      <c r="H11" s="92">
        <v>987.65</v>
      </c>
      <c r="I11" s="92">
        <v>1005.33</v>
      </c>
      <c r="J11" s="92">
        <v>1293.58</v>
      </c>
      <c r="K11" s="92">
        <v>1542.11</v>
      </c>
      <c r="L11" s="92">
        <v>1873.77</v>
      </c>
      <c r="M11" s="92">
        <v>2229.1799999999998</v>
      </c>
      <c r="N11" s="92">
        <v>2291.1799999999998</v>
      </c>
      <c r="O11" s="92">
        <v>2864.79</v>
      </c>
      <c r="P11" s="92">
        <v>2778.21</v>
      </c>
      <c r="Q11" s="92">
        <v>2389.75</v>
      </c>
      <c r="R11" s="92">
        <v>2284.2199999999998</v>
      </c>
      <c r="S11" s="92">
        <v>2238.79</v>
      </c>
      <c r="T11" s="92">
        <v>2014.76</v>
      </c>
      <c r="U11" s="92">
        <v>2243.59</v>
      </c>
      <c r="V11" s="92">
        <v>2044.23</v>
      </c>
      <c r="W11" s="92">
        <v>1913.98</v>
      </c>
      <c r="X11" s="93">
        <v>1942.7</v>
      </c>
      <c r="Y11" s="11"/>
      <c r="AC11" s="149">
        <f>AC9*X4</f>
        <v>212298787428</v>
      </c>
    </row>
    <row r="12" spans="1:256" s="17" customFormat="1" x14ac:dyDescent="0.2">
      <c r="A12" s="63" t="s">
        <v>27</v>
      </c>
      <c r="B12" s="96">
        <f>+B11+1</f>
        <v>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>
        <v>506.43</v>
      </c>
      <c r="W12" s="72">
        <v>468.37</v>
      </c>
      <c r="X12" s="72">
        <v>521.46</v>
      </c>
      <c r="Y12" s="43"/>
      <c r="Z12"/>
      <c r="AA12"/>
      <c r="AB12"/>
      <c r="AC12"/>
      <c r="AD12" s="150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19" customFormat="1" x14ac:dyDescent="0.2">
      <c r="A13" s="63" t="s">
        <v>17</v>
      </c>
      <c r="B13" s="96">
        <f>+B12+1</f>
        <v>5</v>
      </c>
      <c r="C13" s="115" t="s">
        <v>29</v>
      </c>
      <c r="D13" s="115" t="s">
        <v>29</v>
      </c>
      <c r="E13" s="115" t="s">
        <v>29</v>
      </c>
      <c r="F13" s="115" t="s">
        <v>29</v>
      </c>
      <c r="G13" s="115" t="s">
        <v>29</v>
      </c>
      <c r="H13" s="115" t="s">
        <v>29</v>
      </c>
      <c r="I13" s="115" t="s">
        <v>29</v>
      </c>
      <c r="J13" s="115" t="s">
        <v>29</v>
      </c>
      <c r="K13" s="115" t="s">
        <v>29</v>
      </c>
      <c r="L13" s="116">
        <v>1.0045999999999999</v>
      </c>
      <c r="M13" s="116">
        <v>0.93049999999999999</v>
      </c>
      <c r="N13" s="116">
        <v>0.88129999999999997</v>
      </c>
      <c r="O13" s="116">
        <v>1.0487</v>
      </c>
      <c r="P13" s="116">
        <v>1.2629999999999999</v>
      </c>
      <c r="Q13" s="116">
        <v>1.3621000000000001</v>
      </c>
      <c r="R13" s="116">
        <v>1.1797</v>
      </c>
      <c r="S13" s="116">
        <v>1.3169999999999999</v>
      </c>
      <c r="T13" s="116">
        <v>1.4721</v>
      </c>
      <c r="U13" s="116">
        <v>1.3916999999999999</v>
      </c>
      <c r="V13" s="116">
        <v>1.4406000000000001</v>
      </c>
      <c r="W13" s="116">
        <v>1.3362000000000001</v>
      </c>
      <c r="X13" s="183">
        <v>1.2948500000000001</v>
      </c>
      <c r="Y13" s="44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19" customFormat="1" x14ac:dyDescent="0.2">
      <c r="A14" s="63" t="s">
        <v>48</v>
      </c>
      <c r="B14" s="96">
        <f>+B13+1</f>
        <v>6</v>
      </c>
      <c r="C14" s="75"/>
      <c r="D14" s="75"/>
      <c r="E14" s="75"/>
      <c r="F14" s="75"/>
      <c r="G14" s="75"/>
      <c r="H14" s="75"/>
      <c r="I14" s="75"/>
      <c r="J14" s="75"/>
      <c r="K14" s="75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3"/>
      <c r="Y14" s="4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17" customFormat="1" x14ac:dyDescent="0.2">
      <c r="A15" s="63" t="s">
        <v>26</v>
      </c>
      <c r="B15" s="96">
        <f>+B14+1</f>
        <v>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>
        <v>10.641500000000001</v>
      </c>
      <c r="S15" s="65">
        <v>10.804500000000001</v>
      </c>
      <c r="T15" s="65">
        <v>10.9185</v>
      </c>
      <c r="U15" s="65">
        <v>13.96</v>
      </c>
      <c r="V15" s="65">
        <v>13.067</v>
      </c>
      <c r="W15" s="65">
        <v>12.3451</v>
      </c>
      <c r="X15" s="66">
        <v>13.9603</v>
      </c>
      <c r="Y15" s="16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 x14ac:dyDescent="0.25">
      <c r="A16" s="67" t="s">
        <v>43</v>
      </c>
      <c r="B16" s="96">
        <f>+B15+1</f>
        <v>8</v>
      </c>
      <c r="C16" s="68"/>
      <c r="D16" s="68"/>
      <c r="E16" s="68"/>
      <c r="F16" s="68"/>
      <c r="G16" s="68"/>
      <c r="H16" s="68"/>
      <c r="I16" s="68"/>
      <c r="J16" s="69"/>
      <c r="K16" s="69"/>
      <c r="L16" s="69"/>
      <c r="M16" s="69"/>
      <c r="N16" s="69"/>
      <c r="O16" s="70"/>
      <c r="P16" s="69"/>
      <c r="Q16" s="69"/>
      <c r="R16" s="69"/>
      <c r="S16" s="69"/>
      <c r="T16" s="69"/>
      <c r="U16" s="69"/>
      <c r="V16" s="69"/>
      <c r="W16" s="69"/>
      <c r="X16" s="71">
        <v>0.37147999999999998</v>
      </c>
      <c r="Y16" s="51"/>
    </row>
    <row r="17" spans="1:18" x14ac:dyDescent="0.2">
      <c r="G17" s="6"/>
      <c r="H17" s="4"/>
      <c r="O17" s="60"/>
    </row>
    <row r="18" spans="1:18" x14ac:dyDescent="0.2">
      <c r="G18" s="6"/>
      <c r="H18" s="4"/>
      <c r="O18" s="60"/>
    </row>
    <row r="19" spans="1:18" x14ac:dyDescent="0.2">
      <c r="A19" s="78" t="s">
        <v>44</v>
      </c>
      <c r="C19" s="77">
        <v>0.6</v>
      </c>
      <c r="G19" s="6"/>
      <c r="O19" s="60"/>
    </row>
    <row r="20" spans="1:18" ht="13.5" customHeight="1" x14ac:dyDescent="0.2">
      <c r="A20" s="79" t="s">
        <v>40</v>
      </c>
      <c r="C20" s="155">
        <v>461942280</v>
      </c>
      <c r="D20" s="76"/>
      <c r="E20" s="76"/>
      <c r="F20" s="76"/>
      <c r="G20" s="76"/>
      <c r="H20" s="76"/>
      <c r="I20" s="76"/>
      <c r="J20" s="76"/>
      <c r="K20" s="76"/>
      <c r="L20" s="83"/>
      <c r="O20" s="60"/>
    </row>
    <row r="21" spans="1:18" ht="13.5" customHeight="1" x14ac:dyDescent="0.2">
      <c r="A21" s="100">
        <v>0.6</v>
      </c>
      <c r="C21" s="155">
        <f>+C20*$A$21</f>
        <v>277165368</v>
      </c>
      <c r="D21" s="76"/>
      <c r="E21" s="76"/>
      <c r="F21" s="76"/>
      <c r="G21" s="76"/>
      <c r="H21" s="76"/>
      <c r="I21" s="76"/>
      <c r="J21" s="76"/>
      <c r="K21" s="76"/>
      <c r="L21" s="83"/>
      <c r="O21" s="60"/>
      <c r="Q21">
        <v>316216</v>
      </c>
    </row>
    <row r="22" spans="1:18" x14ac:dyDescent="0.2">
      <c r="A22" s="80">
        <v>0.5</v>
      </c>
      <c r="C22" s="155">
        <f>+C21*$A$22</f>
        <v>138582684</v>
      </c>
      <c r="D22" s="76"/>
      <c r="E22" s="76"/>
      <c r="F22" s="76"/>
      <c r="G22" s="76"/>
      <c r="H22" s="76"/>
      <c r="I22" s="76"/>
      <c r="J22" s="76"/>
      <c r="K22" s="76"/>
      <c r="L22" s="83"/>
      <c r="O22" s="60"/>
      <c r="Q22" s="228">
        <f>+Q21*Q13</f>
        <v>430717.81360000005</v>
      </c>
    </row>
    <row r="23" spans="1:18" x14ac:dyDescent="0.2">
      <c r="A23" s="81">
        <v>0.5</v>
      </c>
      <c r="C23" s="156">
        <f>+C21*$A$23</f>
        <v>138582684</v>
      </c>
      <c r="D23" s="84"/>
      <c r="E23" s="84"/>
      <c r="F23" s="84"/>
      <c r="G23" s="84"/>
      <c r="H23" s="84"/>
      <c r="I23" s="84"/>
      <c r="J23" s="84"/>
      <c r="K23" s="84"/>
      <c r="L23" s="85"/>
      <c r="O23" s="60"/>
    </row>
    <row r="24" spans="1:18" x14ac:dyDescent="0.2">
      <c r="A24" s="86" t="s">
        <v>46</v>
      </c>
      <c r="C24" s="82">
        <v>1.1000000000000001</v>
      </c>
      <c r="D24" s="56"/>
      <c r="E24" s="56"/>
      <c r="F24" s="56"/>
      <c r="G24" s="57"/>
      <c r="H24" s="56"/>
      <c r="I24" s="58"/>
      <c r="J24" s="56"/>
      <c r="K24" s="56"/>
      <c r="L24" s="56"/>
      <c r="O24" s="60"/>
      <c r="Q24" s="230">
        <v>2583.7399999999998</v>
      </c>
      <c r="R24" s="1" t="s">
        <v>118</v>
      </c>
    </row>
    <row r="25" spans="1:18" x14ac:dyDescent="0.2">
      <c r="A25" s="86" t="s">
        <v>45</v>
      </c>
      <c r="C25" s="87">
        <v>0.9</v>
      </c>
      <c r="D25" s="56"/>
      <c r="E25" s="56"/>
      <c r="F25" s="56"/>
      <c r="G25" s="57"/>
      <c r="H25" s="56"/>
      <c r="I25" s="58"/>
      <c r="J25" s="56"/>
      <c r="K25" s="56"/>
      <c r="L25" s="56"/>
      <c r="O25" s="60"/>
      <c r="Q25" s="229">
        <f>+Q22*Q24</f>
        <v>1112862843.7108641</v>
      </c>
    </row>
    <row r="26" spans="1:18" x14ac:dyDescent="0.2">
      <c r="A26" s="88">
        <v>0.25</v>
      </c>
      <c r="C26" s="157">
        <f>+C20*$A$26</f>
        <v>115485570</v>
      </c>
      <c r="D26" s="89"/>
      <c r="E26" s="89"/>
      <c r="F26" s="89"/>
      <c r="G26" s="89"/>
      <c r="H26" s="89"/>
      <c r="I26" s="89"/>
      <c r="J26" s="89"/>
      <c r="K26" s="89"/>
      <c r="L26" s="90"/>
      <c r="O26" s="60"/>
    </row>
    <row r="27" spans="1:18" x14ac:dyDescent="0.2">
      <c r="A27" s="80">
        <v>0.5</v>
      </c>
      <c r="C27" s="155">
        <f>+C26*$A$27</f>
        <v>57742785</v>
      </c>
      <c r="D27" s="76"/>
      <c r="E27" s="76"/>
      <c r="F27" s="76"/>
      <c r="G27" s="76"/>
      <c r="H27" s="76"/>
      <c r="I27" s="76"/>
      <c r="J27" s="76"/>
      <c r="K27" s="76"/>
      <c r="L27" s="83"/>
      <c r="O27" s="60"/>
    </row>
    <row r="28" spans="1:18" x14ac:dyDescent="0.2">
      <c r="A28" s="91">
        <v>0.5</v>
      </c>
      <c r="C28" s="156">
        <f>+C26*$A$28</f>
        <v>57742785</v>
      </c>
      <c r="D28" s="84"/>
      <c r="E28" s="84"/>
      <c r="F28" s="84"/>
      <c r="G28" s="84"/>
      <c r="H28" s="84"/>
      <c r="I28" s="84"/>
      <c r="J28" s="84"/>
      <c r="K28" s="84"/>
      <c r="L28" s="85"/>
      <c r="O28" s="60"/>
      <c r="Q28">
        <v>104400</v>
      </c>
    </row>
    <row r="29" spans="1:18" x14ac:dyDescent="0.2">
      <c r="C29" s="47"/>
      <c r="D29" s="47"/>
      <c r="E29" s="47"/>
      <c r="F29" s="47"/>
      <c r="G29" s="47"/>
      <c r="H29" s="47"/>
      <c r="I29" s="47"/>
      <c r="O29" s="60"/>
      <c r="Q29" s="228">
        <f>+Q28/Q13</f>
        <v>76646.354893179639</v>
      </c>
    </row>
    <row r="30" spans="1:18" x14ac:dyDescent="0.2">
      <c r="G30" s="6"/>
      <c r="O30" s="60"/>
    </row>
    <row r="31" spans="1:18" x14ac:dyDescent="0.2">
      <c r="G31" s="6"/>
      <c r="H31" s="4"/>
      <c r="O31" s="60"/>
      <c r="Q31" s="231">
        <v>2778.21</v>
      </c>
    </row>
    <row r="32" spans="1:18" x14ac:dyDescent="0.2">
      <c r="D32" s="18">
        <v>40920</v>
      </c>
      <c r="E32">
        <v>1.2736000000000001</v>
      </c>
      <c r="F32" s="6"/>
      <c r="G32" s="2"/>
      <c r="H32" s="5"/>
      <c r="I32"/>
      <c r="Q32" s="229">
        <f>+Q29*Q31</f>
        <v>212939669.62778062</v>
      </c>
    </row>
    <row r="33" spans="4:9" x14ac:dyDescent="0.2">
      <c r="D33" s="18">
        <v>40919</v>
      </c>
      <c r="E33">
        <v>1.2718</v>
      </c>
      <c r="G33" s="6"/>
    </row>
    <row r="34" spans="4:9" x14ac:dyDescent="0.2">
      <c r="D34" s="18">
        <v>40918</v>
      </c>
      <c r="E34">
        <v>1.2807999999999999</v>
      </c>
      <c r="G34" s="6"/>
    </row>
    <row r="35" spans="4:9" x14ac:dyDescent="0.2">
      <c r="D35" s="18">
        <v>40917</v>
      </c>
      <c r="E35">
        <v>1.2727999999999999</v>
      </c>
      <c r="G35" s="6"/>
    </row>
    <row r="36" spans="4:9" x14ac:dyDescent="0.2">
      <c r="D36" s="18">
        <v>40914</v>
      </c>
      <c r="E36">
        <v>1.2776000000000001</v>
      </c>
      <c r="G36" s="6"/>
    </row>
    <row r="37" spans="4:9" x14ac:dyDescent="0.2">
      <c r="D37" s="18">
        <v>40913</v>
      </c>
      <c r="E37">
        <v>1.2831999999999999</v>
      </c>
      <c r="G37" s="6"/>
      <c r="H37" s="4"/>
    </row>
    <row r="38" spans="4:9" x14ac:dyDescent="0.2">
      <c r="D38" s="18">
        <v>40912</v>
      </c>
      <c r="E38">
        <v>1.2948</v>
      </c>
      <c r="G38" s="6"/>
      <c r="H38" s="4"/>
      <c r="I38"/>
    </row>
    <row r="39" spans="4:9" x14ac:dyDescent="0.2">
      <c r="D39" s="18">
        <v>40911</v>
      </c>
      <c r="E39">
        <v>1.3013999999999999</v>
      </c>
      <c r="G39" s="6"/>
      <c r="I39"/>
    </row>
    <row r="40" spans="4:9" x14ac:dyDescent="0.2">
      <c r="D40" s="18">
        <v>40910</v>
      </c>
      <c r="E40">
        <v>1.2935000000000001</v>
      </c>
      <c r="G40" s="6"/>
      <c r="I40"/>
    </row>
    <row r="41" spans="4:9" x14ac:dyDescent="0.2">
      <c r="D41" s="18">
        <v>40907</v>
      </c>
      <c r="E41">
        <v>1.2939000000000001</v>
      </c>
      <c r="G41" s="6"/>
      <c r="I41"/>
    </row>
    <row r="42" spans="4:9" x14ac:dyDescent="0.2">
      <c r="D42" s="18">
        <v>40906</v>
      </c>
      <c r="E42">
        <v>1.2888999999999999</v>
      </c>
      <c r="G42" s="6"/>
      <c r="I42"/>
    </row>
    <row r="43" spans="4:9" x14ac:dyDescent="0.2">
      <c r="D43" s="18">
        <v>40905</v>
      </c>
      <c r="E43">
        <v>1.3073999999999999</v>
      </c>
      <c r="G43" s="6"/>
      <c r="I43"/>
    </row>
    <row r="44" spans="4:9" x14ac:dyDescent="0.2">
      <c r="D44" s="18">
        <v>40904</v>
      </c>
      <c r="E44">
        <v>1.3069</v>
      </c>
      <c r="G44" s="6"/>
      <c r="H44" s="4"/>
      <c r="I44"/>
    </row>
    <row r="45" spans="4:9" x14ac:dyDescent="0.2">
      <c r="D45" s="18">
        <v>40900</v>
      </c>
      <c r="E45">
        <v>1.3057000000000001</v>
      </c>
      <c r="G45" s="6"/>
      <c r="H45" s="4"/>
      <c r="I45"/>
    </row>
    <row r="46" spans="4:9" x14ac:dyDescent="0.2">
      <c r="D46" s="18">
        <v>40899</v>
      </c>
      <c r="E46">
        <v>1.3047</v>
      </c>
      <c r="G46" s="6"/>
      <c r="I46"/>
    </row>
    <row r="47" spans="4:9" x14ac:dyDescent="0.2">
      <c r="D47" s="18">
        <v>40898</v>
      </c>
      <c r="E47">
        <v>1.3053999999999999</v>
      </c>
      <c r="G47" s="6"/>
      <c r="I47"/>
    </row>
    <row r="48" spans="4:9" x14ac:dyDescent="0.2">
      <c r="D48" s="18">
        <v>40897</v>
      </c>
      <c r="E48">
        <v>1.3073999999999999</v>
      </c>
      <c r="G48" s="6"/>
      <c r="I48"/>
    </row>
    <row r="49" spans="4:9" x14ac:dyDescent="0.2">
      <c r="D49" s="18">
        <v>40896</v>
      </c>
      <c r="E49">
        <v>1.3039000000000001</v>
      </c>
      <c r="G49" s="6"/>
      <c r="I49"/>
    </row>
    <row r="50" spans="4:9" x14ac:dyDescent="0.2">
      <c r="D50" s="18">
        <v>40893</v>
      </c>
      <c r="E50">
        <v>1.3064</v>
      </c>
      <c r="G50" s="6"/>
      <c r="I50"/>
    </row>
    <row r="51" spans="4:9" x14ac:dyDescent="0.2">
      <c r="D51" s="18">
        <v>40892</v>
      </c>
      <c r="E51">
        <v>1.3019000000000001</v>
      </c>
      <c r="G51" s="6"/>
      <c r="H51" s="4"/>
      <c r="I51"/>
    </row>
    <row r="52" spans="4:9" x14ac:dyDescent="0.2">
      <c r="D52" s="18">
        <v>40891</v>
      </c>
      <c r="E52">
        <v>1.2992999999999999</v>
      </c>
      <c r="G52" s="6"/>
      <c r="H52" s="4"/>
      <c r="I52"/>
    </row>
    <row r="53" spans="4:9" x14ac:dyDescent="0.2">
      <c r="D53" s="18">
        <v>40890</v>
      </c>
      <c r="E53">
        <v>1.3181</v>
      </c>
      <c r="G53" s="6"/>
      <c r="H53" s="4"/>
      <c r="I53"/>
    </row>
    <row r="54" spans="4:9" x14ac:dyDescent="0.2">
      <c r="D54" s="18">
        <v>40889</v>
      </c>
      <c r="E54">
        <v>1.3250999999999999</v>
      </c>
      <c r="G54" s="6"/>
      <c r="I54"/>
    </row>
    <row r="55" spans="4:9" x14ac:dyDescent="0.2">
      <c r="D55" s="18">
        <v>40886</v>
      </c>
      <c r="E55">
        <v>1.3384</v>
      </c>
      <c r="G55" s="6"/>
      <c r="I55"/>
    </row>
    <row r="56" spans="4:9" x14ac:dyDescent="0.2">
      <c r="D56" s="18">
        <v>40885</v>
      </c>
      <c r="E56">
        <v>1.341</v>
      </c>
      <c r="G56" s="6"/>
      <c r="I56"/>
    </row>
    <row r="57" spans="4:9" x14ac:dyDescent="0.2">
      <c r="D57" s="18">
        <v>40884</v>
      </c>
      <c r="E57">
        <v>1.3376999999999999</v>
      </c>
      <c r="G57" s="6"/>
      <c r="I57"/>
    </row>
    <row r="58" spans="4:9" x14ac:dyDescent="0.2">
      <c r="D58" s="18">
        <v>40883</v>
      </c>
      <c r="E58">
        <v>1.3393999999999999</v>
      </c>
      <c r="G58" s="6"/>
      <c r="H58" s="4"/>
      <c r="I58"/>
    </row>
    <row r="59" spans="4:9" x14ac:dyDescent="0.2">
      <c r="D59" s="18">
        <v>40882</v>
      </c>
      <c r="E59">
        <v>1.3442000000000001</v>
      </c>
      <c r="G59" s="6"/>
      <c r="H59" s="4"/>
      <c r="I59"/>
    </row>
    <row r="60" spans="4:9" x14ac:dyDescent="0.2">
      <c r="D60" s="18">
        <v>40879</v>
      </c>
      <c r="E60">
        <v>1.3511</v>
      </c>
      <c r="G60" s="6"/>
      <c r="I60"/>
    </row>
    <row r="61" spans="4:9" x14ac:dyDescent="0.2">
      <c r="D61" s="18">
        <v>40878</v>
      </c>
      <c r="E61">
        <v>1.3492</v>
      </c>
      <c r="G61" s="6"/>
      <c r="I61"/>
    </row>
    <row r="62" spans="4:9" x14ac:dyDescent="0.2">
      <c r="D62" s="18">
        <v>40877</v>
      </c>
      <c r="E62">
        <v>1.3418000000000001</v>
      </c>
      <c r="G62" s="6"/>
      <c r="I62"/>
    </row>
    <row r="63" spans="4:9" x14ac:dyDescent="0.2">
      <c r="D63" s="18">
        <v>40876</v>
      </c>
      <c r="E63">
        <v>1.3335999999999999</v>
      </c>
      <c r="G63" s="6"/>
      <c r="I63"/>
    </row>
    <row r="64" spans="4:9" x14ac:dyDescent="0.2">
      <c r="D64" s="18">
        <v>40875</v>
      </c>
      <c r="E64">
        <v>1.3348</v>
      </c>
      <c r="G64" s="6"/>
      <c r="I64"/>
    </row>
    <row r="65" spans="4:9" x14ac:dyDescent="0.2">
      <c r="D65" s="18">
        <v>40872</v>
      </c>
      <c r="E65">
        <v>1.3229</v>
      </c>
      <c r="G65" s="6"/>
      <c r="H65" s="4"/>
      <c r="I65"/>
    </row>
    <row r="66" spans="4:9" x14ac:dyDescent="0.2">
      <c r="D66" s="18">
        <v>40871</v>
      </c>
      <c r="E66">
        <v>1.3372999999999999</v>
      </c>
      <c r="G66" s="6"/>
      <c r="H66" s="4"/>
      <c r="I66"/>
    </row>
    <row r="67" spans="4:9" x14ac:dyDescent="0.2">
      <c r="D67" s="18">
        <v>40870</v>
      </c>
      <c r="E67">
        <v>1.3387</v>
      </c>
      <c r="G67" s="6"/>
      <c r="I67"/>
    </row>
    <row r="68" spans="4:9" x14ac:dyDescent="0.2">
      <c r="D68" s="18">
        <v>40869</v>
      </c>
      <c r="E68">
        <v>1.3534999999999999</v>
      </c>
      <c r="G68" s="6"/>
      <c r="I68"/>
    </row>
    <row r="69" spans="4:9" x14ac:dyDescent="0.2">
      <c r="D69" s="18">
        <v>40868</v>
      </c>
      <c r="E69">
        <v>1.3458000000000001</v>
      </c>
      <c r="G69" s="6"/>
      <c r="I69"/>
    </row>
    <row r="70" spans="4:9" x14ac:dyDescent="0.2">
      <c r="D70" s="18">
        <v>40865</v>
      </c>
      <c r="E70">
        <v>1.3575999999999999</v>
      </c>
      <c r="G70" s="6"/>
      <c r="I70"/>
    </row>
    <row r="71" spans="4:9" x14ac:dyDescent="0.2">
      <c r="D71" s="18">
        <v>40864</v>
      </c>
      <c r="E71">
        <v>1.3480000000000001</v>
      </c>
      <c r="G71" s="6"/>
      <c r="I71"/>
    </row>
    <row r="72" spans="4:9" x14ac:dyDescent="0.2">
      <c r="D72" s="18">
        <v>40863</v>
      </c>
      <c r="E72">
        <v>1.3484</v>
      </c>
      <c r="G72" s="6"/>
      <c r="H72" s="4"/>
      <c r="I72"/>
    </row>
    <row r="73" spans="4:9" x14ac:dyDescent="0.2">
      <c r="D73" s="18">
        <v>40862</v>
      </c>
      <c r="E73">
        <v>1.3532</v>
      </c>
      <c r="G73" s="6"/>
      <c r="H73" s="4"/>
      <c r="I73"/>
    </row>
    <row r="74" spans="4:9" x14ac:dyDescent="0.2">
      <c r="D74" s="18">
        <v>40861</v>
      </c>
      <c r="E74">
        <v>1.3658999999999999</v>
      </c>
      <c r="G74" s="6"/>
      <c r="I74"/>
    </row>
    <row r="75" spans="4:9" x14ac:dyDescent="0.2">
      <c r="D75" s="18">
        <v>40858</v>
      </c>
      <c r="E75">
        <v>1.365</v>
      </c>
      <c r="G75" s="6"/>
      <c r="I75"/>
    </row>
    <row r="76" spans="4:9" x14ac:dyDescent="0.2">
      <c r="D76" s="18">
        <v>40857</v>
      </c>
      <c r="E76">
        <v>1.3615999999999999</v>
      </c>
      <c r="G76" s="6"/>
      <c r="I76"/>
    </row>
    <row r="77" spans="4:9" x14ac:dyDescent="0.2">
      <c r="D77" s="18">
        <v>40856</v>
      </c>
      <c r="E77">
        <v>1.3633</v>
      </c>
      <c r="G77" s="6"/>
      <c r="I77"/>
    </row>
    <row r="78" spans="4:9" x14ac:dyDescent="0.2">
      <c r="D78" s="18">
        <v>40855</v>
      </c>
      <c r="E78">
        <v>1.3788</v>
      </c>
      <c r="G78" s="6"/>
      <c r="I78"/>
    </row>
    <row r="79" spans="4:9" x14ac:dyDescent="0.2">
      <c r="D79" s="18">
        <v>40854</v>
      </c>
      <c r="E79">
        <v>1.3742000000000001</v>
      </c>
      <c r="G79" s="6"/>
      <c r="H79" s="4"/>
      <c r="I79"/>
    </row>
    <row r="80" spans="4:9" x14ac:dyDescent="0.2">
      <c r="D80" s="18">
        <v>40851</v>
      </c>
      <c r="E80">
        <v>1.3773</v>
      </c>
      <c r="G80" s="6"/>
      <c r="H80" s="4"/>
      <c r="I80"/>
    </row>
    <row r="81" spans="4:9" x14ac:dyDescent="0.2">
      <c r="D81" s="18">
        <v>40850</v>
      </c>
      <c r="E81">
        <v>1.3773</v>
      </c>
      <c r="G81" s="6"/>
      <c r="I81"/>
    </row>
    <row r="82" spans="4:9" x14ac:dyDescent="0.2">
      <c r="D82" s="18">
        <v>40849</v>
      </c>
      <c r="E82">
        <v>1.3809</v>
      </c>
      <c r="G82" s="6"/>
      <c r="I82"/>
    </row>
    <row r="83" spans="4:9" x14ac:dyDescent="0.2">
      <c r="D83" s="18">
        <v>40848</v>
      </c>
      <c r="E83">
        <v>1.3627</v>
      </c>
      <c r="G83" s="6"/>
      <c r="I83"/>
    </row>
    <row r="84" spans="4:9" x14ac:dyDescent="0.2">
      <c r="D84" s="18">
        <v>40847</v>
      </c>
      <c r="E84">
        <v>1.4000999999999999</v>
      </c>
      <c r="G84" s="6"/>
      <c r="I84"/>
    </row>
    <row r="85" spans="4:9" x14ac:dyDescent="0.2">
      <c r="D85" s="18">
        <v>40844</v>
      </c>
      <c r="E85">
        <v>1.4159999999999999</v>
      </c>
      <c r="G85" s="6"/>
      <c r="I85"/>
    </row>
    <row r="86" spans="4:9" x14ac:dyDescent="0.2">
      <c r="D86" s="18">
        <v>40843</v>
      </c>
      <c r="E86">
        <v>1.4037999999999999</v>
      </c>
      <c r="G86" s="6"/>
      <c r="H86" s="4"/>
      <c r="I86"/>
    </row>
    <row r="87" spans="4:9" x14ac:dyDescent="0.2">
      <c r="D87" s="18">
        <v>40842</v>
      </c>
      <c r="E87">
        <v>1.3927</v>
      </c>
      <c r="G87" s="6"/>
      <c r="H87" s="4"/>
      <c r="I87"/>
    </row>
    <row r="88" spans="4:9" x14ac:dyDescent="0.2">
      <c r="D88" s="18">
        <v>40841</v>
      </c>
      <c r="E88">
        <v>1.3917999999999999</v>
      </c>
      <c r="G88" s="6"/>
      <c r="H88" s="4"/>
      <c r="I88"/>
    </row>
    <row r="89" spans="4:9" x14ac:dyDescent="0.2">
      <c r="D89" s="18">
        <v>40840</v>
      </c>
      <c r="E89">
        <v>1.3855999999999999</v>
      </c>
      <c r="G89" s="6"/>
      <c r="I89"/>
    </row>
    <row r="90" spans="4:9" x14ac:dyDescent="0.2">
      <c r="D90" s="18">
        <v>40837</v>
      </c>
      <c r="E90">
        <v>1.3797999999999999</v>
      </c>
      <c r="G90" s="6"/>
      <c r="I90"/>
    </row>
    <row r="91" spans="4:9" x14ac:dyDescent="0.2">
      <c r="D91" s="18">
        <v>40836</v>
      </c>
      <c r="E91">
        <v>1.3807</v>
      </c>
      <c r="G91" s="6"/>
      <c r="I91"/>
    </row>
    <row r="92" spans="4:9" x14ac:dyDescent="0.2">
      <c r="D92" s="18">
        <v>40835</v>
      </c>
      <c r="E92">
        <v>1.3828</v>
      </c>
      <c r="G92" s="6"/>
      <c r="I92"/>
    </row>
    <row r="93" spans="4:9" x14ac:dyDescent="0.2">
      <c r="D93" s="18">
        <v>40834</v>
      </c>
      <c r="E93">
        <v>1.3675999999999999</v>
      </c>
      <c r="G93" s="6"/>
      <c r="H93" s="4"/>
      <c r="I93"/>
    </row>
    <row r="94" spans="4:9" x14ac:dyDescent="0.2">
      <c r="D94" s="18">
        <v>40833</v>
      </c>
      <c r="E94">
        <v>1.3775999999999999</v>
      </c>
      <c r="G94" s="6"/>
      <c r="H94" s="4"/>
      <c r="I94"/>
    </row>
    <row r="95" spans="4:9" x14ac:dyDescent="0.2">
      <c r="D95" s="18">
        <v>40830</v>
      </c>
      <c r="E95">
        <v>1.3807</v>
      </c>
      <c r="G95" s="6"/>
      <c r="I95"/>
    </row>
    <row r="96" spans="4:9" x14ac:dyDescent="0.2">
      <c r="D96" s="18">
        <v>40829</v>
      </c>
      <c r="E96">
        <v>1.3727</v>
      </c>
      <c r="G96" s="6"/>
      <c r="I96"/>
    </row>
    <row r="97" spans="4:9" x14ac:dyDescent="0.2">
      <c r="D97" s="18">
        <v>40828</v>
      </c>
      <c r="E97">
        <v>1.3766</v>
      </c>
      <c r="G97" s="6"/>
      <c r="I97"/>
    </row>
    <row r="98" spans="4:9" x14ac:dyDescent="0.2">
      <c r="D98" s="18">
        <v>40827</v>
      </c>
      <c r="E98">
        <v>1.3607</v>
      </c>
      <c r="G98" s="6"/>
      <c r="I98"/>
    </row>
    <row r="99" spans="4:9" x14ac:dyDescent="0.2">
      <c r="D99" s="18">
        <v>40826</v>
      </c>
      <c r="E99">
        <v>1.3593</v>
      </c>
      <c r="G99" s="6"/>
      <c r="I99"/>
    </row>
    <row r="100" spans="4:9" x14ac:dyDescent="0.2">
      <c r="D100" s="18">
        <v>40823</v>
      </c>
      <c r="E100">
        <v>1.3433999999999999</v>
      </c>
      <c r="G100" s="6"/>
      <c r="H100" s="4"/>
      <c r="I100"/>
    </row>
    <row r="101" spans="4:9" x14ac:dyDescent="0.2">
      <c r="D101" s="18">
        <v>40822</v>
      </c>
      <c r="E101">
        <v>1.3269</v>
      </c>
      <c r="G101" s="6"/>
      <c r="H101" s="4"/>
      <c r="I101"/>
    </row>
    <row r="102" spans="4:9" x14ac:dyDescent="0.2">
      <c r="D102" s="18">
        <v>40821</v>
      </c>
      <c r="E102">
        <v>1.3337000000000001</v>
      </c>
      <c r="G102" s="6"/>
      <c r="I102"/>
    </row>
    <row r="103" spans="4:9" x14ac:dyDescent="0.2">
      <c r="D103" s="18">
        <v>40820</v>
      </c>
      <c r="E103">
        <v>1.3181</v>
      </c>
      <c r="G103" s="6"/>
      <c r="I103"/>
    </row>
    <row r="104" spans="4:9" x14ac:dyDescent="0.2">
      <c r="D104" s="18">
        <v>40819</v>
      </c>
      <c r="E104">
        <v>1.3327</v>
      </c>
      <c r="G104" s="6"/>
      <c r="I104"/>
    </row>
    <row r="105" spans="4:9" x14ac:dyDescent="0.2">
      <c r="D105" s="18">
        <v>40816</v>
      </c>
      <c r="E105">
        <v>1.3503000000000001</v>
      </c>
      <c r="G105" s="6"/>
      <c r="H105" s="4"/>
      <c r="I105"/>
    </row>
    <row r="106" spans="4:9" x14ac:dyDescent="0.2">
      <c r="D106" s="18">
        <v>40815</v>
      </c>
      <c r="E106">
        <v>1.3614999999999999</v>
      </c>
      <c r="G106" s="6"/>
      <c r="H106" s="4"/>
      <c r="I106"/>
    </row>
    <row r="107" spans="4:9" x14ac:dyDescent="0.2">
      <c r="D107" s="18">
        <v>40814</v>
      </c>
      <c r="E107">
        <v>1.3631</v>
      </c>
      <c r="G107" s="6"/>
      <c r="H107" s="4"/>
      <c r="I107"/>
    </row>
    <row r="108" spans="4:9" x14ac:dyDescent="0.2">
      <c r="D108" s="18">
        <v>40813</v>
      </c>
      <c r="E108">
        <v>1.3579000000000001</v>
      </c>
      <c r="G108" s="6"/>
      <c r="H108" s="4"/>
      <c r="I108"/>
    </row>
    <row r="109" spans="4:9" x14ac:dyDescent="0.2">
      <c r="D109" s="18">
        <v>40812</v>
      </c>
      <c r="E109">
        <v>1.35</v>
      </c>
      <c r="G109" s="6"/>
      <c r="I109"/>
    </row>
    <row r="110" spans="4:9" x14ac:dyDescent="0.2">
      <c r="D110" s="18">
        <v>40809</v>
      </c>
      <c r="E110">
        <v>1.343</v>
      </c>
      <c r="G110" s="6"/>
      <c r="I110"/>
    </row>
    <row r="111" spans="4:9" x14ac:dyDescent="0.2">
      <c r="D111" s="18">
        <v>40808</v>
      </c>
      <c r="E111">
        <v>1.3448</v>
      </c>
      <c r="G111" s="6"/>
      <c r="I111"/>
    </row>
    <row r="112" spans="4:9" x14ac:dyDescent="0.2">
      <c r="D112" s="18">
        <v>40807</v>
      </c>
      <c r="E112">
        <v>1.3635999999999999</v>
      </c>
      <c r="G112" s="6"/>
      <c r="I112"/>
    </row>
    <row r="113" spans="4:9" x14ac:dyDescent="0.2">
      <c r="D113" s="18">
        <v>40806</v>
      </c>
      <c r="E113">
        <v>1.371</v>
      </c>
      <c r="G113" s="6"/>
      <c r="I113"/>
    </row>
    <row r="114" spans="4:9" x14ac:dyDescent="0.2">
      <c r="D114" s="18">
        <v>40805</v>
      </c>
      <c r="E114">
        <v>1.3641000000000001</v>
      </c>
      <c r="G114" s="6"/>
      <c r="H114" s="4"/>
      <c r="I114"/>
    </row>
    <row r="115" spans="4:9" x14ac:dyDescent="0.2">
      <c r="D115" s="18">
        <v>40802</v>
      </c>
      <c r="E115">
        <v>1.3759999999999999</v>
      </c>
      <c r="G115" s="6"/>
      <c r="H115" s="4"/>
      <c r="I115"/>
    </row>
    <row r="116" spans="4:9" x14ac:dyDescent="0.2">
      <c r="D116" s="18">
        <v>40801</v>
      </c>
      <c r="E116">
        <v>1.3794999999999999</v>
      </c>
      <c r="G116" s="6"/>
      <c r="I116"/>
    </row>
    <row r="117" spans="4:9" x14ac:dyDescent="0.2">
      <c r="D117" s="18">
        <v>40800</v>
      </c>
      <c r="E117">
        <v>1.3729</v>
      </c>
      <c r="G117" s="6"/>
      <c r="I117"/>
    </row>
    <row r="118" spans="4:9" x14ac:dyDescent="0.2">
      <c r="D118" s="18">
        <v>40799</v>
      </c>
      <c r="E118">
        <v>1.3645</v>
      </c>
      <c r="G118" s="6"/>
      <c r="I118"/>
    </row>
    <row r="119" spans="4:9" x14ac:dyDescent="0.2">
      <c r="D119" s="18">
        <v>40798</v>
      </c>
      <c r="E119">
        <v>1.3655999999999999</v>
      </c>
      <c r="G119" s="6"/>
      <c r="I119"/>
    </row>
    <row r="120" spans="4:9" x14ac:dyDescent="0.2">
      <c r="D120" s="18">
        <v>40795</v>
      </c>
      <c r="E120">
        <v>1.3816999999999999</v>
      </c>
      <c r="G120" s="6"/>
      <c r="I120"/>
    </row>
    <row r="121" spans="4:9" x14ac:dyDescent="0.2">
      <c r="D121" s="18">
        <v>40794</v>
      </c>
      <c r="E121">
        <v>1.4044000000000001</v>
      </c>
      <c r="G121" s="6"/>
      <c r="H121" s="4"/>
      <c r="I121"/>
    </row>
    <row r="122" spans="4:9" x14ac:dyDescent="0.2">
      <c r="D122" s="18">
        <v>40793</v>
      </c>
      <c r="E122">
        <v>1.4036</v>
      </c>
      <c r="G122" s="6"/>
      <c r="H122" s="4"/>
      <c r="I122"/>
    </row>
    <row r="123" spans="4:9" x14ac:dyDescent="0.2">
      <c r="D123" s="18">
        <v>40792</v>
      </c>
      <c r="E123">
        <v>1.4098999999999999</v>
      </c>
      <c r="G123" s="6"/>
      <c r="I123"/>
    </row>
    <row r="124" spans="4:9" x14ac:dyDescent="0.2">
      <c r="D124" s="18">
        <v>40791</v>
      </c>
      <c r="E124">
        <v>1.4126000000000001</v>
      </c>
      <c r="G124" s="6"/>
      <c r="I124"/>
    </row>
    <row r="125" spans="4:9" x14ac:dyDescent="0.2">
      <c r="D125" s="18">
        <v>40788</v>
      </c>
      <c r="E125">
        <v>1.4255</v>
      </c>
      <c r="G125" s="6"/>
      <c r="I125"/>
    </row>
    <row r="126" spans="4:9" x14ac:dyDescent="0.2">
      <c r="D126" s="18">
        <v>40787</v>
      </c>
      <c r="E126">
        <v>1.4285000000000001</v>
      </c>
      <c r="G126" s="6"/>
      <c r="I126"/>
    </row>
    <row r="127" spans="4:9" x14ac:dyDescent="0.2">
      <c r="D127" s="18">
        <v>40786</v>
      </c>
      <c r="E127">
        <v>1.4450000000000001</v>
      </c>
      <c r="G127" s="6"/>
      <c r="H127" s="4"/>
      <c r="I127"/>
    </row>
    <row r="128" spans="4:9" x14ac:dyDescent="0.2">
      <c r="D128" s="18">
        <v>40785</v>
      </c>
      <c r="E128">
        <v>1.4401999999999999</v>
      </c>
      <c r="G128" s="6"/>
      <c r="H128" s="4"/>
      <c r="I128"/>
    </row>
    <row r="129" spans="4:9" x14ac:dyDescent="0.2">
      <c r="D129" s="18">
        <v>40784</v>
      </c>
      <c r="E129">
        <v>1.4487000000000001</v>
      </c>
      <c r="G129" s="6"/>
      <c r="H129" s="4"/>
      <c r="I129"/>
    </row>
    <row r="130" spans="4:9" x14ac:dyDescent="0.2">
      <c r="D130" s="18">
        <v>40781</v>
      </c>
      <c r="E130">
        <v>1.4401999999999999</v>
      </c>
      <c r="G130" s="6"/>
      <c r="I130"/>
    </row>
    <row r="131" spans="4:9" x14ac:dyDescent="0.2">
      <c r="D131" s="18">
        <v>40780</v>
      </c>
      <c r="E131">
        <v>1.4423999999999999</v>
      </c>
      <c r="G131" s="6"/>
      <c r="I131"/>
    </row>
    <row r="132" spans="4:9" x14ac:dyDescent="0.2">
      <c r="D132" s="18">
        <v>40779</v>
      </c>
      <c r="E132">
        <v>1.4433</v>
      </c>
      <c r="G132" s="6"/>
      <c r="I132"/>
    </row>
    <row r="133" spans="4:9" x14ac:dyDescent="0.2">
      <c r="D133" s="18">
        <v>40778</v>
      </c>
      <c r="E133">
        <v>1.4461999999999999</v>
      </c>
      <c r="G133" s="6"/>
      <c r="I133"/>
    </row>
    <row r="134" spans="4:9" x14ac:dyDescent="0.2">
      <c r="D134" s="18">
        <v>40777</v>
      </c>
      <c r="E134">
        <v>1.4413</v>
      </c>
      <c r="G134" s="6"/>
      <c r="I134"/>
    </row>
    <row r="135" spans="4:9" x14ac:dyDescent="0.2">
      <c r="D135" s="18">
        <v>40774</v>
      </c>
      <c r="E135">
        <v>1.4384999999999999</v>
      </c>
      <c r="G135" s="6"/>
      <c r="H135" s="4"/>
      <c r="I135"/>
    </row>
    <row r="136" spans="4:9" x14ac:dyDescent="0.2">
      <c r="D136" s="18">
        <v>40773</v>
      </c>
      <c r="E136">
        <v>1.4369000000000001</v>
      </c>
      <c r="G136" s="6"/>
      <c r="H136" s="4"/>
      <c r="I136"/>
    </row>
    <row r="137" spans="4:9" x14ac:dyDescent="0.2">
      <c r="D137" s="18">
        <v>40772</v>
      </c>
      <c r="E137">
        <v>1.4477</v>
      </c>
      <c r="G137" s="6"/>
      <c r="I137"/>
    </row>
    <row r="138" spans="4:9" x14ac:dyDescent="0.2">
      <c r="D138" s="18">
        <v>40771</v>
      </c>
      <c r="E138">
        <v>1.4359999999999999</v>
      </c>
      <c r="G138" s="6"/>
      <c r="I138"/>
    </row>
    <row r="139" spans="4:9" x14ac:dyDescent="0.2">
      <c r="D139" s="18">
        <v>40770</v>
      </c>
      <c r="E139">
        <v>1.4309000000000001</v>
      </c>
      <c r="G139" s="6"/>
      <c r="I139"/>
    </row>
    <row r="140" spans="4:9" x14ac:dyDescent="0.2">
      <c r="D140" s="18">
        <v>40767</v>
      </c>
      <c r="E140">
        <v>1.425</v>
      </c>
      <c r="G140" s="6"/>
      <c r="I140"/>
    </row>
    <row r="141" spans="4:9" x14ac:dyDescent="0.2">
      <c r="D141" s="18">
        <v>40766</v>
      </c>
      <c r="E141">
        <v>1.4142999999999999</v>
      </c>
      <c r="G141" s="6"/>
      <c r="I141"/>
    </row>
    <row r="142" spans="4:9" x14ac:dyDescent="0.2">
      <c r="D142" s="18">
        <v>40765</v>
      </c>
      <c r="E142">
        <v>1.4367000000000001</v>
      </c>
      <c r="G142" s="6"/>
      <c r="H142" s="4"/>
      <c r="I142"/>
    </row>
    <row r="143" spans="4:9" x14ac:dyDescent="0.2">
      <c r="D143" s="18">
        <v>40764</v>
      </c>
      <c r="E143">
        <v>1.4267000000000001</v>
      </c>
      <c r="G143" s="6"/>
      <c r="H143" s="4"/>
      <c r="I143"/>
    </row>
    <row r="144" spans="4:9" x14ac:dyDescent="0.2">
      <c r="D144" s="18">
        <v>40763</v>
      </c>
      <c r="E144">
        <v>1.4225000000000001</v>
      </c>
      <c r="G144" s="6"/>
      <c r="I144"/>
    </row>
    <row r="145" spans="4:9" x14ac:dyDescent="0.2">
      <c r="D145" s="18">
        <v>40760</v>
      </c>
      <c r="E145">
        <v>1.4155</v>
      </c>
      <c r="G145" s="6"/>
      <c r="I145"/>
    </row>
    <row r="146" spans="4:9" x14ac:dyDescent="0.2">
      <c r="D146" s="18">
        <v>40759</v>
      </c>
      <c r="E146">
        <v>1.4229000000000001</v>
      </c>
      <c r="G146" s="6"/>
      <c r="I146"/>
    </row>
    <row r="147" spans="4:9" x14ac:dyDescent="0.2">
      <c r="D147" s="18">
        <v>40758</v>
      </c>
      <c r="E147">
        <v>1.43</v>
      </c>
      <c r="G147" s="6"/>
      <c r="I147"/>
    </row>
    <row r="148" spans="4:9" x14ac:dyDescent="0.2">
      <c r="D148" s="18">
        <v>40757</v>
      </c>
      <c r="E148">
        <v>1.417</v>
      </c>
      <c r="G148" s="6"/>
      <c r="I148"/>
    </row>
    <row r="149" spans="4:9" x14ac:dyDescent="0.2">
      <c r="D149" s="18">
        <v>40756</v>
      </c>
      <c r="E149">
        <v>1.4415</v>
      </c>
      <c r="G149" s="6"/>
      <c r="H149" s="4"/>
      <c r="I149"/>
    </row>
    <row r="150" spans="4:9" x14ac:dyDescent="0.2">
      <c r="D150" s="18">
        <v>40753</v>
      </c>
      <c r="E150">
        <v>1.4259999999999999</v>
      </c>
      <c r="G150" s="6"/>
      <c r="H150" s="4"/>
      <c r="I150"/>
    </row>
    <row r="151" spans="4:9" x14ac:dyDescent="0.2">
      <c r="D151" s="18">
        <v>40752</v>
      </c>
      <c r="E151">
        <v>1.4259999999999999</v>
      </c>
      <c r="G151" s="6"/>
      <c r="H151" s="4"/>
      <c r="I151"/>
    </row>
    <row r="152" spans="4:9" x14ac:dyDescent="0.2">
      <c r="D152" s="18">
        <v>40751</v>
      </c>
      <c r="E152">
        <v>1.4446000000000001</v>
      </c>
      <c r="G152" s="6"/>
      <c r="I152"/>
    </row>
    <row r="153" spans="4:9" x14ac:dyDescent="0.2">
      <c r="D153" s="18">
        <v>40750</v>
      </c>
      <c r="E153">
        <v>1.4471000000000001</v>
      </c>
      <c r="G153" s="6"/>
      <c r="I153"/>
    </row>
    <row r="154" spans="4:9" x14ac:dyDescent="0.2">
      <c r="D154" s="18">
        <v>40749</v>
      </c>
      <c r="E154">
        <v>1.4379999999999999</v>
      </c>
      <c r="G154" s="6"/>
      <c r="I154"/>
    </row>
    <row r="155" spans="4:9" x14ac:dyDescent="0.2">
      <c r="D155" s="18">
        <v>40746</v>
      </c>
      <c r="E155">
        <v>1.4391</v>
      </c>
      <c r="G155" s="6"/>
      <c r="I155"/>
    </row>
    <row r="156" spans="4:9" x14ac:dyDescent="0.2">
      <c r="D156" s="18">
        <v>40745</v>
      </c>
      <c r="E156">
        <v>1.4221999999999999</v>
      </c>
      <c r="G156" s="6"/>
      <c r="H156" s="4"/>
      <c r="I156"/>
    </row>
    <row r="157" spans="4:9" x14ac:dyDescent="0.2">
      <c r="D157" s="18">
        <v>40744</v>
      </c>
      <c r="E157">
        <v>1.4207000000000001</v>
      </c>
      <c r="G157" s="6"/>
      <c r="H157" s="4"/>
      <c r="I157"/>
    </row>
    <row r="158" spans="4:9" x14ac:dyDescent="0.2">
      <c r="D158" s="18">
        <v>40743</v>
      </c>
      <c r="E158">
        <v>1.4159999999999999</v>
      </c>
      <c r="G158" s="6"/>
      <c r="I158"/>
    </row>
    <row r="159" spans="4:9" x14ac:dyDescent="0.2">
      <c r="D159" s="18">
        <v>40742</v>
      </c>
      <c r="E159">
        <v>1.4045000000000001</v>
      </c>
      <c r="G159" s="6"/>
      <c r="I159"/>
    </row>
    <row r="160" spans="4:9" x14ac:dyDescent="0.2">
      <c r="D160" s="18">
        <v>40739</v>
      </c>
      <c r="E160">
        <v>1.4146000000000001</v>
      </c>
      <c r="G160" s="6"/>
      <c r="I160"/>
    </row>
    <row r="161" spans="4:9" x14ac:dyDescent="0.2">
      <c r="D161" s="18">
        <v>40738</v>
      </c>
      <c r="E161">
        <v>1.4201999999999999</v>
      </c>
      <c r="G161" s="6"/>
      <c r="I161"/>
    </row>
    <row r="162" spans="4:9" x14ac:dyDescent="0.2">
      <c r="D162" s="18">
        <v>40737</v>
      </c>
      <c r="E162">
        <v>1.4073</v>
      </c>
      <c r="G162" s="6"/>
      <c r="I162"/>
    </row>
    <row r="163" spans="4:9" x14ac:dyDescent="0.2">
      <c r="D163" s="18">
        <v>40736</v>
      </c>
      <c r="E163">
        <v>1.3975</v>
      </c>
      <c r="G163" s="6"/>
      <c r="H163" s="4"/>
      <c r="I163"/>
    </row>
    <row r="164" spans="4:9" x14ac:dyDescent="0.2">
      <c r="D164" s="18">
        <v>40735</v>
      </c>
      <c r="E164">
        <v>1.4056</v>
      </c>
      <c r="G164" s="6"/>
      <c r="H164" s="4"/>
      <c r="I164"/>
    </row>
    <row r="165" spans="4:9" x14ac:dyDescent="0.2">
      <c r="D165" s="18">
        <v>40732</v>
      </c>
      <c r="E165">
        <v>1.4241999999999999</v>
      </c>
      <c r="G165" s="6"/>
      <c r="I165"/>
    </row>
    <row r="166" spans="4:9" x14ac:dyDescent="0.2">
      <c r="D166" s="18">
        <v>40731</v>
      </c>
      <c r="E166">
        <v>1.4247000000000001</v>
      </c>
      <c r="G166" s="6"/>
      <c r="I166"/>
    </row>
    <row r="167" spans="4:9" x14ac:dyDescent="0.2">
      <c r="D167" s="18">
        <v>40730</v>
      </c>
      <c r="E167">
        <v>1.4318</v>
      </c>
      <c r="G167" s="6"/>
      <c r="I167"/>
    </row>
    <row r="168" spans="4:9" x14ac:dyDescent="0.2">
      <c r="D168" s="18">
        <v>40729</v>
      </c>
      <c r="E168">
        <v>1.4460999999999999</v>
      </c>
      <c r="G168" s="6"/>
      <c r="I168"/>
    </row>
    <row r="169" spans="4:9" x14ac:dyDescent="0.2">
      <c r="D169" s="18">
        <v>40728</v>
      </c>
      <c r="E169">
        <v>1.45</v>
      </c>
      <c r="G169" s="6"/>
      <c r="I169"/>
    </row>
    <row r="170" spans="4:9" x14ac:dyDescent="0.2">
      <c r="D170" s="18">
        <v>40725</v>
      </c>
      <c r="E170">
        <v>1.4488000000000001</v>
      </c>
      <c r="G170" s="6"/>
      <c r="H170" s="4"/>
      <c r="I170"/>
    </row>
    <row r="171" spans="4:9" x14ac:dyDescent="0.2">
      <c r="D171" s="18">
        <v>40724</v>
      </c>
      <c r="E171">
        <v>1.4453</v>
      </c>
      <c r="G171" s="6"/>
      <c r="H171" s="4"/>
      <c r="I171"/>
    </row>
    <row r="172" spans="4:9" x14ac:dyDescent="0.2">
      <c r="D172" s="18">
        <v>40723</v>
      </c>
      <c r="E172">
        <v>1.4424999999999999</v>
      </c>
      <c r="G172" s="6"/>
      <c r="H172" s="4"/>
      <c r="I172"/>
    </row>
    <row r="173" spans="4:9" x14ac:dyDescent="0.2">
      <c r="D173" s="18">
        <v>40722</v>
      </c>
      <c r="E173">
        <v>1.4260999999999999</v>
      </c>
      <c r="G173" s="6"/>
      <c r="I173"/>
    </row>
    <row r="174" spans="4:9" x14ac:dyDescent="0.2">
      <c r="D174" s="18">
        <v>40721</v>
      </c>
      <c r="E174">
        <v>1.4205000000000001</v>
      </c>
      <c r="G174" s="6"/>
      <c r="I174"/>
    </row>
    <row r="175" spans="4:9" x14ac:dyDescent="0.2">
      <c r="D175" s="18">
        <v>40718</v>
      </c>
      <c r="E175">
        <v>1.4219999999999999</v>
      </c>
      <c r="G175" s="6"/>
      <c r="I175"/>
    </row>
    <row r="176" spans="4:9" x14ac:dyDescent="0.2">
      <c r="D176" s="18">
        <v>40717</v>
      </c>
      <c r="E176">
        <v>1.4212</v>
      </c>
      <c r="G176" s="6"/>
      <c r="I176"/>
    </row>
    <row r="177" spans="4:9" x14ac:dyDescent="0.2">
      <c r="D177" s="18">
        <v>40716</v>
      </c>
      <c r="E177">
        <v>1.4397</v>
      </c>
      <c r="G177" s="6"/>
      <c r="H177" s="4"/>
      <c r="I177"/>
    </row>
    <row r="178" spans="4:9" x14ac:dyDescent="0.2">
      <c r="D178" s="18">
        <v>40715</v>
      </c>
      <c r="E178">
        <v>1.4373</v>
      </c>
      <c r="G178" s="6"/>
      <c r="H178" s="4"/>
      <c r="I178"/>
    </row>
    <row r="179" spans="4:9" x14ac:dyDescent="0.2">
      <c r="D179" s="18">
        <v>40714</v>
      </c>
      <c r="E179">
        <v>1.4235</v>
      </c>
      <c r="G179" s="6"/>
      <c r="H179" s="4"/>
      <c r="I179"/>
    </row>
    <row r="180" spans="4:9" x14ac:dyDescent="0.2">
      <c r="D180" s="18">
        <v>40711</v>
      </c>
      <c r="E180">
        <v>1.427</v>
      </c>
      <c r="G180" s="6"/>
      <c r="I180"/>
    </row>
    <row r="181" spans="4:9" x14ac:dyDescent="0.2">
      <c r="D181" s="18">
        <v>40710</v>
      </c>
      <c r="E181">
        <v>1.4088000000000001</v>
      </c>
      <c r="G181" s="6"/>
      <c r="I181"/>
    </row>
    <row r="182" spans="4:9" x14ac:dyDescent="0.2">
      <c r="D182" s="18">
        <v>40709</v>
      </c>
      <c r="E182">
        <v>1.4292</v>
      </c>
      <c r="G182" s="6"/>
      <c r="I182"/>
    </row>
    <row r="183" spans="4:9" x14ac:dyDescent="0.2">
      <c r="D183" s="18">
        <v>40708</v>
      </c>
      <c r="E183">
        <v>1.4448000000000001</v>
      </c>
      <c r="G183" s="6"/>
      <c r="I183"/>
    </row>
    <row r="184" spans="4:9" x14ac:dyDescent="0.2">
      <c r="D184" s="18">
        <v>40707</v>
      </c>
      <c r="E184">
        <v>1.4354</v>
      </c>
      <c r="G184" s="6"/>
      <c r="H184" s="4"/>
      <c r="I184"/>
    </row>
    <row r="185" spans="4:9" x14ac:dyDescent="0.2">
      <c r="D185" s="18">
        <v>40704</v>
      </c>
      <c r="E185">
        <v>1.4486000000000001</v>
      </c>
      <c r="G185" s="6"/>
      <c r="H185" s="4"/>
      <c r="I185"/>
    </row>
    <row r="186" spans="4:9" x14ac:dyDescent="0.2">
      <c r="D186" s="18">
        <v>40703</v>
      </c>
      <c r="E186">
        <v>1.4614</v>
      </c>
      <c r="G186" s="6"/>
      <c r="H186" s="4"/>
      <c r="I186"/>
    </row>
    <row r="187" spans="4:9" x14ac:dyDescent="0.2">
      <c r="D187" s="18">
        <v>40702</v>
      </c>
      <c r="E187">
        <v>1.4608000000000001</v>
      </c>
      <c r="G187" s="6"/>
      <c r="I187"/>
    </row>
    <row r="188" spans="4:9" x14ac:dyDescent="0.2">
      <c r="D188" s="18">
        <v>40701</v>
      </c>
      <c r="E188">
        <v>1.4652000000000001</v>
      </c>
      <c r="G188" s="6"/>
      <c r="I188"/>
    </row>
    <row r="189" spans="4:9" x14ac:dyDescent="0.2">
      <c r="D189" s="18">
        <v>40700</v>
      </c>
      <c r="E189">
        <v>1.4596</v>
      </c>
      <c r="G189" s="6"/>
      <c r="I189"/>
    </row>
    <row r="190" spans="4:9" x14ac:dyDescent="0.2">
      <c r="D190" s="18">
        <v>40697</v>
      </c>
      <c r="E190">
        <v>1.4488000000000001</v>
      </c>
      <c r="G190" s="6"/>
      <c r="I190"/>
    </row>
    <row r="191" spans="4:9" x14ac:dyDescent="0.2">
      <c r="D191" s="18">
        <v>40696</v>
      </c>
      <c r="E191">
        <v>1.446</v>
      </c>
      <c r="G191" s="6"/>
      <c r="H191" s="4"/>
      <c r="I191"/>
    </row>
    <row r="192" spans="4:9" x14ac:dyDescent="0.2">
      <c r="D192" s="18">
        <v>40695</v>
      </c>
      <c r="E192">
        <v>1.4408000000000001</v>
      </c>
      <c r="G192" s="6"/>
      <c r="H192" s="4"/>
      <c r="I192"/>
    </row>
    <row r="193" spans="4:9" x14ac:dyDescent="0.2">
      <c r="D193" s="18">
        <v>40694</v>
      </c>
      <c r="E193">
        <v>1.4384999999999999</v>
      </c>
      <c r="G193" s="6"/>
      <c r="I193"/>
    </row>
    <row r="194" spans="4:9" x14ac:dyDescent="0.2">
      <c r="D194" s="18">
        <v>40693</v>
      </c>
      <c r="E194">
        <v>1.4272</v>
      </c>
      <c r="G194" s="6"/>
      <c r="I194"/>
    </row>
    <row r="195" spans="4:9" x14ac:dyDescent="0.2">
      <c r="D195" s="18">
        <v>40690</v>
      </c>
      <c r="E195">
        <v>1.4265000000000001</v>
      </c>
      <c r="G195" s="6"/>
      <c r="I195"/>
    </row>
    <row r="196" spans="4:9" x14ac:dyDescent="0.2">
      <c r="D196" s="18">
        <v>40689</v>
      </c>
      <c r="E196">
        <v>1.4168000000000001</v>
      </c>
      <c r="G196" s="6"/>
      <c r="I196"/>
    </row>
    <row r="197" spans="4:9" x14ac:dyDescent="0.2">
      <c r="D197" s="18">
        <v>40688</v>
      </c>
      <c r="E197">
        <v>1.4069</v>
      </c>
      <c r="G197" s="6"/>
      <c r="I197"/>
    </row>
    <row r="198" spans="4:9" x14ac:dyDescent="0.2">
      <c r="D198" s="18">
        <v>40687</v>
      </c>
      <c r="E198">
        <v>1.4089</v>
      </c>
      <c r="G198" s="6"/>
      <c r="H198" s="4"/>
      <c r="I198"/>
    </row>
    <row r="199" spans="4:9" x14ac:dyDescent="0.2">
      <c r="D199" s="18">
        <v>40686</v>
      </c>
      <c r="E199">
        <v>1.4019999999999999</v>
      </c>
      <c r="G199" s="6"/>
      <c r="H199" s="4"/>
      <c r="I199"/>
    </row>
    <row r="200" spans="4:9" x14ac:dyDescent="0.2">
      <c r="D200" s="18">
        <v>40683</v>
      </c>
      <c r="E200">
        <v>1.4237</v>
      </c>
      <c r="G200" s="6"/>
      <c r="I200"/>
    </row>
    <row r="201" spans="4:9" x14ac:dyDescent="0.2">
      <c r="D201" s="18">
        <v>40682</v>
      </c>
      <c r="E201">
        <v>1.4265000000000001</v>
      </c>
      <c r="G201" s="6"/>
      <c r="I201"/>
    </row>
    <row r="202" spans="4:9" x14ac:dyDescent="0.2">
      <c r="D202" s="18">
        <v>40681</v>
      </c>
      <c r="E202">
        <v>1.4227000000000001</v>
      </c>
      <c r="G202" s="6"/>
      <c r="I202"/>
    </row>
    <row r="203" spans="4:9" x14ac:dyDescent="0.2">
      <c r="D203" s="18">
        <v>40680</v>
      </c>
      <c r="E203">
        <v>1.4171</v>
      </c>
      <c r="G203" s="6"/>
      <c r="I203"/>
    </row>
    <row r="204" spans="4:9" x14ac:dyDescent="0.2">
      <c r="D204" s="18">
        <v>40679</v>
      </c>
      <c r="E204">
        <v>1.4142999999999999</v>
      </c>
      <c r="G204" s="6"/>
      <c r="I204"/>
    </row>
    <row r="205" spans="4:9" x14ac:dyDescent="0.2">
      <c r="D205" s="18">
        <v>40676</v>
      </c>
      <c r="E205">
        <v>1.4279999999999999</v>
      </c>
      <c r="G205" s="6"/>
      <c r="H205" s="4"/>
      <c r="I205"/>
    </row>
    <row r="206" spans="4:9" x14ac:dyDescent="0.2">
      <c r="D206" s="18">
        <v>40675</v>
      </c>
      <c r="E206">
        <v>1.4153</v>
      </c>
      <c r="G206" s="6"/>
      <c r="H206" s="4"/>
      <c r="I206"/>
    </row>
    <row r="207" spans="4:9" x14ac:dyDescent="0.2">
      <c r="D207" s="18">
        <v>40674</v>
      </c>
      <c r="E207">
        <v>1.4357</v>
      </c>
      <c r="G207" s="6"/>
      <c r="H207" s="4"/>
      <c r="I207"/>
    </row>
    <row r="208" spans="4:9" x14ac:dyDescent="0.2">
      <c r="D208" s="18">
        <v>40673</v>
      </c>
      <c r="E208">
        <v>1.4358</v>
      </c>
      <c r="G208" s="6"/>
      <c r="I208"/>
    </row>
    <row r="209" spans="4:9" x14ac:dyDescent="0.2">
      <c r="D209" s="18">
        <v>40672</v>
      </c>
      <c r="E209">
        <v>1.4397</v>
      </c>
      <c r="G209" s="6"/>
      <c r="I209"/>
    </row>
    <row r="210" spans="4:9" x14ac:dyDescent="0.2">
      <c r="D210" s="18">
        <v>40669</v>
      </c>
      <c r="E210">
        <v>1.4500999999999999</v>
      </c>
      <c r="G210" s="6"/>
      <c r="I210"/>
    </row>
    <row r="211" spans="4:9" x14ac:dyDescent="0.2">
      <c r="D211" s="18">
        <v>40668</v>
      </c>
      <c r="E211">
        <v>1.4814000000000001</v>
      </c>
      <c r="G211" s="6"/>
      <c r="I211"/>
    </row>
    <row r="212" spans="4:9" x14ac:dyDescent="0.2">
      <c r="D212" s="18">
        <v>40667</v>
      </c>
      <c r="E212">
        <v>1.4882</v>
      </c>
      <c r="G212" s="6"/>
      <c r="H212" s="4"/>
      <c r="I212"/>
    </row>
    <row r="213" spans="4:9" x14ac:dyDescent="0.2">
      <c r="D213" s="18">
        <v>40666</v>
      </c>
      <c r="E213">
        <v>1.478</v>
      </c>
      <c r="G213" s="6"/>
      <c r="H213" s="4"/>
      <c r="I213"/>
    </row>
    <row r="214" spans="4:9" x14ac:dyDescent="0.2">
      <c r="D214" s="18">
        <v>40665</v>
      </c>
      <c r="E214">
        <v>1.4837</v>
      </c>
      <c r="G214" s="6"/>
      <c r="I214"/>
    </row>
    <row r="215" spans="4:9" x14ac:dyDescent="0.2">
      <c r="D215" s="18">
        <v>40662</v>
      </c>
      <c r="E215">
        <v>1.486</v>
      </c>
      <c r="G215" s="6"/>
      <c r="I215"/>
    </row>
    <row r="216" spans="4:9" x14ac:dyDescent="0.2">
      <c r="D216" s="18">
        <v>40661</v>
      </c>
      <c r="E216">
        <v>1.4794</v>
      </c>
      <c r="G216" s="6"/>
      <c r="I216"/>
    </row>
    <row r="217" spans="4:9" x14ac:dyDescent="0.2">
      <c r="D217" s="18">
        <v>40660</v>
      </c>
      <c r="E217">
        <v>1.4668000000000001</v>
      </c>
      <c r="G217" s="6"/>
      <c r="I217"/>
    </row>
    <row r="218" spans="4:9" x14ac:dyDescent="0.2">
      <c r="D218" s="18">
        <v>40659</v>
      </c>
      <c r="E218">
        <v>1.4617</v>
      </c>
      <c r="G218" s="6"/>
      <c r="I218"/>
    </row>
    <row r="219" spans="4:9" x14ac:dyDescent="0.2">
      <c r="D219" s="18">
        <v>40654</v>
      </c>
      <c r="E219">
        <v>1.4583999999999999</v>
      </c>
      <c r="G219" s="6"/>
      <c r="H219" s="4"/>
      <c r="I219"/>
    </row>
    <row r="220" spans="4:9" x14ac:dyDescent="0.2">
      <c r="D220" s="18">
        <v>40653</v>
      </c>
      <c r="E220">
        <v>1.4515</v>
      </c>
      <c r="G220" s="6"/>
      <c r="H220" s="4"/>
      <c r="I220"/>
    </row>
    <row r="221" spans="4:9" x14ac:dyDescent="0.2">
      <c r="D221" s="18">
        <v>40652</v>
      </c>
      <c r="E221">
        <v>1.4301999999999999</v>
      </c>
      <c r="G221" s="6"/>
      <c r="I221"/>
    </row>
    <row r="222" spans="4:9" x14ac:dyDescent="0.2">
      <c r="D222" s="18">
        <v>40651</v>
      </c>
      <c r="E222">
        <v>1.4275</v>
      </c>
      <c r="G222" s="6"/>
      <c r="I222"/>
    </row>
    <row r="223" spans="4:9" x14ac:dyDescent="0.2">
      <c r="D223" s="18">
        <v>40648</v>
      </c>
      <c r="E223">
        <v>1.4450000000000001</v>
      </c>
      <c r="G223" s="6"/>
      <c r="I223"/>
    </row>
    <row r="224" spans="4:9" x14ac:dyDescent="0.2">
      <c r="D224" s="18">
        <v>40647</v>
      </c>
      <c r="E224">
        <v>1.4400999999999999</v>
      </c>
      <c r="G224" s="6"/>
      <c r="I224"/>
    </row>
    <row r="225" spans="4:9" x14ac:dyDescent="0.2">
      <c r="D225" s="18">
        <v>40646</v>
      </c>
      <c r="E225">
        <v>1.4493</v>
      </c>
      <c r="G225" s="6"/>
      <c r="H225" s="4"/>
      <c r="I225"/>
    </row>
    <row r="226" spans="4:9" x14ac:dyDescent="0.2">
      <c r="D226" s="18">
        <v>40645</v>
      </c>
      <c r="E226">
        <v>1.4470000000000001</v>
      </c>
      <c r="G226" s="6"/>
      <c r="H226" s="4"/>
      <c r="I226"/>
    </row>
    <row r="227" spans="4:9" x14ac:dyDescent="0.2">
      <c r="D227" s="18">
        <v>40644</v>
      </c>
      <c r="E227">
        <v>1.4434</v>
      </c>
      <c r="G227" s="6"/>
      <c r="H227" s="4"/>
      <c r="I227"/>
    </row>
    <row r="228" spans="4:9" x14ac:dyDescent="0.2">
      <c r="D228" s="18">
        <v>40641</v>
      </c>
      <c r="E228">
        <v>1.4400999999999999</v>
      </c>
      <c r="G228" s="6"/>
      <c r="I228"/>
    </row>
    <row r="229" spans="4:9" x14ac:dyDescent="0.2">
      <c r="D229" s="18">
        <v>40640</v>
      </c>
      <c r="E229">
        <v>1.4282999999999999</v>
      </c>
      <c r="G229" s="6"/>
      <c r="I229"/>
    </row>
    <row r="230" spans="4:9" x14ac:dyDescent="0.2">
      <c r="D230" s="18">
        <v>40639</v>
      </c>
      <c r="E230">
        <v>1.43</v>
      </c>
      <c r="G230" s="6"/>
      <c r="I230"/>
    </row>
    <row r="231" spans="4:9" x14ac:dyDescent="0.2">
      <c r="D231" s="18">
        <v>40638</v>
      </c>
      <c r="E231">
        <v>1.4166000000000001</v>
      </c>
      <c r="G231" s="6"/>
      <c r="I231"/>
    </row>
    <row r="232" spans="4:9" x14ac:dyDescent="0.2">
      <c r="D232" s="18">
        <v>40637</v>
      </c>
      <c r="E232">
        <v>1.4239999999999999</v>
      </c>
      <c r="G232" s="6"/>
      <c r="I232"/>
    </row>
    <row r="233" spans="4:9" x14ac:dyDescent="0.2">
      <c r="D233" s="18">
        <v>40634</v>
      </c>
      <c r="E233">
        <v>1.4140999999999999</v>
      </c>
      <c r="G233" s="6"/>
      <c r="H233" s="4"/>
      <c r="I233"/>
    </row>
    <row r="234" spans="4:9" x14ac:dyDescent="0.2">
      <c r="D234" s="18">
        <v>40633</v>
      </c>
      <c r="E234">
        <v>1.4207000000000001</v>
      </c>
      <c r="G234" s="6"/>
      <c r="H234" s="4"/>
      <c r="I234"/>
    </row>
    <row r="235" spans="4:9" x14ac:dyDescent="0.2">
      <c r="D235" s="18">
        <v>40632</v>
      </c>
      <c r="E235">
        <v>1.409</v>
      </c>
      <c r="G235" s="6"/>
      <c r="H235" s="4"/>
      <c r="I235"/>
    </row>
    <row r="236" spans="4:9" x14ac:dyDescent="0.2">
      <c r="D236" s="18">
        <v>40631</v>
      </c>
      <c r="E236">
        <v>1.4066000000000001</v>
      </c>
      <c r="G236" s="6"/>
      <c r="I236"/>
    </row>
    <row r="237" spans="4:9" x14ac:dyDescent="0.2">
      <c r="D237" s="18">
        <v>40630</v>
      </c>
      <c r="E237">
        <v>1.4032</v>
      </c>
      <c r="G237" s="6"/>
      <c r="I237"/>
    </row>
    <row r="238" spans="4:9" x14ac:dyDescent="0.2">
      <c r="D238" s="18">
        <v>40627</v>
      </c>
      <c r="E238">
        <v>1.4115</v>
      </c>
      <c r="G238" s="6"/>
      <c r="I238"/>
    </row>
    <row r="239" spans="4:9" x14ac:dyDescent="0.2">
      <c r="D239" s="18">
        <v>40626</v>
      </c>
      <c r="E239">
        <v>1.4128000000000001</v>
      </c>
      <c r="G239" s="6"/>
      <c r="I239"/>
    </row>
    <row r="240" spans="4:9" x14ac:dyDescent="0.2">
      <c r="D240" s="18">
        <v>40625</v>
      </c>
      <c r="E240">
        <v>1.4136</v>
      </c>
      <c r="G240" s="6"/>
      <c r="H240" s="4"/>
      <c r="I240"/>
    </row>
    <row r="241" spans="4:9" x14ac:dyDescent="0.2">
      <c r="D241" s="18">
        <v>40624</v>
      </c>
      <c r="E241">
        <v>1.4211</v>
      </c>
      <c r="G241" s="6"/>
      <c r="H241" s="4"/>
      <c r="I241"/>
    </row>
    <row r="242" spans="4:9" x14ac:dyDescent="0.2">
      <c r="D242" s="18">
        <v>40623</v>
      </c>
      <c r="E242">
        <v>1.4194</v>
      </c>
      <c r="G242" s="6"/>
      <c r="I242"/>
    </row>
    <row r="243" spans="4:9" x14ac:dyDescent="0.2">
      <c r="D243" s="18">
        <v>40620</v>
      </c>
      <c r="E243">
        <v>1.413</v>
      </c>
      <c r="G243" s="6"/>
      <c r="I243"/>
    </row>
    <row r="244" spans="4:9" x14ac:dyDescent="0.2">
      <c r="D244" s="18">
        <v>40619</v>
      </c>
      <c r="E244">
        <v>1.4004000000000001</v>
      </c>
      <c r="G244" s="6"/>
      <c r="I244"/>
    </row>
    <row r="245" spans="4:9" x14ac:dyDescent="0.2">
      <c r="D245" s="18">
        <v>40618</v>
      </c>
      <c r="E245">
        <v>1.3951</v>
      </c>
      <c r="G245" s="6"/>
      <c r="I245"/>
    </row>
    <row r="246" spans="4:9" x14ac:dyDescent="0.2">
      <c r="D246" s="18">
        <v>40617</v>
      </c>
      <c r="E246">
        <v>1.3884000000000001</v>
      </c>
      <c r="G246" s="6"/>
      <c r="I246"/>
    </row>
    <row r="247" spans="4:9" x14ac:dyDescent="0.2">
      <c r="D247" s="18">
        <v>40616</v>
      </c>
      <c r="E247">
        <v>1.3948</v>
      </c>
      <c r="G247" s="6"/>
      <c r="H247" s="4"/>
      <c r="I247"/>
    </row>
    <row r="248" spans="4:9" x14ac:dyDescent="0.2">
      <c r="D248" s="18">
        <v>40613</v>
      </c>
      <c r="E248">
        <v>1.3773</v>
      </c>
      <c r="G248" s="6"/>
      <c r="H248" s="4"/>
      <c r="I248"/>
    </row>
    <row r="249" spans="4:9" x14ac:dyDescent="0.2">
      <c r="D249" s="18">
        <v>40612</v>
      </c>
      <c r="E249">
        <v>1.3816999999999999</v>
      </c>
      <c r="G249" s="6"/>
      <c r="I249"/>
    </row>
    <row r="250" spans="4:9" x14ac:dyDescent="0.2">
      <c r="D250" s="18">
        <v>40611</v>
      </c>
      <c r="E250">
        <v>1.3928</v>
      </c>
      <c r="G250" s="6"/>
      <c r="I250"/>
    </row>
    <row r="251" spans="4:9" x14ac:dyDescent="0.2">
      <c r="D251" s="18">
        <v>40610</v>
      </c>
      <c r="E251">
        <v>1.3897999999999999</v>
      </c>
      <c r="G251" s="6"/>
      <c r="I251"/>
    </row>
    <row r="252" spans="4:9" x14ac:dyDescent="0.2">
      <c r="D252" s="18">
        <v>40609</v>
      </c>
      <c r="E252">
        <v>1.4028</v>
      </c>
      <c r="G252" s="6"/>
      <c r="I252"/>
    </row>
    <row r="253" spans="4:9" x14ac:dyDescent="0.2">
      <c r="D253" s="18">
        <v>40606</v>
      </c>
      <c r="E253">
        <v>1.3956999999999999</v>
      </c>
      <c r="G253" s="6"/>
      <c r="I253"/>
    </row>
    <row r="254" spans="4:9" x14ac:dyDescent="0.2">
      <c r="D254" s="18">
        <v>40605</v>
      </c>
      <c r="E254">
        <v>1.385</v>
      </c>
      <c r="G254" s="6"/>
      <c r="H254" s="4"/>
      <c r="I254"/>
    </row>
    <row r="255" spans="4:9" x14ac:dyDescent="0.2">
      <c r="D255" s="18">
        <v>40604</v>
      </c>
      <c r="E255">
        <v>1.3809</v>
      </c>
      <c r="G255" s="6"/>
      <c r="H255" s="4"/>
      <c r="I255"/>
    </row>
    <row r="256" spans="4:9" x14ac:dyDescent="0.2">
      <c r="D256" s="18">
        <v>40603</v>
      </c>
      <c r="E256">
        <v>1.3825000000000001</v>
      </c>
      <c r="G256" s="6"/>
      <c r="H256" s="4"/>
      <c r="I256"/>
    </row>
    <row r="257" spans="4:9" x14ac:dyDescent="0.2">
      <c r="D257" s="18">
        <v>40602</v>
      </c>
      <c r="E257">
        <v>1.3834</v>
      </c>
      <c r="G257" s="6"/>
      <c r="I257"/>
    </row>
    <row r="258" spans="4:9" x14ac:dyDescent="0.2">
      <c r="D258" s="18">
        <v>40599</v>
      </c>
      <c r="E258">
        <v>1.3762000000000001</v>
      </c>
      <c r="G258" s="6"/>
      <c r="I258"/>
    </row>
    <row r="259" spans="4:9" x14ac:dyDescent="0.2">
      <c r="D259" s="18">
        <v>40598</v>
      </c>
      <c r="E259">
        <v>1.3773</v>
      </c>
      <c r="G259" s="6"/>
      <c r="I259"/>
    </row>
    <row r="260" spans="4:9" x14ac:dyDescent="0.2">
      <c r="D260" s="18">
        <v>40597</v>
      </c>
      <c r="E260">
        <v>1.3731</v>
      </c>
      <c r="G260" s="6"/>
      <c r="I260"/>
    </row>
    <row r="261" spans="4:9" x14ac:dyDescent="0.2">
      <c r="D261" s="18">
        <v>40596</v>
      </c>
      <c r="E261">
        <v>1.3667</v>
      </c>
      <c r="G261" s="6"/>
      <c r="H261" s="4"/>
      <c r="I261"/>
    </row>
    <row r="262" spans="4:9" x14ac:dyDescent="0.2">
      <c r="D262" s="18">
        <v>40595</v>
      </c>
      <c r="E262">
        <v>1.3668</v>
      </c>
      <c r="G262" s="6"/>
      <c r="H262" s="4"/>
      <c r="I262"/>
    </row>
    <row r="263" spans="4:9" x14ac:dyDescent="0.2">
      <c r="D263" s="18">
        <v>40592</v>
      </c>
      <c r="E263">
        <v>1.3627</v>
      </c>
      <c r="G263" s="6"/>
      <c r="I263"/>
    </row>
    <row r="264" spans="4:9" x14ac:dyDescent="0.2">
      <c r="D264" s="18">
        <v>40591</v>
      </c>
      <c r="E264">
        <v>1.3560000000000001</v>
      </c>
      <c r="G264" s="6"/>
      <c r="I264"/>
    </row>
    <row r="265" spans="4:9" x14ac:dyDescent="0.2">
      <c r="D265" s="18">
        <v>40590</v>
      </c>
      <c r="E265">
        <v>1.351</v>
      </c>
      <c r="G265" s="6"/>
      <c r="I265"/>
    </row>
    <row r="266" spans="4:9" x14ac:dyDescent="0.2">
      <c r="D266" s="18">
        <v>40589</v>
      </c>
      <c r="E266">
        <v>1.351</v>
      </c>
      <c r="G266" s="6"/>
      <c r="I266"/>
    </row>
    <row r="267" spans="4:9" x14ac:dyDescent="0.2">
      <c r="D267" s="18">
        <v>40588</v>
      </c>
      <c r="E267">
        <v>1.3440000000000001</v>
      </c>
      <c r="G267" s="6"/>
      <c r="I267"/>
    </row>
    <row r="268" spans="4:9" x14ac:dyDescent="0.2">
      <c r="D268" s="18">
        <v>40585</v>
      </c>
      <c r="E268">
        <v>1.3524</v>
      </c>
      <c r="G268" s="6"/>
      <c r="H268" s="4"/>
      <c r="I268"/>
    </row>
    <row r="269" spans="4:9" x14ac:dyDescent="0.2">
      <c r="D269" s="18">
        <v>40584</v>
      </c>
      <c r="E269">
        <v>1.3604000000000001</v>
      </c>
      <c r="G269" s="6"/>
      <c r="H269" s="4"/>
      <c r="I269"/>
    </row>
    <row r="270" spans="4:9" x14ac:dyDescent="0.2">
      <c r="D270" s="18">
        <v>40583</v>
      </c>
      <c r="E270">
        <v>1.3647</v>
      </c>
      <c r="G270" s="6"/>
      <c r="I270"/>
    </row>
    <row r="271" spans="4:9" x14ac:dyDescent="0.2">
      <c r="D271" s="18">
        <v>40582</v>
      </c>
      <c r="E271">
        <v>1.3634999999999999</v>
      </c>
      <c r="G271" s="6"/>
      <c r="I271"/>
    </row>
    <row r="272" spans="4:9" x14ac:dyDescent="0.2">
      <c r="D272" s="18">
        <v>40581</v>
      </c>
      <c r="E272">
        <v>1.3552999999999999</v>
      </c>
      <c r="G272" s="6"/>
      <c r="I272"/>
    </row>
    <row r="273" spans="4:9" x14ac:dyDescent="0.2">
      <c r="D273" s="18">
        <v>40578</v>
      </c>
      <c r="E273">
        <v>1.3631</v>
      </c>
      <c r="G273" s="6"/>
      <c r="I273"/>
    </row>
    <row r="274" spans="4:9" x14ac:dyDescent="0.2">
      <c r="D274" s="18">
        <v>40577</v>
      </c>
      <c r="E274">
        <v>1.3745000000000001</v>
      </c>
      <c r="G274" s="6"/>
      <c r="I274"/>
    </row>
    <row r="275" spans="4:9" x14ac:dyDescent="0.2">
      <c r="D275" s="18">
        <v>40576</v>
      </c>
      <c r="E275">
        <v>1.3803000000000001</v>
      </c>
      <c r="G275" s="6"/>
      <c r="H275" s="4"/>
      <c r="I275"/>
    </row>
    <row r="276" spans="4:9" x14ac:dyDescent="0.2">
      <c r="D276" s="18">
        <v>40575</v>
      </c>
      <c r="E276">
        <v>1.3754999999999999</v>
      </c>
      <c r="G276" s="6"/>
      <c r="H276" s="4"/>
      <c r="I276"/>
    </row>
    <row r="277" spans="4:9" x14ac:dyDescent="0.2">
      <c r="D277" s="18">
        <v>40574</v>
      </c>
      <c r="E277">
        <v>1.3692</v>
      </c>
      <c r="G277" s="6"/>
      <c r="I277"/>
    </row>
    <row r="278" spans="4:9" x14ac:dyDescent="0.2">
      <c r="D278" s="18">
        <v>40571</v>
      </c>
      <c r="E278">
        <v>1.371</v>
      </c>
      <c r="G278" s="6"/>
      <c r="I278"/>
    </row>
    <row r="279" spans="4:9" x14ac:dyDescent="0.2">
      <c r="D279" s="18">
        <v>40570</v>
      </c>
      <c r="E279">
        <v>1.3715999999999999</v>
      </c>
      <c r="G279" s="6"/>
      <c r="I279"/>
    </row>
    <row r="280" spans="4:9" x14ac:dyDescent="0.2">
      <c r="D280" s="18">
        <v>40569</v>
      </c>
      <c r="E280">
        <v>1.3681000000000001</v>
      </c>
      <c r="G280" s="6"/>
      <c r="I280"/>
    </row>
    <row r="281" spans="4:9" x14ac:dyDescent="0.2">
      <c r="D281" s="18">
        <v>40568</v>
      </c>
      <c r="E281">
        <v>1.3595999999999999</v>
      </c>
      <c r="G281" s="6"/>
      <c r="I281"/>
    </row>
    <row r="282" spans="4:9" x14ac:dyDescent="0.2">
      <c r="D282" s="18">
        <v>40567</v>
      </c>
      <c r="E282">
        <v>1.3571</v>
      </c>
      <c r="G282" s="6"/>
      <c r="H282" s="4"/>
      <c r="I282"/>
    </row>
    <row r="283" spans="4:9" x14ac:dyDescent="0.2">
      <c r="D283" s="18">
        <v>40564</v>
      </c>
      <c r="E283">
        <v>1.3521000000000001</v>
      </c>
      <c r="G283" s="6"/>
      <c r="H283" s="4"/>
      <c r="I283"/>
    </row>
    <row r="284" spans="4:9" x14ac:dyDescent="0.2">
      <c r="D284" s="18">
        <v>40563</v>
      </c>
      <c r="E284">
        <v>1.3472</v>
      </c>
      <c r="G284" s="6"/>
      <c r="I284"/>
    </row>
    <row r="285" spans="4:9" x14ac:dyDescent="0.2">
      <c r="D285" s="18">
        <v>40562</v>
      </c>
      <c r="E285">
        <v>1.3506</v>
      </c>
      <c r="G285" s="6"/>
      <c r="I285"/>
    </row>
    <row r="286" spans="4:9" x14ac:dyDescent="0.2">
      <c r="D286" s="18">
        <v>40561</v>
      </c>
      <c r="E286">
        <v>1.3371</v>
      </c>
      <c r="G286" s="6"/>
      <c r="I286"/>
    </row>
    <row r="287" spans="4:9" x14ac:dyDescent="0.2">
      <c r="D287" s="18">
        <v>40560</v>
      </c>
      <c r="E287">
        <v>1.3310999999999999</v>
      </c>
      <c r="G287" s="6"/>
      <c r="I287"/>
    </row>
    <row r="288" spans="4:9" x14ac:dyDescent="0.2">
      <c r="D288" s="18">
        <v>40557</v>
      </c>
      <c r="E288">
        <v>1.3349</v>
      </c>
      <c r="G288" s="6"/>
      <c r="I288"/>
    </row>
    <row r="289" spans="4:9" x14ac:dyDescent="0.2">
      <c r="D289" s="18">
        <v>40556</v>
      </c>
      <c r="E289">
        <v>1.3199000000000001</v>
      </c>
      <c r="G289" s="6"/>
      <c r="H289" s="4"/>
      <c r="I289"/>
    </row>
    <row r="290" spans="4:9" x14ac:dyDescent="0.2">
      <c r="D290" s="18">
        <v>40555</v>
      </c>
      <c r="E290">
        <v>1.2972999999999999</v>
      </c>
      <c r="G290" s="6"/>
      <c r="H290" s="4"/>
      <c r="I290"/>
    </row>
    <row r="291" spans="4:9" x14ac:dyDescent="0.2">
      <c r="D291" s="18">
        <v>40554</v>
      </c>
      <c r="E291">
        <v>1.2948</v>
      </c>
      <c r="G291" s="6"/>
      <c r="H291" s="4"/>
      <c r="I291"/>
    </row>
    <row r="292" spans="4:9" x14ac:dyDescent="0.2">
      <c r="D292" s="18">
        <v>40553</v>
      </c>
      <c r="E292">
        <v>1.2903</v>
      </c>
      <c r="G292" s="6"/>
      <c r="I292"/>
    </row>
    <row r="293" spans="4:9" x14ac:dyDescent="0.2">
      <c r="D293" s="18">
        <v>40550</v>
      </c>
      <c r="E293">
        <v>1.2961</v>
      </c>
      <c r="G293" s="6"/>
      <c r="I293"/>
    </row>
    <row r="294" spans="4:9" x14ac:dyDescent="0.2">
      <c r="D294" s="18">
        <v>40549</v>
      </c>
      <c r="E294">
        <v>1.3090999999999999</v>
      </c>
      <c r="G294" s="6"/>
      <c r="I294"/>
    </row>
    <row r="295" spans="4:9" x14ac:dyDescent="0.2">
      <c r="D295" s="18">
        <v>40548</v>
      </c>
      <c r="E295">
        <v>1.3212999999999999</v>
      </c>
      <c r="G295" s="6"/>
      <c r="I295"/>
    </row>
    <row r="296" spans="4:9" x14ac:dyDescent="0.2">
      <c r="D296" s="18">
        <v>40547</v>
      </c>
      <c r="E296">
        <v>1.3421000000000001</v>
      </c>
      <c r="G296" s="6"/>
      <c r="H296" s="4"/>
      <c r="I296"/>
    </row>
    <row r="297" spans="4:9" x14ac:dyDescent="0.2">
      <c r="D297" s="18">
        <v>40546</v>
      </c>
      <c r="E297">
        <v>1.3348</v>
      </c>
      <c r="G297" s="6"/>
      <c r="H297" s="4"/>
      <c r="I297"/>
    </row>
    <row r="298" spans="4:9" x14ac:dyDescent="0.2">
      <c r="D298" s="18">
        <v>40543</v>
      </c>
      <c r="E298">
        <v>1.3362000000000001</v>
      </c>
      <c r="G298" s="6"/>
      <c r="I298"/>
    </row>
    <row r="299" spans="4:9" x14ac:dyDescent="0.2">
      <c r="D299" s="18">
        <v>40542</v>
      </c>
      <c r="E299">
        <v>1.3280000000000001</v>
      </c>
      <c r="G299" s="6"/>
      <c r="I299"/>
    </row>
    <row r="300" spans="4:9" x14ac:dyDescent="0.2">
      <c r="D300" s="18">
        <v>40541</v>
      </c>
      <c r="E300">
        <v>1.3136000000000001</v>
      </c>
      <c r="G300" s="6"/>
      <c r="I300"/>
    </row>
    <row r="301" spans="4:9" x14ac:dyDescent="0.2">
      <c r="D301" s="18">
        <v>40540</v>
      </c>
      <c r="E301">
        <v>1.3194999999999999</v>
      </c>
      <c r="G301" s="6"/>
      <c r="I301"/>
    </row>
    <row r="302" spans="4:9" x14ac:dyDescent="0.2">
      <c r="D302" s="18">
        <v>40539</v>
      </c>
      <c r="E302">
        <v>1.3136000000000001</v>
      </c>
      <c r="G302" s="6"/>
      <c r="I302"/>
    </row>
    <row r="303" spans="4:9" x14ac:dyDescent="0.2">
      <c r="D303" s="18">
        <v>40536</v>
      </c>
      <c r="E303">
        <v>1.3099000000000001</v>
      </c>
      <c r="G303" s="6"/>
      <c r="H303" s="4"/>
      <c r="I303"/>
    </row>
    <row r="304" spans="4:9" x14ac:dyDescent="0.2">
      <c r="D304" s="18">
        <v>40535</v>
      </c>
      <c r="E304">
        <v>1.3064</v>
      </c>
      <c r="G304" s="6"/>
      <c r="H304" s="4"/>
      <c r="I304"/>
    </row>
    <row r="305" spans="4:9" x14ac:dyDescent="0.2">
      <c r="D305" s="18">
        <v>40534</v>
      </c>
      <c r="E305">
        <v>1.3111999999999999</v>
      </c>
      <c r="G305" s="6"/>
      <c r="I305"/>
    </row>
    <row r="306" spans="4:9" x14ac:dyDescent="0.2">
      <c r="D306" s="18">
        <v>40533</v>
      </c>
      <c r="E306">
        <v>1.3154999999999999</v>
      </c>
      <c r="G306" s="6"/>
      <c r="I306"/>
    </row>
    <row r="307" spans="4:9" x14ac:dyDescent="0.2">
      <c r="D307" s="18">
        <v>40532</v>
      </c>
      <c r="E307">
        <v>1.3147</v>
      </c>
      <c r="G307" s="6"/>
      <c r="I307"/>
    </row>
    <row r="308" spans="4:9" x14ac:dyDescent="0.2">
      <c r="D308" s="18">
        <v>40529</v>
      </c>
      <c r="E308">
        <v>1.3260000000000001</v>
      </c>
      <c r="G308" s="6"/>
      <c r="I308"/>
    </row>
    <row r="309" spans="4:9" x14ac:dyDescent="0.2">
      <c r="D309" s="18">
        <v>40528</v>
      </c>
      <c r="E309">
        <v>1.3238000000000001</v>
      </c>
      <c r="G309" s="6"/>
      <c r="I309"/>
    </row>
    <row r="310" spans="4:9" x14ac:dyDescent="0.2">
      <c r="D310" s="18">
        <v>40527</v>
      </c>
      <c r="E310">
        <v>1.3360000000000001</v>
      </c>
      <c r="G310" s="6"/>
      <c r="H310" s="4"/>
      <c r="I310"/>
    </row>
    <row r="311" spans="4:9" x14ac:dyDescent="0.2">
      <c r="D311" s="18">
        <v>40526</v>
      </c>
      <c r="E311">
        <v>1.3434999999999999</v>
      </c>
      <c r="G311" s="6"/>
      <c r="H311" s="4"/>
      <c r="I311"/>
    </row>
    <row r="312" spans="4:9" x14ac:dyDescent="0.2">
      <c r="D312" s="18">
        <v>40525</v>
      </c>
      <c r="E312">
        <v>1.3267</v>
      </c>
      <c r="G312" s="6"/>
      <c r="H312" s="4"/>
      <c r="I312"/>
    </row>
    <row r="313" spans="4:9" x14ac:dyDescent="0.2">
      <c r="D313" s="18">
        <v>40522</v>
      </c>
      <c r="E313">
        <v>1.3244</v>
      </c>
      <c r="G313" s="6"/>
      <c r="I313"/>
    </row>
    <row r="314" spans="4:9" x14ac:dyDescent="0.2">
      <c r="D314" s="18">
        <v>40521</v>
      </c>
      <c r="E314">
        <v>1.3213999999999999</v>
      </c>
      <c r="G314" s="6"/>
      <c r="I314"/>
    </row>
    <row r="315" spans="4:9" x14ac:dyDescent="0.2">
      <c r="D315" s="18">
        <v>40520</v>
      </c>
      <c r="E315">
        <v>1.32</v>
      </c>
      <c r="G315" s="6"/>
      <c r="I315"/>
    </row>
    <row r="316" spans="4:9" x14ac:dyDescent="0.2">
      <c r="D316" s="18">
        <v>40519</v>
      </c>
      <c r="E316">
        <v>1.3363</v>
      </c>
      <c r="G316" s="6"/>
      <c r="I316"/>
    </row>
    <row r="317" spans="4:9" x14ac:dyDescent="0.2">
      <c r="D317" s="18">
        <v>40518</v>
      </c>
      <c r="E317">
        <v>1.3280000000000001</v>
      </c>
      <c r="G317" s="6"/>
      <c r="H317" s="4"/>
      <c r="I317"/>
    </row>
    <row r="318" spans="4:9" x14ac:dyDescent="0.2">
      <c r="D318" s="18">
        <v>40515</v>
      </c>
      <c r="E318">
        <v>1.3246</v>
      </c>
      <c r="G318" s="6"/>
      <c r="H318" s="4"/>
      <c r="I318"/>
    </row>
    <row r="319" spans="4:9" x14ac:dyDescent="0.2">
      <c r="D319" s="18">
        <v>40514</v>
      </c>
      <c r="E319">
        <v>1.3154999999999999</v>
      </c>
      <c r="G319" s="6"/>
      <c r="I319"/>
    </row>
    <row r="320" spans="4:9" x14ac:dyDescent="0.2">
      <c r="D320" s="18">
        <v>40513</v>
      </c>
      <c r="E320">
        <v>1.3115000000000001</v>
      </c>
      <c r="G320" s="6"/>
      <c r="I320"/>
    </row>
    <row r="321" spans="4:9" x14ac:dyDescent="0.2">
      <c r="D321" s="18">
        <v>40512</v>
      </c>
      <c r="E321">
        <v>1.2998000000000001</v>
      </c>
      <c r="G321" s="6"/>
      <c r="H321" s="4"/>
      <c r="I321"/>
    </row>
    <row r="322" spans="4:9" x14ac:dyDescent="0.2">
      <c r="D322" s="18">
        <v>40511</v>
      </c>
      <c r="E322">
        <v>1.3146</v>
      </c>
      <c r="G322" s="6"/>
      <c r="I322"/>
    </row>
    <row r="323" spans="4:9" x14ac:dyDescent="0.2">
      <c r="D323" s="18">
        <v>40508</v>
      </c>
      <c r="E323">
        <v>1.3225</v>
      </c>
      <c r="G323" s="6"/>
      <c r="I323"/>
    </row>
    <row r="324" spans="4:9" x14ac:dyDescent="0.2">
      <c r="D324" s="18">
        <v>40507</v>
      </c>
      <c r="E324">
        <v>1.3321000000000001</v>
      </c>
      <c r="G324" s="6"/>
      <c r="H324" s="4"/>
      <c r="I324"/>
    </row>
    <row r="325" spans="4:9" x14ac:dyDescent="0.2">
      <c r="D325" s="18">
        <v>40506</v>
      </c>
      <c r="E325">
        <v>1.3339000000000001</v>
      </c>
      <c r="G325" s="6"/>
      <c r="H325" s="4"/>
      <c r="I325"/>
    </row>
    <row r="326" spans="4:9" x14ac:dyDescent="0.2">
      <c r="D326" s="18">
        <v>40505</v>
      </c>
      <c r="E326">
        <v>1.3495999999999999</v>
      </c>
      <c r="G326" s="6"/>
      <c r="H326" s="4"/>
      <c r="I326"/>
    </row>
    <row r="327" spans="4:9" x14ac:dyDescent="0.2">
      <c r="D327" s="18">
        <v>40504</v>
      </c>
      <c r="E327">
        <v>1.3647</v>
      </c>
      <c r="G327" s="6"/>
      <c r="I327"/>
    </row>
    <row r="328" spans="4:9" x14ac:dyDescent="0.2">
      <c r="D328" s="18">
        <v>40501</v>
      </c>
      <c r="E328">
        <v>1.3673999999999999</v>
      </c>
      <c r="G328" s="6"/>
      <c r="I328"/>
    </row>
    <row r="329" spans="4:9" x14ac:dyDescent="0.2">
      <c r="D329" s="18">
        <v>40500</v>
      </c>
      <c r="E329">
        <v>1.3647</v>
      </c>
      <c r="G329" s="6"/>
      <c r="I329"/>
    </row>
    <row r="330" spans="4:9" x14ac:dyDescent="0.2">
      <c r="D330" s="18">
        <v>40499</v>
      </c>
      <c r="E330">
        <v>1.3481000000000001</v>
      </c>
      <c r="G330" s="6"/>
      <c r="I330"/>
    </row>
    <row r="331" spans="4:9" x14ac:dyDescent="0.2">
      <c r="D331" s="18">
        <v>40498</v>
      </c>
      <c r="E331">
        <v>1.3612</v>
      </c>
      <c r="G331" s="6"/>
      <c r="H331" s="4"/>
      <c r="I331"/>
    </row>
    <row r="332" spans="4:9" x14ac:dyDescent="0.2">
      <c r="D332" s="18">
        <v>40497</v>
      </c>
      <c r="E332">
        <v>1.3626</v>
      </c>
      <c r="G332" s="6"/>
      <c r="H332" s="4"/>
      <c r="I332"/>
    </row>
    <row r="333" spans="4:9" x14ac:dyDescent="0.2">
      <c r="D333" s="18">
        <v>40494</v>
      </c>
      <c r="E333">
        <v>1.3711</v>
      </c>
      <c r="G333" s="6"/>
      <c r="I333"/>
    </row>
    <row r="334" spans="4:9" x14ac:dyDescent="0.2">
      <c r="D334" s="18">
        <v>40493</v>
      </c>
      <c r="E334">
        <v>1.37</v>
      </c>
      <c r="G334" s="6"/>
      <c r="I334"/>
    </row>
    <row r="335" spans="4:9" x14ac:dyDescent="0.2">
      <c r="D335" s="18">
        <v>40492</v>
      </c>
      <c r="E335">
        <v>1.377</v>
      </c>
      <c r="G335" s="6"/>
      <c r="I335"/>
    </row>
    <row r="336" spans="4:9" x14ac:dyDescent="0.2">
      <c r="D336" s="18">
        <v>40491</v>
      </c>
      <c r="E336">
        <v>1.3945000000000001</v>
      </c>
      <c r="G336" s="6"/>
      <c r="H336" s="4"/>
      <c r="I336"/>
    </row>
    <row r="337" spans="4:9" x14ac:dyDescent="0.2">
      <c r="D337" s="18">
        <v>40490</v>
      </c>
      <c r="E337">
        <v>1.3916999999999999</v>
      </c>
      <c r="G337" s="6"/>
      <c r="I337"/>
    </row>
    <row r="338" spans="4:9" x14ac:dyDescent="0.2">
      <c r="D338" s="18">
        <v>40487</v>
      </c>
      <c r="E338">
        <v>1.4084000000000001</v>
      </c>
      <c r="G338" s="6"/>
      <c r="H338" s="4"/>
      <c r="I338"/>
    </row>
    <row r="339" spans="4:9" x14ac:dyDescent="0.2">
      <c r="D339" s="18">
        <v>40486</v>
      </c>
      <c r="E339">
        <v>1.4244000000000001</v>
      </c>
      <c r="G339" s="6"/>
      <c r="H339" s="4"/>
      <c r="I339"/>
    </row>
    <row r="340" spans="4:9" x14ac:dyDescent="0.2">
      <c r="D340" s="18">
        <v>40485</v>
      </c>
      <c r="E340">
        <v>1.4014</v>
      </c>
      <c r="G340" s="6"/>
      <c r="I340"/>
    </row>
    <row r="341" spans="4:9" x14ac:dyDescent="0.2">
      <c r="D341" s="18">
        <v>40484</v>
      </c>
      <c r="E341">
        <v>1.4017999999999999</v>
      </c>
      <c r="G341" s="6"/>
      <c r="I341"/>
    </row>
    <row r="342" spans="4:9" x14ac:dyDescent="0.2">
      <c r="D342" s="18">
        <v>40483</v>
      </c>
      <c r="E342">
        <v>1.3926000000000001</v>
      </c>
      <c r="G342" s="6"/>
      <c r="I342"/>
    </row>
    <row r="343" spans="4:9" x14ac:dyDescent="0.2">
      <c r="D343" s="18">
        <v>40480</v>
      </c>
      <c r="E343">
        <v>1.3856999999999999</v>
      </c>
      <c r="G343" s="6"/>
      <c r="I343"/>
    </row>
    <row r="344" spans="4:9" x14ac:dyDescent="0.2">
      <c r="D344" s="18">
        <v>40479</v>
      </c>
      <c r="E344">
        <v>1.3856999999999999</v>
      </c>
      <c r="G344" s="6"/>
      <c r="I344"/>
    </row>
    <row r="345" spans="4:9" x14ac:dyDescent="0.2">
      <c r="D345" s="18">
        <v>40478</v>
      </c>
      <c r="E345">
        <v>1.3803000000000001</v>
      </c>
      <c r="G345" s="6"/>
      <c r="H345" s="4"/>
      <c r="I345"/>
    </row>
    <row r="346" spans="4:9" x14ac:dyDescent="0.2">
      <c r="D346" s="18">
        <v>40477</v>
      </c>
      <c r="E346">
        <v>1.3912</v>
      </c>
      <c r="G346" s="6"/>
      <c r="H346" s="4"/>
      <c r="I346"/>
    </row>
    <row r="347" spans="4:9" x14ac:dyDescent="0.2">
      <c r="D347" s="18">
        <v>40476</v>
      </c>
      <c r="E347">
        <v>1.4031</v>
      </c>
      <c r="G347" s="6"/>
      <c r="I347"/>
    </row>
    <row r="348" spans="4:9" x14ac:dyDescent="0.2">
      <c r="D348" s="18">
        <v>40473</v>
      </c>
      <c r="E348">
        <v>1.3934</v>
      </c>
      <c r="G348" s="6"/>
      <c r="H348" s="4"/>
      <c r="I348"/>
    </row>
    <row r="349" spans="4:9" x14ac:dyDescent="0.2">
      <c r="D349" s="18">
        <v>40472</v>
      </c>
      <c r="E349">
        <v>1.4016</v>
      </c>
      <c r="G349" s="6"/>
      <c r="I349"/>
    </row>
    <row r="350" spans="4:9" x14ac:dyDescent="0.2">
      <c r="D350" s="18">
        <v>40471</v>
      </c>
      <c r="E350">
        <v>1.3861000000000001</v>
      </c>
      <c r="G350" s="6"/>
      <c r="I350"/>
    </row>
    <row r="351" spans="4:9" x14ac:dyDescent="0.2">
      <c r="D351" s="18">
        <v>40470</v>
      </c>
      <c r="E351">
        <v>1.3858999999999999</v>
      </c>
      <c r="G351" s="6"/>
      <c r="I351"/>
    </row>
    <row r="352" spans="4:9" x14ac:dyDescent="0.2">
      <c r="D352" s="18">
        <v>40469</v>
      </c>
      <c r="E352">
        <v>1.3895999999999999</v>
      </c>
      <c r="G352" s="6"/>
      <c r="H352" s="4"/>
      <c r="I352"/>
    </row>
    <row r="353" spans="4:9" x14ac:dyDescent="0.2">
      <c r="D353" s="18">
        <v>40466</v>
      </c>
      <c r="E353">
        <v>1.4089</v>
      </c>
      <c r="G353" s="6"/>
      <c r="H353" s="4"/>
      <c r="I353"/>
    </row>
    <row r="354" spans="4:9" x14ac:dyDescent="0.2">
      <c r="D354" s="18">
        <v>40465</v>
      </c>
      <c r="E354">
        <v>1.4100999999999999</v>
      </c>
      <c r="G354" s="6"/>
      <c r="I354"/>
    </row>
    <row r="355" spans="4:9" x14ac:dyDescent="0.2">
      <c r="D355" s="18">
        <v>40464</v>
      </c>
      <c r="E355">
        <v>1.3957999999999999</v>
      </c>
      <c r="G355" s="6"/>
      <c r="I355"/>
    </row>
    <row r="356" spans="4:9" x14ac:dyDescent="0.2">
      <c r="D356" s="18">
        <v>40463</v>
      </c>
      <c r="E356">
        <v>1.3833</v>
      </c>
      <c r="G356" s="6"/>
      <c r="I356"/>
    </row>
    <row r="357" spans="4:9" x14ac:dyDescent="0.2">
      <c r="D357" s="18">
        <v>40462</v>
      </c>
      <c r="E357">
        <v>1.3935999999999999</v>
      </c>
      <c r="G357" s="6"/>
      <c r="I357"/>
    </row>
    <row r="358" spans="4:9" x14ac:dyDescent="0.2">
      <c r="D358" s="18">
        <v>40459</v>
      </c>
      <c r="E358">
        <v>1.3874</v>
      </c>
      <c r="G358" s="6"/>
    </row>
    <row r="359" spans="4:9" x14ac:dyDescent="0.2">
      <c r="D359" s="18">
        <v>40458</v>
      </c>
      <c r="E359">
        <v>1.397</v>
      </c>
      <c r="G359" s="6"/>
      <c r="H359" s="4"/>
    </row>
    <row r="360" spans="4:9" x14ac:dyDescent="0.2">
      <c r="D360" s="18">
        <v>40457</v>
      </c>
      <c r="E360">
        <v>1.3855999999999999</v>
      </c>
      <c r="G360" s="6"/>
      <c r="H360" s="4"/>
    </row>
    <row r="361" spans="4:9" x14ac:dyDescent="0.2">
      <c r="D361" s="18">
        <v>40456</v>
      </c>
      <c r="E361">
        <v>1.3779999999999999</v>
      </c>
      <c r="G361" s="6"/>
    </row>
    <row r="362" spans="4:9" x14ac:dyDescent="0.2">
      <c r="D362" s="18">
        <v>40455</v>
      </c>
      <c r="E362">
        <v>1.3705000000000001</v>
      </c>
      <c r="G362" s="6"/>
    </row>
    <row r="363" spans="4:9" x14ac:dyDescent="0.2">
      <c r="D363" s="18">
        <v>40452</v>
      </c>
      <c r="E363">
        <v>1.3726</v>
      </c>
      <c r="G363" s="6"/>
    </row>
    <row r="364" spans="4:9" x14ac:dyDescent="0.2">
      <c r="D364" s="18">
        <v>40451</v>
      </c>
      <c r="E364">
        <v>1.3648</v>
      </c>
      <c r="G364" s="6"/>
    </row>
    <row r="365" spans="4:9" x14ac:dyDescent="0.2">
      <c r="D365" s="18">
        <v>40450</v>
      </c>
      <c r="E365">
        <v>1.3611</v>
      </c>
      <c r="G365" s="6"/>
      <c r="H365" s="4"/>
    </row>
    <row r="366" spans="4:9" x14ac:dyDescent="0.2">
      <c r="D366" s="18">
        <v>40449</v>
      </c>
      <c r="E366">
        <v>1.3460000000000001</v>
      </c>
      <c r="G366" s="6"/>
      <c r="H366" s="4"/>
    </row>
    <row r="367" spans="4:9" x14ac:dyDescent="0.2">
      <c r="D367" s="18">
        <v>40448</v>
      </c>
      <c r="E367">
        <v>1.3476999999999999</v>
      </c>
      <c r="G367" s="6"/>
      <c r="H367" s="4"/>
    </row>
    <row r="368" spans="4:9" x14ac:dyDescent="0.2">
      <c r="D368" s="18">
        <v>40445</v>
      </c>
      <c r="E368">
        <v>1.3411999999999999</v>
      </c>
      <c r="G368" s="3"/>
    </row>
    <row r="369" spans="4:9" x14ac:dyDescent="0.2">
      <c r="D369" s="18">
        <v>40444</v>
      </c>
      <c r="E369">
        <v>1.3323</v>
      </c>
      <c r="G369" s="3"/>
    </row>
    <row r="370" spans="4:9" x14ac:dyDescent="0.2">
      <c r="D370" s="18">
        <v>40443</v>
      </c>
      <c r="E370">
        <v>1.3364</v>
      </c>
      <c r="G370" s="3"/>
    </row>
    <row r="371" spans="4:9" x14ac:dyDescent="0.2">
      <c r="D371" s="18">
        <v>40442</v>
      </c>
      <c r="E371">
        <v>1.3120000000000001</v>
      </c>
      <c r="G371" s="3"/>
      <c r="H371" s="4"/>
    </row>
    <row r="372" spans="4:9" x14ac:dyDescent="0.2">
      <c r="D372" s="18">
        <v>40441</v>
      </c>
      <c r="E372">
        <v>1.3073999999999999</v>
      </c>
      <c r="G372" s="6"/>
      <c r="H372" s="4"/>
      <c r="I372" s="7"/>
    </row>
    <row r="373" spans="4:9" x14ac:dyDescent="0.2">
      <c r="D373" s="18">
        <v>40438</v>
      </c>
      <c r="E373">
        <v>1.306</v>
      </c>
      <c r="G373" s="3"/>
      <c r="H373" s="4"/>
    </row>
    <row r="374" spans="4:9" x14ac:dyDescent="0.2">
      <c r="D374" s="18">
        <v>40437</v>
      </c>
      <c r="E374">
        <v>1.3078000000000001</v>
      </c>
      <c r="G374" s="3"/>
      <c r="H374" s="4"/>
      <c r="I374"/>
    </row>
    <row r="375" spans="4:9" x14ac:dyDescent="0.2">
      <c r="D375" s="18">
        <v>40436</v>
      </c>
      <c r="E375">
        <v>1.2988999999999999</v>
      </c>
      <c r="G375" s="3"/>
      <c r="I375"/>
    </row>
    <row r="376" spans="4:9" x14ac:dyDescent="0.2">
      <c r="D376" s="18">
        <v>40435</v>
      </c>
      <c r="E376">
        <v>1.2849999999999999</v>
      </c>
      <c r="G376" s="3"/>
      <c r="I376"/>
    </row>
    <row r="377" spans="4:9" x14ac:dyDescent="0.2">
      <c r="D377" s="18">
        <v>40434</v>
      </c>
      <c r="E377">
        <v>1.2801</v>
      </c>
      <c r="G377" s="3"/>
      <c r="I377"/>
    </row>
    <row r="378" spans="4:9" x14ac:dyDescent="0.2">
      <c r="D378" s="18">
        <v>40431</v>
      </c>
      <c r="E378">
        <v>1.2725</v>
      </c>
      <c r="G378" s="3"/>
      <c r="I378"/>
    </row>
    <row r="379" spans="4:9" x14ac:dyDescent="0.2">
      <c r="D379" s="18">
        <v>40430</v>
      </c>
      <c r="E379">
        <v>1.2715000000000001</v>
      </c>
      <c r="G379" s="3"/>
      <c r="I379"/>
    </row>
    <row r="380" spans="4:9" x14ac:dyDescent="0.2">
      <c r="D380" s="18">
        <v>40429</v>
      </c>
      <c r="E380">
        <v>1.2697000000000001</v>
      </c>
      <c r="G380" s="3"/>
      <c r="H380" s="4"/>
      <c r="I380"/>
    </row>
    <row r="381" spans="4:9" x14ac:dyDescent="0.2">
      <c r="D381" s="18">
        <v>40428</v>
      </c>
      <c r="E381">
        <v>1.2744</v>
      </c>
      <c r="G381" s="3"/>
      <c r="H381" s="4"/>
      <c r="I381"/>
    </row>
    <row r="382" spans="4:9" x14ac:dyDescent="0.2">
      <c r="D382" s="18">
        <v>40427</v>
      </c>
      <c r="E382">
        <v>1.2874000000000001</v>
      </c>
      <c r="G382" s="3"/>
      <c r="H382" s="4"/>
      <c r="I382"/>
    </row>
    <row r="383" spans="4:9" x14ac:dyDescent="0.2">
      <c r="D383" s="18">
        <v>40424</v>
      </c>
      <c r="E383">
        <v>1.2834000000000001</v>
      </c>
      <c r="G383" s="3"/>
      <c r="I383"/>
    </row>
    <row r="384" spans="4:9" x14ac:dyDescent="0.2">
      <c r="D384" s="18">
        <v>40423</v>
      </c>
      <c r="E384">
        <v>1.2818000000000001</v>
      </c>
      <c r="G384" s="3"/>
      <c r="I384"/>
    </row>
    <row r="385" spans="4:9" x14ac:dyDescent="0.2">
      <c r="D385" s="18">
        <v>40422</v>
      </c>
      <c r="E385">
        <v>1.28</v>
      </c>
      <c r="G385" s="3"/>
      <c r="I385"/>
    </row>
    <row r="386" spans="4:9" x14ac:dyDescent="0.2">
      <c r="D386" s="18">
        <v>40421</v>
      </c>
      <c r="E386">
        <v>1.268</v>
      </c>
      <c r="G386" s="3"/>
      <c r="I386"/>
    </row>
    <row r="387" spans="4:9" x14ac:dyDescent="0.2">
      <c r="D387" s="18">
        <v>40420</v>
      </c>
      <c r="E387">
        <v>1.27</v>
      </c>
      <c r="G387" s="3"/>
      <c r="H387" s="4"/>
      <c r="I387"/>
    </row>
    <row r="388" spans="4:9" x14ac:dyDescent="0.2">
      <c r="D388" s="18">
        <v>40417</v>
      </c>
      <c r="E388">
        <v>1.2713000000000001</v>
      </c>
      <c r="G388" s="3"/>
      <c r="H388" s="4"/>
      <c r="I388"/>
    </row>
    <row r="389" spans="4:9" x14ac:dyDescent="0.2">
      <c r="D389" s="18">
        <v>40416</v>
      </c>
      <c r="E389">
        <v>1.2693000000000001</v>
      </c>
      <c r="G389" s="3"/>
      <c r="H389" s="4"/>
      <c r="I389"/>
    </row>
    <row r="390" spans="4:9" x14ac:dyDescent="0.2">
      <c r="D390" s="18">
        <v>40415</v>
      </c>
      <c r="E390">
        <v>1.2613000000000001</v>
      </c>
      <c r="G390" s="3"/>
      <c r="I390"/>
    </row>
    <row r="391" spans="4:9" x14ac:dyDescent="0.2">
      <c r="D391" s="18">
        <v>40414</v>
      </c>
      <c r="E391">
        <v>1.2611000000000001</v>
      </c>
      <c r="G391" s="3"/>
      <c r="I391"/>
    </row>
    <row r="392" spans="4:9" x14ac:dyDescent="0.2">
      <c r="D392" s="18">
        <v>40413</v>
      </c>
      <c r="E392">
        <v>1.2704</v>
      </c>
      <c r="G392" s="3"/>
      <c r="I392"/>
    </row>
    <row r="393" spans="4:9" x14ac:dyDescent="0.2">
      <c r="D393" s="18">
        <v>40410</v>
      </c>
      <c r="E393">
        <v>1.2710999999999999</v>
      </c>
      <c r="G393" s="3"/>
      <c r="I393"/>
    </row>
    <row r="394" spans="4:9" x14ac:dyDescent="0.2">
      <c r="D394" s="18">
        <v>40409</v>
      </c>
      <c r="E394">
        <v>1.2836000000000001</v>
      </c>
      <c r="G394" s="3"/>
      <c r="H394" s="4"/>
      <c r="I394"/>
    </row>
    <row r="395" spans="4:9" x14ac:dyDescent="0.2">
      <c r="D395" s="18">
        <v>40408</v>
      </c>
      <c r="E395">
        <v>1.288</v>
      </c>
      <c r="G395" s="3"/>
      <c r="H395" s="4"/>
      <c r="I395"/>
    </row>
    <row r="396" spans="4:9" x14ac:dyDescent="0.2">
      <c r="D396" s="18">
        <v>40407</v>
      </c>
      <c r="E396">
        <v>1.286</v>
      </c>
      <c r="G396" s="3"/>
      <c r="I396"/>
    </row>
    <row r="397" spans="4:9" x14ac:dyDescent="0.2">
      <c r="D397" s="18">
        <v>40406</v>
      </c>
      <c r="E397">
        <v>1.282</v>
      </c>
      <c r="G397" s="3"/>
      <c r="I397"/>
    </row>
    <row r="398" spans="4:9" x14ac:dyDescent="0.2">
      <c r="D398" s="18">
        <v>40403</v>
      </c>
      <c r="E398">
        <v>1.2799</v>
      </c>
      <c r="G398" s="3"/>
      <c r="I398"/>
    </row>
    <row r="399" spans="4:9" x14ac:dyDescent="0.2">
      <c r="D399" s="18">
        <v>40402</v>
      </c>
      <c r="E399">
        <v>1.2789999999999999</v>
      </c>
      <c r="G399" s="3"/>
      <c r="I399"/>
    </row>
    <row r="400" spans="4:9" x14ac:dyDescent="0.2">
      <c r="D400" s="18">
        <v>40401</v>
      </c>
      <c r="E400">
        <v>1.3016000000000001</v>
      </c>
      <c r="G400" s="3"/>
      <c r="I400"/>
    </row>
    <row r="401" spans="4:9" x14ac:dyDescent="0.2">
      <c r="D401" s="18">
        <v>40400</v>
      </c>
      <c r="E401">
        <v>1.3132999999999999</v>
      </c>
      <c r="G401" s="3"/>
      <c r="H401" s="4"/>
      <c r="I401"/>
    </row>
    <row r="402" spans="4:9" x14ac:dyDescent="0.2">
      <c r="D402" s="18">
        <v>40399</v>
      </c>
      <c r="E402">
        <v>1.3252999999999999</v>
      </c>
      <c r="G402" s="3"/>
      <c r="H402" s="4"/>
      <c r="I402"/>
    </row>
    <row r="403" spans="4:9" x14ac:dyDescent="0.2">
      <c r="D403" s="18">
        <v>40396</v>
      </c>
      <c r="E403">
        <v>1.3176000000000001</v>
      </c>
      <c r="G403" s="3"/>
      <c r="I403"/>
    </row>
    <row r="404" spans="4:9" x14ac:dyDescent="0.2">
      <c r="D404" s="18">
        <v>40395</v>
      </c>
      <c r="E404">
        <v>1.3184</v>
      </c>
      <c r="G404" s="3"/>
      <c r="I404"/>
    </row>
    <row r="405" spans="4:9" x14ac:dyDescent="0.2">
      <c r="D405" s="18">
        <v>40394</v>
      </c>
      <c r="E405">
        <v>1.3206</v>
      </c>
      <c r="G405" s="3"/>
      <c r="I405"/>
    </row>
    <row r="406" spans="4:9" x14ac:dyDescent="0.2">
      <c r="D406" s="18">
        <v>40393</v>
      </c>
      <c r="E406">
        <v>1.3221000000000001</v>
      </c>
      <c r="G406" s="3"/>
      <c r="I406"/>
    </row>
    <row r="407" spans="4:9" x14ac:dyDescent="0.2">
      <c r="D407" s="18">
        <v>40392</v>
      </c>
      <c r="E407">
        <v>1.3072999999999999</v>
      </c>
      <c r="G407" s="3"/>
      <c r="I407"/>
    </row>
    <row r="408" spans="4:9" x14ac:dyDescent="0.2">
      <c r="D408" s="18">
        <v>40389</v>
      </c>
      <c r="E408">
        <v>1.3028</v>
      </c>
      <c r="G408" s="3"/>
      <c r="H408" s="4"/>
      <c r="I408"/>
    </row>
    <row r="409" spans="4:9" x14ac:dyDescent="0.2">
      <c r="D409" s="18">
        <v>40388</v>
      </c>
      <c r="E409">
        <v>1.3069</v>
      </c>
      <c r="G409" s="3"/>
      <c r="H409" s="4"/>
      <c r="I409"/>
    </row>
    <row r="410" spans="4:9" x14ac:dyDescent="0.2">
      <c r="D410" s="18">
        <v>40387</v>
      </c>
      <c r="E410">
        <v>1.2991999999999999</v>
      </c>
      <c r="G410" s="3"/>
      <c r="I410"/>
    </row>
    <row r="411" spans="4:9" x14ac:dyDescent="0.2">
      <c r="D411" s="18">
        <v>40386</v>
      </c>
      <c r="E411">
        <v>1.3032999999999999</v>
      </c>
      <c r="G411" s="3"/>
      <c r="I411"/>
    </row>
    <row r="412" spans="4:9" x14ac:dyDescent="0.2">
      <c r="D412" s="18">
        <v>40385</v>
      </c>
      <c r="E412">
        <v>1.2930999999999999</v>
      </c>
      <c r="G412" s="3"/>
      <c r="I412"/>
    </row>
    <row r="413" spans="4:9" x14ac:dyDescent="0.2">
      <c r="D413" s="18">
        <v>40382</v>
      </c>
      <c r="E413">
        <v>1.2897000000000001</v>
      </c>
      <c r="G413" s="3"/>
      <c r="I413"/>
    </row>
    <row r="414" spans="4:9" x14ac:dyDescent="0.2">
      <c r="D414" s="18">
        <v>40381</v>
      </c>
      <c r="E414">
        <v>1.2849999999999999</v>
      </c>
      <c r="G414" s="3"/>
      <c r="I414"/>
    </row>
    <row r="415" spans="4:9" x14ac:dyDescent="0.2">
      <c r="D415" s="18">
        <v>40380</v>
      </c>
      <c r="E415">
        <v>1.2817000000000001</v>
      </c>
      <c r="G415" s="3"/>
      <c r="H415" s="4"/>
      <c r="I415"/>
    </row>
    <row r="416" spans="4:9" x14ac:dyDescent="0.2">
      <c r="D416" s="18">
        <v>40379</v>
      </c>
      <c r="E416">
        <v>1.2844</v>
      </c>
      <c r="G416" s="3"/>
      <c r="H416" s="4"/>
      <c r="I416"/>
    </row>
    <row r="417" spans="4:9" x14ac:dyDescent="0.2">
      <c r="D417" s="18">
        <v>40378</v>
      </c>
      <c r="E417">
        <v>1.2957000000000001</v>
      </c>
      <c r="G417" s="3"/>
      <c r="H417" s="4"/>
      <c r="I417"/>
    </row>
    <row r="418" spans="4:9" x14ac:dyDescent="0.2">
      <c r="D418" s="18">
        <v>40375</v>
      </c>
      <c r="E418">
        <v>1.3</v>
      </c>
      <c r="G418" s="3"/>
      <c r="I418"/>
    </row>
    <row r="419" spans="4:9" x14ac:dyDescent="0.2">
      <c r="D419" s="18">
        <v>40374</v>
      </c>
      <c r="E419">
        <v>1.2827999999999999</v>
      </c>
      <c r="G419" s="3"/>
      <c r="I419"/>
    </row>
    <row r="420" spans="4:9" x14ac:dyDescent="0.2">
      <c r="D420" s="18">
        <v>40373</v>
      </c>
      <c r="E420">
        <v>1.2703</v>
      </c>
      <c r="G420" s="3"/>
      <c r="I420"/>
    </row>
    <row r="421" spans="4:9" x14ac:dyDescent="0.2">
      <c r="D421" s="18">
        <v>40372</v>
      </c>
      <c r="E421">
        <v>1.2568999999999999</v>
      </c>
      <c r="G421" s="3"/>
      <c r="I421"/>
    </row>
    <row r="422" spans="4:9" x14ac:dyDescent="0.2">
      <c r="D422" s="18">
        <v>40371</v>
      </c>
      <c r="E422">
        <v>1.2572000000000001</v>
      </c>
      <c r="G422" s="3"/>
      <c r="H422" s="4"/>
      <c r="I422"/>
    </row>
    <row r="423" spans="4:9" x14ac:dyDescent="0.2">
      <c r="D423" s="18">
        <v>40368</v>
      </c>
      <c r="E423">
        <v>1.2637</v>
      </c>
      <c r="G423" s="3"/>
      <c r="H423" s="4"/>
      <c r="I423"/>
    </row>
    <row r="424" spans="4:9" x14ac:dyDescent="0.2">
      <c r="D424" s="18">
        <v>40367</v>
      </c>
      <c r="E424">
        <v>1.266</v>
      </c>
      <c r="G424" s="3"/>
      <c r="I424"/>
    </row>
    <row r="425" spans="4:9" x14ac:dyDescent="0.2">
      <c r="D425" s="18">
        <v>40366</v>
      </c>
      <c r="E425">
        <v>1.2566999999999999</v>
      </c>
      <c r="G425" s="3"/>
      <c r="I425"/>
    </row>
    <row r="426" spans="4:9" x14ac:dyDescent="0.2">
      <c r="D426" s="18">
        <v>40365</v>
      </c>
      <c r="E426">
        <v>1.2579</v>
      </c>
      <c r="G426" s="3"/>
      <c r="I426"/>
    </row>
    <row r="427" spans="4:9" x14ac:dyDescent="0.2">
      <c r="D427" s="18">
        <v>40364</v>
      </c>
      <c r="E427">
        <v>1.2531000000000001</v>
      </c>
      <c r="G427" s="3"/>
      <c r="I427"/>
    </row>
    <row r="428" spans="4:9" x14ac:dyDescent="0.2">
      <c r="D428" s="18">
        <v>40361</v>
      </c>
      <c r="E428">
        <v>1.2547999999999999</v>
      </c>
      <c r="G428" s="3"/>
      <c r="I428"/>
    </row>
    <row r="429" spans="4:9" x14ac:dyDescent="0.2">
      <c r="D429" s="18">
        <v>40360</v>
      </c>
      <c r="E429">
        <v>1.2327999999999999</v>
      </c>
      <c r="G429" s="3"/>
      <c r="H429" s="4"/>
      <c r="I429"/>
    </row>
    <row r="430" spans="4:9" x14ac:dyDescent="0.2">
      <c r="D430" s="18">
        <v>40359</v>
      </c>
      <c r="E430">
        <v>1.2271000000000001</v>
      </c>
      <c r="G430" s="3"/>
      <c r="H430" s="4"/>
      <c r="I430"/>
    </row>
    <row r="431" spans="4:9" x14ac:dyDescent="0.2">
      <c r="D431" s="18">
        <v>40358</v>
      </c>
      <c r="E431">
        <v>1.2198</v>
      </c>
      <c r="G431" s="3"/>
      <c r="I431"/>
    </row>
    <row r="432" spans="4:9" x14ac:dyDescent="0.2">
      <c r="D432" s="18">
        <v>40357</v>
      </c>
      <c r="E432">
        <v>1.2339</v>
      </c>
      <c r="G432" s="3"/>
      <c r="I432"/>
    </row>
    <row r="433" spans="4:9" x14ac:dyDescent="0.2">
      <c r="D433" s="18">
        <v>40354</v>
      </c>
      <c r="E433">
        <v>1.2294</v>
      </c>
      <c r="G433" s="3"/>
      <c r="I433"/>
    </row>
    <row r="434" spans="4:9" x14ac:dyDescent="0.2">
      <c r="D434" s="18">
        <v>40353</v>
      </c>
      <c r="E434">
        <v>1.2262</v>
      </c>
      <c r="G434" s="3"/>
      <c r="I434"/>
    </row>
    <row r="435" spans="4:9" x14ac:dyDescent="0.2">
      <c r="D435" s="18">
        <v>40352</v>
      </c>
      <c r="E435">
        <v>1.2271000000000001</v>
      </c>
      <c r="G435" s="3"/>
      <c r="I435"/>
    </row>
    <row r="436" spans="4:9" x14ac:dyDescent="0.2">
      <c r="D436" s="18">
        <v>40351</v>
      </c>
      <c r="E436">
        <v>1.2258</v>
      </c>
      <c r="G436" s="3"/>
      <c r="H436" s="4"/>
      <c r="I436"/>
    </row>
    <row r="437" spans="4:9" x14ac:dyDescent="0.2">
      <c r="D437" s="18">
        <v>40350</v>
      </c>
      <c r="E437">
        <v>1.2391000000000001</v>
      </c>
      <c r="G437" s="3"/>
      <c r="H437" s="4"/>
      <c r="I437"/>
    </row>
    <row r="438" spans="4:9" x14ac:dyDescent="0.2">
      <c r="D438" s="18">
        <v>40347</v>
      </c>
      <c r="E438">
        <v>1.2372000000000001</v>
      </c>
      <c r="G438" s="3"/>
      <c r="I438"/>
    </row>
    <row r="439" spans="4:9" x14ac:dyDescent="0.2">
      <c r="D439" s="18">
        <v>40346</v>
      </c>
      <c r="E439">
        <v>1.2363</v>
      </c>
      <c r="G439" s="3"/>
      <c r="I439"/>
    </row>
    <row r="440" spans="4:9" x14ac:dyDescent="0.2">
      <c r="D440" s="18">
        <v>40345</v>
      </c>
      <c r="E440">
        <v>1.2277</v>
      </c>
      <c r="G440" s="3"/>
      <c r="I440"/>
    </row>
    <row r="441" spans="4:9" x14ac:dyDescent="0.2">
      <c r="D441" s="18">
        <v>40344</v>
      </c>
      <c r="E441">
        <v>1.2258</v>
      </c>
      <c r="G441" s="3"/>
      <c r="I441"/>
    </row>
    <row r="442" spans="4:9" x14ac:dyDescent="0.2">
      <c r="D442" s="18">
        <v>40343</v>
      </c>
      <c r="E442">
        <v>1.2249000000000001</v>
      </c>
      <c r="G442" s="3"/>
      <c r="I442"/>
    </row>
    <row r="443" spans="4:9" x14ac:dyDescent="0.2">
      <c r="D443" s="18">
        <v>40340</v>
      </c>
      <c r="E443">
        <v>1.2126999999999999</v>
      </c>
      <c r="G443" s="3"/>
      <c r="H443" s="4"/>
      <c r="I443"/>
    </row>
    <row r="444" spans="4:9" x14ac:dyDescent="0.2">
      <c r="D444" s="18">
        <v>40339</v>
      </c>
      <c r="E444">
        <v>1.2044999999999999</v>
      </c>
      <c r="G444" s="3"/>
      <c r="H444" s="4"/>
      <c r="I444"/>
    </row>
    <row r="445" spans="4:9" x14ac:dyDescent="0.2">
      <c r="D445" s="18">
        <v>40338</v>
      </c>
      <c r="E445">
        <v>1.2010000000000001</v>
      </c>
      <c r="G445" s="3"/>
      <c r="I445"/>
    </row>
    <row r="446" spans="4:9" x14ac:dyDescent="0.2">
      <c r="D446" s="18">
        <v>40337</v>
      </c>
      <c r="E446">
        <v>1.1941999999999999</v>
      </c>
      <c r="G446" s="3"/>
      <c r="I446"/>
    </row>
    <row r="447" spans="4:9" x14ac:dyDescent="0.2">
      <c r="D447" s="18">
        <v>40336</v>
      </c>
      <c r="E447">
        <v>1.1959</v>
      </c>
      <c r="G447" s="3"/>
      <c r="I447"/>
    </row>
    <row r="448" spans="4:9" x14ac:dyDescent="0.2">
      <c r="D448" s="18">
        <v>40333</v>
      </c>
      <c r="E448">
        <v>1.206</v>
      </c>
      <c r="G448" s="3"/>
      <c r="I448"/>
    </row>
    <row r="449" spans="4:11" x14ac:dyDescent="0.2">
      <c r="D449" s="18">
        <v>40332</v>
      </c>
      <c r="E449">
        <v>1.2267999999999999</v>
      </c>
      <c r="G449" s="3"/>
      <c r="I449"/>
    </row>
    <row r="450" spans="4:11" x14ac:dyDescent="0.2">
      <c r="D450" s="18">
        <v>40331</v>
      </c>
      <c r="E450">
        <v>1.2218</v>
      </c>
      <c r="G450" s="3"/>
      <c r="H450" s="4"/>
      <c r="I450"/>
    </row>
    <row r="451" spans="4:11" x14ac:dyDescent="0.2">
      <c r="D451" s="18">
        <v>40330</v>
      </c>
      <c r="E451">
        <v>1.2155</v>
      </c>
      <c r="G451" s="3"/>
      <c r="H451" s="4"/>
      <c r="I451"/>
    </row>
    <row r="452" spans="4:11" x14ac:dyDescent="0.2">
      <c r="D452" s="18">
        <v>40329</v>
      </c>
      <c r="E452">
        <v>1.2306999999999999</v>
      </c>
      <c r="G452" s="3"/>
      <c r="H452" s="4"/>
      <c r="I452"/>
    </row>
    <row r="453" spans="4:11" x14ac:dyDescent="0.2">
      <c r="D453" s="18">
        <v>40326</v>
      </c>
      <c r="E453">
        <v>1.2383999999999999</v>
      </c>
      <c r="G453" s="3"/>
      <c r="I453"/>
    </row>
    <row r="454" spans="4:11" x14ac:dyDescent="0.2">
      <c r="D454" s="18">
        <v>40325</v>
      </c>
      <c r="E454">
        <v>1.2255</v>
      </c>
      <c r="G454" s="3"/>
      <c r="I454"/>
    </row>
    <row r="455" spans="4:11" x14ac:dyDescent="0.2">
      <c r="D455" s="18">
        <v>40324</v>
      </c>
      <c r="E455">
        <v>1.2309000000000001</v>
      </c>
      <c r="G455" s="3"/>
      <c r="I455"/>
    </row>
    <row r="456" spans="4:11" x14ac:dyDescent="0.2">
      <c r="D456" s="18">
        <v>40323</v>
      </c>
      <c r="E456">
        <v>1.2222999999999999</v>
      </c>
      <c r="G456" s="3"/>
      <c r="H456" s="2">
        <v>14844</v>
      </c>
      <c r="I456" s="2">
        <v>11779</v>
      </c>
      <c r="J456">
        <f>I456-H456</f>
        <v>-3065</v>
      </c>
      <c r="K456">
        <f>J456/H456</f>
        <v>-0.20648073295607652</v>
      </c>
    </row>
    <row r="457" spans="4:11" x14ac:dyDescent="0.2">
      <c r="D457" s="18">
        <v>40322</v>
      </c>
      <c r="E457">
        <v>1.236</v>
      </c>
      <c r="G457" s="3"/>
      <c r="H457" s="4"/>
      <c r="I457"/>
    </row>
    <row r="458" spans="4:11" x14ac:dyDescent="0.2">
      <c r="D458" s="18">
        <v>40319</v>
      </c>
      <c r="E458">
        <v>1.2497</v>
      </c>
      <c r="G458" s="3"/>
      <c r="H458" s="4"/>
      <c r="I458"/>
      <c r="K458">
        <f>H456-I456</f>
        <v>3065</v>
      </c>
    </row>
    <row r="459" spans="4:11" x14ac:dyDescent="0.2">
      <c r="D459" s="18">
        <v>40318</v>
      </c>
      <c r="E459">
        <v>1.2334000000000001</v>
      </c>
      <c r="G459" s="3"/>
      <c r="I459"/>
      <c r="K459">
        <f>K458/I456</f>
        <v>0.26020884625180407</v>
      </c>
    </row>
    <row r="460" spans="4:11" x14ac:dyDescent="0.2">
      <c r="D460" s="18">
        <v>40317</v>
      </c>
      <c r="E460">
        <v>1.2270000000000001</v>
      </c>
      <c r="G460" s="3"/>
      <c r="I460"/>
    </row>
    <row r="461" spans="4:11" x14ac:dyDescent="0.2">
      <c r="D461" s="18">
        <v>40316</v>
      </c>
      <c r="E461">
        <v>1.2427999999999999</v>
      </c>
      <c r="G461" s="3"/>
      <c r="I461"/>
    </row>
    <row r="462" spans="4:11" x14ac:dyDescent="0.2">
      <c r="D462" s="18">
        <v>40315</v>
      </c>
      <c r="E462">
        <v>1.2349000000000001</v>
      </c>
      <c r="G462" s="3"/>
      <c r="H462" s="4"/>
      <c r="I462">
        <f>I456/H456</f>
        <v>0.7935192670439235</v>
      </c>
    </row>
    <row r="463" spans="4:11" x14ac:dyDescent="0.2">
      <c r="D463" s="18">
        <v>40312</v>
      </c>
      <c r="E463">
        <v>1.2492000000000001</v>
      </c>
      <c r="G463" s="3"/>
      <c r="H463" s="4"/>
      <c r="I463"/>
    </row>
    <row r="464" spans="4:11" x14ac:dyDescent="0.2">
      <c r="D464" s="18">
        <v>40311</v>
      </c>
      <c r="E464">
        <v>1.2586999999999999</v>
      </c>
      <c r="G464" s="3"/>
      <c r="H464" s="4"/>
      <c r="I464"/>
    </row>
    <row r="465" spans="4:9" x14ac:dyDescent="0.2">
      <c r="D465" s="18">
        <v>40310</v>
      </c>
      <c r="E465">
        <v>1.2685999999999999</v>
      </c>
      <c r="G465" s="3"/>
      <c r="H465" s="4"/>
      <c r="I465"/>
    </row>
    <row r="466" spans="4:9" x14ac:dyDescent="0.2">
      <c r="D466" s="18">
        <v>40309</v>
      </c>
      <c r="E466">
        <v>1.2698</v>
      </c>
      <c r="G466" s="3"/>
      <c r="I466"/>
    </row>
    <row r="467" spans="4:9" x14ac:dyDescent="0.2">
      <c r="D467" s="18">
        <v>40308</v>
      </c>
      <c r="E467">
        <v>1.2968999999999999</v>
      </c>
      <c r="G467" s="3"/>
      <c r="I467"/>
    </row>
    <row r="468" spans="4:9" x14ac:dyDescent="0.2">
      <c r="D468" s="18">
        <v>40305</v>
      </c>
      <c r="E468">
        <v>1.2746</v>
      </c>
      <c r="G468" s="3"/>
      <c r="I468"/>
    </row>
    <row r="469" spans="4:9" x14ac:dyDescent="0.2">
      <c r="D469" s="18">
        <v>40304</v>
      </c>
      <c r="E469">
        <v>1.2726999999999999</v>
      </c>
      <c r="G469" s="3"/>
      <c r="I469"/>
    </row>
    <row r="470" spans="4:9" x14ac:dyDescent="0.2">
      <c r="D470" s="18">
        <v>40303</v>
      </c>
      <c r="E470">
        <v>1.2924</v>
      </c>
      <c r="G470" s="3"/>
      <c r="I470"/>
    </row>
    <row r="471" spans="4:9" x14ac:dyDescent="0.2">
      <c r="D471" s="18">
        <v>40302</v>
      </c>
      <c r="E471">
        <v>1.3089</v>
      </c>
      <c r="G471" s="3"/>
      <c r="H471" s="4"/>
      <c r="I471"/>
    </row>
    <row r="472" spans="4:9" x14ac:dyDescent="0.2">
      <c r="D472" s="18">
        <v>40301</v>
      </c>
      <c r="E472">
        <v>1.3238000000000001</v>
      </c>
      <c r="G472" s="3"/>
      <c r="H472" s="4"/>
      <c r="I472"/>
    </row>
    <row r="473" spans="4:9" x14ac:dyDescent="0.2">
      <c r="D473" s="18">
        <v>40298</v>
      </c>
      <c r="E473">
        <v>1.3314999999999999</v>
      </c>
      <c r="G473" s="3"/>
      <c r="I473"/>
    </row>
    <row r="474" spans="4:9" x14ac:dyDescent="0.2">
      <c r="D474" s="18">
        <v>40297</v>
      </c>
      <c r="E474">
        <v>1.3255999999999999</v>
      </c>
      <c r="G474" s="3"/>
      <c r="I474"/>
    </row>
    <row r="475" spans="4:9" x14ac:dyDescent="0.2">
      <c r="D475" s="18">
        <v>40296</v>
      </c>
      <c r="E475">
        <v>1.3245</v>
      </c>
      <c r="G475" s="3"/>
      <c r="I475"/>
    </row>
    <row r="476" spans="4:9" x14ac:dyDescent="0.2">
      <c r="D476" s="18">
        <v>40295</v>
      </c>
      <c r="E476">
        <v>1.329</v>
      </c>
      <c r="G476" s="3"/>
      <c r="I476"/>
    </row>
    <row r="477" spans="4:9" x14ac:dyDescent="0.2">
      <c r="D477" s="18">
        <v>40294</v>
      </c>
      <c r="E477">
        <v>1.3321000000000001</v>
      </c>
      <c r="G477" s="3"/>
      <c r="I477"/>
    </row>
    <row r="478" spans="4:9" x14ac:dyDescent="0.2">
      <c r="D478" s="18">
        <v>40291</v>
      </c>
      <c r="E478">
        <v>1.3310999999999999</v>
      </c>
      <c r="G478" s="3"/>
      <c r="H478" s="4"/>
      <c r="I478"/>
    </row>
    <row r="479" spans="4:9" x14ac:dyDescent="0.2">
      <c r="D479" s="18">
        <v>40290</v>
      </c>
      <c r="E479">
        <v>1.3339000000000001</v>
      </c>
      <c r="G479" s="3"/>
      <c r="H479" s="4"/>
      <c r="I479"/>
    </row>
    <row r="480" spans="4:9" x14ac:dyDescent="0.2">
      <c r="D480" s="18">
        <v>40289</v>
      </c>
      <c r="E480">
        <v>1.3372999999999999</v>
      </c>
      <c r="G480" s="3"/>
      <c r="I480"/>
    </row>
    <row r="481" spans="4:9" x14ac:dyDescent="0.2">
      <c r="D481" s="18">
        <v>40288</v>
      </c>
      <c r="E481">
        <v>1.3486</v>
      </c>
      <c r="G481" s="3"/>
      <c r="I481"/>
    </row>
    <row r="482" spans="4:9" x14ac:dyDescent="0.2">
      <c r="D482" s="18">
        <v>40287</v>
      </c>
      <c r="E482">
        <v>1.3431999999999999</v>
      </c>
      <c r="G482" s="3"/>
      <c r="I482"/>
    </row>
    <row r="483" spans="4:9" x14ac:dyDescent="0.2">
      <c r="D483" s="18">
        <v>40284</v>
      </c>
      <c r="E483">
        <v>1.3534999999999999</v>
      </c>
      <c r="G483" s="3"/>
      <c r="I483"/>
    </row>
    <row r="484" spans="4:9" x14ac:dyDescent="0.2">
      <c r="D484" s="18">
        <v>40283</v>
      </c>
      <c r="E484">
        <v>1.3544</v>
      </c>
      <c r="G484" s="3"/>
      <c r="I484"/>
    </row>
    <row r="485" spans="4:9" x14ac:dyDescent="0.2">
      <c r="D485" s="18">
        <v>40282</v>
      </c>
      <c r="E485">
        <v>1.3614999999999999</v>
      </c>
      <c r="G485" s="3"/>
      <c r="H485" s="4"/>
      <c r="I485"/>
    </row>
    <row r="486" spans="4:9" x14ac:dyDescent="0.2">
      <c r="D486" s="18">
        <v>40281</v>
      </c>
      <c r="E486">
        <v>1.3583000000000001</v>
      </c>
      <c r="G486" s="3"/>
      <c r="H486" s="4"/>
      <c r="I486"/>
    </row>
    <row r="487" spans="4:9" x14ac:dyDescent="0.2">
      <c r="D487" s="18">
        <v>40280</v>
      </c>
      <c r="E487">
        <v>1.3585</v>
      </c>
      <c r="G487" s="3"/>
      <c r="I487"/>
    </row>
    <row r="488" spans="4:9" x14ac:dyDescent="0.2">
      <c r="D488" s="18">
        <v>40277</v>
      </c>
      <c r="E488">
        <v>1.3384</v>
      </c>
      <c r="G488" s="3"/>
      <c r="I488"/>
    </row>
    <row r="489" spans="4:9" x14ac:dyDescent="0.2">
      <c r="D489" s="18">
        <v>40276</v>
      </c>
      <c r="E489">
        <v>1.3295999999999999</v>
      </c>
      <c r="G489" s="3"/>
      <c r="I489"/>
    </row>
    <row r="490" spans="4:9" x14ac:dyDescent="0.2">
      <c r="D490" s="18">
        <v>40275</v>
      </c>
      <c r="E490">
        <v>1.3340000000000001</v>
      </c>
      <c r="G490" s="3"/>
      <c r="I490"/>
    </row>
    <row r="491" spans="4:9" x14ac:dyDescent="0.2">
      <c r="D491" s="18">
        <v>40274</v>
      </c>
      <c r="E491">
        <v>1.3395999999999999</v>
      </c>
      <c r="G491" s="3"/>
      <c r="I491"/>
    </row>
    <row r="492" spans="4:9" x14ac:dyDescent="0.2">
      <c r="D492" s="18">
        <v>40269</v>
      </c>
      <c r="E492">
        <v>1.3468</v>
      </c>
      <c r="G492" s="3"/>
      <c r="H492" s="4"/>
      <c r="I492"/>
    </row>
    <row r="493" spans="4:9" x14ac:dyDescent="0.2">
      <c r="D493" s="18">
        <v>40268</v>
      </c>
      <c r="E493">
        <v>1.3479000000000001</v>
      </c>
      <c r="G493" s="3"/>
      <c r="H493" s="4"/>
      <c r="I493"/>
    </row>
    <row r="494" spans="4:9" x14ac:dyDescent="0.2">
      <c r="D494" s="18">
        <v>40267</v>
      </c>
      <c r="E494">
        <v>1.3482000000000001</v>
      </c>
      <c r="G494" s="3"/>
      <c r="I494"/>
    </row>
    <row r="495" spans="4:9" x14ac:dyDescent="0.2">
      <c r="D495" s="18">
        <v>40266</v>
      </c>
      <c r="E495">
        <v>1.3471</v>
      </c>
      <c r="G495" s="3"/>
      <c r="I495"/>
    </row>
    <row r="496" spans="4:9" x14ac:dyDescent="0.2">
      <c r="D496" s="18">
        <v>40263</v>
      </c>
      <c r="E496">
        <v>1.3352999999999999</v>
      </c>
      <c r="G496" s="3"/>
      <c r="I496"/>
    </row>
    <row r="497" spans="4:9" x14ac:dyDescent="0.2">
      <c r="D497" s="18">
        <v>40262</v>
      </c>
      <c r="E497">
        <v>1.3355999999999999</v>
      </c>
      <c r="G497" s="3"/>
      <c r="I497"/>
    </row>
    <row r="498" spans="4:9" x14ac:dyDescent="0.2">
      <c r="D498" s="18">
        <v>40261</v>
      </c>
      <c r="E498">
        <v>1.3338000000000001</v>
      </c>
      <c r="G498" s="3"/>
      <c r="I498"/>
    </row>
    <row r="499" spans="4:9" x14ac:dyDescent="0.2">
      <c r="D499" s="18">
        <v>40260</v>
      </c>
      <c r="E499">
        <v>1.3519000000000001</v>
      </c>
      <c r="G499" s="3"/>
      <c r="H499" s="4"/>
      <c r="I499"/>
    </row>
    <row r="500" spans="4:9" x14ac:dyDescent="0.2">
      <c r="D500" s="18">
        <v>40259</v>
      </c>
      <c r="E500">
        <v>1.3471</v>
      </c>
      <c r="G500" s="3"/>
      <c r="H500" s="4"/>
      <c r="I500"/>
    </row>
    <row r="501" spans="4:9" x14ac:dyDescent="0.2">
      <c r="D501" s="18">
        <v>40256</v>
      </c>
      <c r="E501">
        <v>1.3548</v>
      </c>
      <c r="G501" s="3"/>
      <c r="I501"/>
    </row>
    <row r="502" spans="4:9" x14ac:dyDescent="0.2">
      <c r="D502" s="18">
        <v>40255</v>
      </c>
      <c r="E502">
        <v>1.3660000000000001</v>
      </c>
      <c r="G502" s="3"/>
      <c r="I502"/>
    </row>
    <row r="503" spans="4:9" x14ac:dyDescent="0.2">
      <c r="D503" s="18">
        <v>40254</v>
      </c>
      <c r="E503">
        <v>1.3755999999999999</v>
      </c>
      <c r="G503" s="3"/>
      <c r="I503"/>
    </row>
    <row r="504" spans="4:9" x14ac:dyDescent="0.2">
      <c r="D504" s="18">
        <v>40253</v>
      </c>
      <c r="E504">
        <v>1.3723000000000001</v>
      </c>
      <c r="G504" s="3"/>
      <c r="I504"/>
    </row>
    <row r="505" spans="4:9" x14ac:dyDescent="0.2">
      <c r="D505" s="18">
        <v>40252</v>
      </c>
      <c r="E505">
        <v>1.3705000000000001</v>
      </c>
      <c r="G505" s="3"/>
      <c r="I505"/>
    </row>
    <row r="506" spans="4:9" x14ac:dyDescent="0.2">
      <c r="D506" s="18">
        <v>40249</v>
      </c>
      <c r="E506">
        <v>1.3765000000000001</v>
      </c>
      <c r="G506" s="3"/>
      <c r="H506" s="4"/>
      <c r="I506"/>
    </row>
    <row r="507" spans="4:9" x14ac:dyDescent="0.2">
      <c r="D507" s="18">
        <v>40248</v>
      </c>
      <c r="E507">
        <v>1.3656999999999999</v>
      </c>
      <c r="G507" s="3"/>
      <c r="H507" s="4"/>
      <c r="I507"/>
    </row>
    <row r="508" spans="4:9" x14ac:dyDescent="0.2">
      <c r="D508" s="18">
        <v>40247</v>
      </c>
      <c r="E508">
        <v>1.361</v>
      </c>
      <c r="G508" s="3"/>
      <c r="H508" s="4"/>
      <c r="I508"/>
    </row>
    <row r="509" spans="4:9" x14ac:dyDescent="0.2">
      <c r="D509" s="18">
        <v>40246</v>
      </c>
      <c r="E509">
        <v>1.3556999999999999</v>
      </c>
      <c r="G509" s="3"/>
      <c r="I509"/>
    </row>
    <row r="510" spans="4:9" x14ac:dyDescent="0.2">
      <c r="D510" s="18">
        <v>40245</v>
      </c>
      <c r="E510">
        <v>1.3662000000000001</v>
      </c>
      <c r="G510" s="3"/>
      <c r="I510"/>
    </row>
    <row r="511" spans="4:9" x14ac:dyDescent="0.2">
      <c r="D511" s="18">
        <v>40242</v>
      </c>
      <c r="E511">
        <v>1.3582000000000001</v>
      </c>
      <c r="G511" s="3"/>
      <c r="I511"/>
    </row>
    <row r="512" spans="4:9" x14ac:dyDescent="0.2">
      <c r="D512" s="18">
        <v>40241</v>
      </c>
      <c r="E512">
        <v>1.3668</v>
      </c>
      <c r="G512" s="3"/>
      <c r="I512"/>
    </row>
    <row r="513" spans="4:9" x14ac:dyDescent="0.2">
      <c r="D513" s="18">
        <v>40240</v>
      </c>
      <c r="E513">
        <v>1.3641000000000001</v>
      </c>
      <c r="G513" s="3"/>
      <c r="H513" s="4"/>
      <c r="I513"/>
    </row>
    <row r="514" spans="4:9" x14ac:dyDescent="0.2">
      <c r="D514" s="18">
        <v>40239</v>
      </c>
      <c r="E514">
        <v>1.3548</v>
      </c>
      <c r="G514" s="3"/>
      <c r="H514" s="4"/>
      <c r="I514"/>
    </row>
    <row r="515" spans="4:9" x14ac:dyDescent="0.2">
      <c r="D515" s="18">
        <v>40238</v>
      </c>
      <c r="E515">
        <v>1.3525</v>
      </c>
      <c r="G515" s="3"/>
      <c r="I515"/>
    </row>
    <row r="516" spans="4:9" x14ac:dyDescent="0.2">
      <c r="D516" s="18">
        <v>40235</v>
      </c>
      <c r="E516">
        <v>1.357</v>
      </c>
      <c r="G516" s="3"/>
      <c r="I516"/>
    </row>
    <row r="517" spans="4:9" x14ac:dyDescent="0.2">
      <c r="D517" s="18">
        <v>40234</v>
      </c>
      <c r="E517">
        <v>1.3489</v>
      </c>
      <c r="G517" s="3"/>
      <c r="I517"/>
    </row>
    <row r="518" spans="4:9" x14ac:dyDescent="0.2">
      <c r="D518" s="18">
        <v>40233</v>
      </c>
      <c r="E518">
        <v>1.3547</v>
      </c>
      <c r="G518" s="3"/>
      <c r="I518"/>
    </row>
    <row r="519" spans="4:9" x14ac:dyDescent="0.2">
      <c r="D519" s="18">
        <v>40232</v>
      </c>
      <c r="E519">
        <v>1.3576999999999999</v>
      </c>
      <c r="G519" s="3"/>
      <c r="I519"/>
    </row>
    <row r="520" spans="4:9" x14ac:dyDescent="0.2">
      <c r="D520" s="18">
        <v>40231</v>
      </c>
      <c r="E520">
        <v>1.3626</v>
      </c>
      <c r="G520" s="3"/>
      <c r="H520" s="4"/>
      <c r="I520"/>
    </row>
    <row r="521" spans="4:9" x14ac:dyDescent="0.2">
      <c r="D521" s="18">
        <v>40228</v>
      </c>
      <c r="E521">
        <v>1.3519000000000001</v>
      </c>
      <c r="G521" s="3"/>
      <c r="H521" s="4"/>
      <c r="I521"/>
    </row>
    <row r="522" spans="4:9" x14ac:dyDescent="0.2">
      <c r="D522" s="18">
        <v>40227</v>
      </c>
      <c r="E522">
        <v>1.3567</v>
      </c>
      <c r="G522" s="3"/>
      <c r="H522" s="4"/>
      <c r="I522"/>
    </row>
    <row r="523" spans="4:9" x14ac:dyDescent="0.2">
      <c r="D523" s="18">
        <v>40226</v>
      </c>
      <c r="E523">
        <v>1.3726</v>
      </c>
      <c r="G523" s="3"/>
      <c r="I523"/>
    </row>
    <row r="524" spans="4:9" x14ac:dyDescent="0.2">
      <c r="D524" s="18">
        <v>40225</v>
      </c>
      <c r="E524">
        <v>1.3649</v>
      </c>
      <c r="G524" s="3"/>
      <c r="I524"/>
    </row>
    <row r="525" spans="4:9" x14ac:dyDescent="0.2">
      <c r="D525" s="18">
        <v>40224</v>
      </c>
      <c r="E525">
        <v>1.3607</v>
      </c>
      <c r="G525" s="3"/>
      <c r="I525"/>
    </row>
    <row r="526" spans="4:9" x14ac:dyDescent="0.2">
      <c r="D526" s="18">
        <v>40221</v>
      </c>
      <c r="E526">
        <v>1.3572</v>
      </c>
      <c r="G526" s="3"/>
      <c r="I526"/>
    </row>
    <row r="527" spans="4:9" x14ac:dyDescent="0.2">
      <c r="D527" s="18">
        <v>40220</v>
      </c>
      <c r="E527">
        <v>1.3717999999999999</v>
      </c>
      <c r="G527" s="3"/>
      <c r="H527" s="4"/>
      <c r="I527"/>
    </row>
    <row r="528" spans="4:9" x14ac:dyDescent="0.2">
      <c r="D528" s="18">
        <v>40219</v>
      </c>
      <c r="E528">
        <v>1.3740000000000001</v>
      </c>
      <c r="G528" s="3"/>
      <c r="H528" s="4"/>
      <c r="I528"/>
    </row>
    <row r="529" spans="4:9" x14ac:dyDescent="0.2">
      <c r="D529" s="18">
        <v>40218</v>
      </c>
      <c r="E529">
        <v>1.3759999999999999</v>
      </c>
      <c r="G529" s="3"/>
      <c r="H529" s="4"/>
      <c r="I529"/>
    </row>
    <row r="530" spans="4:9" x14ac:dyDescent="0.2">
      <c r="D530" s="18">
        <v>40217</v>
      </c>
      <c r="E530">
        <v>1.3674999999999999</v>
      </c>
      <c r="G530" s="3"/>
      <c r="I530"/>
    </row>
    <row r="531" spans="4:9" x14ac:dyDescent="0.2">
      <c r="D531" s="18">
        <v>40214</v>
      </c>
      <c r="E531">
        <v>1.3691</v>
      </c>
      <c r="G531" s="3"/>
      <c r="I531"/>
    </row>
    <row r="532" spans="4:9" x14ac:dyDescent="0.2">
      <c r="D532" s="18">
        <v>40213</v>
      </c>
      <c r="E532">
        <v>1.3847</v>
      </c>
      <c r="G532" s="3"/>
      <c r="I532"/>
    </row>
    <row r="533" spans="4:9" x14ac:dyDescent="0.2">
      <c r="D533" s="18">
        <v>40212</v>
      </c>
      <c r="E533">
        <v>1.3984000000000001</v>
      </c>
      <c r="G533" s="3"/>
      <c r="I533"/>
    </row>
    <row r="534" spans="4:9" x14ac:dyDescent="0.2">
      <c r="D534" s="18">
        <v>40211</v>
      </c>
      <c r="E534">
        <v>1.3936999999999999</v>
      </c>
      <c r="G534" s="3"/>
      <c r="H534" s="4"/>
      <c r="I534"/>
    </row>
    <row r="535" spans="4:9" x14ac:dyDescent="0.2">
      <c r="D535" s="18">
        <v>40210</v>
      </c>
      <c r="E535">
        <v>1.3913</v>
      </c>
      <c r="G535" s="3"/>
      <c r="H535" s="4"/>
      <c r="I535"/>
    </row>
    <row r="536" spans="4:9" x14ac:dyDescent="0.2">
      <c r="D536" s="18">
        <v>40207</v>
      </c>
      <c r="E536">
        <v>1.3966000000000001</v>
      </c>
      <c r="G536" s="3"/>
      <c r="H536" s="4"/>
      <c r="I536"/>
    </row>
    <row r="537" spans="4:9" x14ac:dyDescent="0.2">
      <c r="D537" s="18">
        <v>40206</v>
      </c>
      <c r="E537">
        <v>1.3998999999999999</v>
      </c>
      <c r="G537" s="3"/>
      <c r="I537"/>
    </row>
    <row r="538" spans="4:9" x14ac:dyDescent="0.2">
      <c r="D538" s="18">
        <v>40205</v>
      </c>
      <c r="E538">
        <v>1.4072</v>
      </c>
      <c r="G538" s="3"/>
      <c r="I538"/>
    </row>
    <row r="539" spans="4:9" x14ac:dyDescent="0.2">
      <c r="D539" s="18">
        <v>40204</v>
      </c>
      <c r="E539">
        <v>1.4085000000000001</v>
      </c>
      <c r="G539" s="3"/>
      <c r="I539"/>
    </row>
    <row r="540" spans="4:9" x14ac:dyDescent="0.2">
      <c r="D540" s="18">
        <v>40203</v>
      </c>
      <c r="E540">
        <v>1.4151</v>
      </c>
      <c r="G540" s="3"/>
      <c r="I540"/>
    </row>
    <row r="541" spans="4:9" x14ac:dyDescent="0.2">
      <c r="D541" s="18">
        <v>40200</v>
      </c>
      <c r="E541">
        <v>1.4135</v>
      </c>
      <c r="G541" s="3"/>
      <c r="H541" s="4"/>
      <c r="I541"/>
    </row>
    <row r="542" spans="4:9" x14ac:dyDescent="0.2">
      <c r="D542" s="18">
        <v>40199</v>
      </c>
      <c r="E542">
        <v>1.4064000000000001</v>
      </c>
      <c r="G542" s="3"/>
      <c r="H542" s="4"/>
      <c r="I542"/>
    </row>
    <row r="543" spans="4:9" x14ac:dyDescent="0.2">
      <c r="D543" s="18">
        <v>40198</v>
      </c>
      <c r="E543">
        <v>1.4132</v>
      </c>
      <c r="G543" s="3"/>
      <c r="I543"/>
    </row>
    <row r="544" spans="4:9" x14ac:dyDescent="0.2">
      <c r="D544" s="18">
        <v>40197</v>
      </c>
      <c r="E544">
        <v>1.4278999999999999</v>
      </c>
      <c r="G544" s="3"/>
      <c r="I544"/>
    </row>
    <row r="545" spans="4:9" x14ac:dyDescent="0.2">
      <c r="D545" s="18">
        <v>40196</v>
      </c>
      <c r="E545">
        <v>1.4369000000000001</v>
      </c>
      <c r="G545" s="3"/>
      <c r="I545"/>
    </row>
    <row r="546" spans="4:9" x14ac:dyDescent="0.2">
      <c r="D546" s="18">
        <v>40193</v>
      </c>
      <c r="E546">
        <v>1.4374</v>
      </c>
      <c r="G546" s="3"/>
      <c r="I546"/>
    </row>
    <row r="547" spans="4:9" x14ac:dyDescent="0.2">
      <c r="D547" s="18">
        <v>40192</v>
      </c>
      <c r="E547">
        <v>1.4486000000000001</v>
      </c>
      <c r="G547" s="3"/>
      <c r="I547"/>
    </row>
    <row r="548" spans="4:9" x14ac:dyDescent="0.2">
      <c r="D548" s="18">
        <v>40191</v>
      </c>
      <c r="E548">
        <v>1.4562999999999999</v>
      </c>
      <c r="G548" s="3"/>
      <c r="H548" s="4"/>
      <c r="I548"/>
    </row>
    <row r="549" spans="4:9" x14ac:dyDescent="0.2">
      <c r="D549" s="18">
        <v>40190</v>
      </c>
      <c r="E549">
        <v>1.4480999999999999</v>
      </c>
      <c r="G549" s="3"/>
      <c r="H549" s="4"/>
      <c r="I549"/>
    </row>
    <row r="550" spans="4:9" x14ac:dyDescent="0.2">
      <c r="D550" s="18">
        <v>40189</v>
      </c>
      <c r="E550">
        <v>1.4528000000000001</v>
      </c>
      <c r="G550" s="3"/>
      <c r="I550"/>
    </row>
    <row r="551" spans="4:9" x14ac:dyDescent="0.2">
      <c r="D551" s="18">
        <v>40186</v>
      </c>
      <c r="E551">
        <v>1.4273</v>
      </c>
      <c r="G551" s="3"/>
      <c r="I551"/>
    </row>
    <row r="552" spans="4:9" x14ac:dyDescent="0.2">
      <c r="D552" s="18">
        <v>40185</v>
      </c>
      <c r="E552">
        <v>1.4303999999999999</v>
      </c>
      <c r="G552" s="3"/>
      <c r="I552"/>
    </row>
    <row r="553" spans="4:9" x14ac:dyDescent="0.2">
      <c r="D553" s="18">
        <v>40184</v>
      </c>
      <c r="E553">
        <v>1.4350000000000001</v>
      </c>
      <c r="G553" s="3"/>
      <c r="I553"/>
    </row>
    <row r="554" spans="4:9" x14ac:dyDescent="0.2">
      <c r="D554" s="18">
        <v>40183</v>
      </c>
      <c r="E554">
        <v>1.4441999999999999</v>
      </c>
      <c r="G554" s="3"/>
      <c r="I554"/>
    </row>
    <row r="555" spans="4:9" x14ac:dyDescent="0.2">
      <c r="D555" s="18">
        <v>40182</v>
      </c>
      <c r="E555">
        <v>1.4389000000000001</v>
      </c>
      <c r="G555" s="3"/>
      <c r="H555" s="4"/>
      <c r="I555"/>
    </row>
    <row r="556" spans="4:9" x14ac:dyDescent="0.2">
      <c r="D556" s="18">
        <v>40178</v>
      </c>
      <c r="E556">
        <v>1.4406000000000001</v>
      </c>
      <c r="G556" s="3"/>
      <c r="H556" s="4"/>
      <c r="I556"/>
    </row>
    <row r="557" spans="4:9" x14ac:dyDescent="0.2">
      <c r="D557" s="18">
        <v>40177</v>
      </c>
      <c r="E557">
        <v>1.4338</v>
      </c>
      <c r="G557" s="3"/>
      <c r="H557" s="4"/>
      <c r="I557"/>
    </row>
    <row r="558" spans="4:9" x14ac:dyDescent="0.2">
      <c r="D558" s="18">
        <v>40176</v>
      </c>
      <c r="E558">
        <v>1.4433</v>
      </c>
      <c r="G558" s="3"/>
      <c r="I558"/>
    </row>
    <row r="559" spans="4:9" x14ac:dyDescent="0.2">
      <c r="D559" s="18">
        <v>40175</v>
      </c>
      <c r="E559">
        <v>1.4404999999999999</v>
      </c>
      <c r="G559" s="3"/>
      <c r="I559"/>
    </row>
    <row r="560" spans="4:9" x14ac:dyDescent="0.2">
      <c r="D560" s="18">
        <v>40171</v>
      </c>
      <c r="E560">
        <v>1.4398</v>
      </c>
      <c r="G560" s="3"/>
      <c r="I560"/>
    </row>
    <row r="561" spans="4:9" x14ac:dyDescent="0.2">
      <c r="D561" s="18">
        <v>40170</v>
      </c>
      <c r="E561">
        <v>1.4276</v>
      </c>
      <c r="G561" s="3"/>
      <c r="I561"/>
    </row>
    <row r="562" spans="4:9" x14ac:dyDescent="0.2">
      <c r="D562" s="18">
        <v>40169</v>
      </c>
      <c r="E562">
        <v>1.4278999999999999</v>
      </c>
      <c r="G562" s="3"/>
      <c r="H562" s="4"/>
      <c r="I562"/>
    </row>
    <row r="563" spans="4:9" x14ac:dyDescent="0.2">
      <c r="D563" s="18">
        <v>40168</v>
      </c>
      <c r="E563">
        <v>1.4368000000000001</v>
      </c>
      <c r="G563" s="3"/>
      <c r="H563" s="4"/>
      <c r="I563"/>
    </row>
    <row r="564" spans="4:9" x14ac:dyDescent="0.2">
      <c r="D564" s="18">
        <v>40165</v>
      </c>
      <c r="E564">
        <v>1.4337</v>
      </c>
      <c r="G564" s="3"/>
      <c r="I564"/>
    </row>
    <row r="565" spans="4:9" x14ac:dyDescent="0.2">
      <c r="D565" s="18">
        <v>40164</v>
      </c>
      <c r="E565">
        <v>1.4342999999999999</v>
      </c>
      <c r="G565" s="3"/>
      <c r="I565"/>
    </row>
    <row r="566" spans="4:9" x14ac:dyDescent="0.2">
      <c r="D566" s="18">
        <v>40163</v>
      </c>
      <c r="E566">
        <v>1.456</v>
      </c>
      <c r="G566" s="3"/>
      <c r="I566"/>
    </row>
    <row r="567" spans="4:9" x14ac:dyDescent="0.2">
      <c r="D567" s="18">
        <v>40162</v>
      </c>
      <c r="E567">
        <v>1.4540999999999999</v>
      </c>
      <c r="G567" s="3"/>
      <c r="I567"/>
    </row>
    <row r="568" spans="4:9" x14ac:dyDescent="0.2">
      <c r="D568" s="18">
        <v>40161</v>
      </c>
      <c r="E568">
        <v>1.4646999999999999</v>
      </c>
      <c r="G568" s="3"/>
      <c r="I568"/>
    </row>
    <row r="569" spans="4:9" x14ac:dyDescent="0.2">
      <c r="D569" s="18">
        <v>40158</v>
      </c>
      <c r="E569">
        <v>1.4757</v>
      </c>
      <c r="G569" s="3"/>
      <c r="H569" s="4"/>
      <c r="I569"/>
    </row>
    <row r="570" spans="4:9" x14ac:dyDescent="0.2">
      <c r="D570" s="18">
        <v>40157</v>
      </c>
      <c r="E570">
        <v>1.4730000000000001</v>
      </c>
      <c r="G570" s="3"/>
      <c r="H570" s="4"/>
      <c r="I570"/>
    </row>
    <row r="571" spans="4:9" x14ac:dyDescent="0.2">
      <c r="D571" s="18">
        <v>40156</v>
      </c>
      <c r="E571">
        <v>1.4767999999999999</v>
      </c>
      <c r="G571" s="3"/>
      <c r="I571"/>
    </row>
    <row r="572" spans="4:9" x14ac:dyDescent="0.2">
      <c r="D572" s="18">
        <v>40155</v>
      </c>
      <c r="E572">
        <v>1.4774</v>
      </c>
      <c r="G572" s="3"/>
      <c r="H572" s="4"/>
      <c r="I572"/>
    </row>
    <row r="573" spans="4:9" x14ac:dyDescent="0.2">
      <c r="D573" s="18">
        <v>40154</v>
      </c>
      <c r="E573">
        <v>1.4786999999999999</v>
      </c>
      <c r="G573" s="3"/>
      <c r="I573"/>
    </row>
    <row r="574" spans="4:9" x14ac:dyDescent="0.2">
      <c r="D574" s="18">
        <v>40151</v>
      </c>
      <c r="E574">
        <v>1.5067999999999999</v>
      </c>
      <c r="G574" s="3"/>
      <c r="I574"/>
    </row>
    <row r="575" spans="4:9" x14ac:dyDescent="0.2">
      <c r="D575" s="18">
        <v>40150</v>
      </c>
      <c r="E575">
        <v>1.512</v>
      </c>
      <c r="G575" s="3"/>
      <c r="I575"/>
    </row>
    <row r="576" spans="4:9" x14ac:dyDescent="0.2">
      <c r="D576" s="18">
        <v>40149</v>
      </c>
      <c r="E576">
        <v>1.5089999999999999</v>
      </c>
      <c r="G576" s="3"/>
      <c r="H576" s="4"/>
      <c r="I576"/>
    </row>
    <row r="577" spans="4:9" x14ac:dyDescent="0.2">
      <c r="D577" s="18">
        <v>40148</v>
      </c>
      <c r="E577">
        <v>1.5074000000000001</v>
      </c>
      <c r="G577" s="3"/>
      <c r="H577" s="4"/>
      <c r="I577"/>
    </row>
    <row r="578" spans="4:9" x14ac:dyDescent="0.2">
      <c r="D578" s="18">
        <v>40147</v>
      </c>
      <c r="E578">
        <v>1.5023</v>
      </c>
      <c r="G578" s="3"/>
      <c r="I578"/>
    </row>
    <row r="579" spans="4:9" x14ac:dyDescent="0.2">
      <c r="D579" s="18">
        <v>40144</v>
      </c>
      <c r="E579">
        <v>1.4918</v>
      </c>
      <c r="G579" s="3"/>
      <c r="I579"/>
    </row>
    <row r="580" spans="4:9" x14ac:dyDescent="0.2">
      <c r="D580" s="18">
        <v>40143</v>
      </c>
      <c r="E580">
        <v>1.5071000000000001</v>
      </c>
      <c r="G580" s="3"/>
      <c r="I580"/>
    </row>
    <row r="581" spans="4:9" x14ac:dyDescent="0.2">
      <c r="D581" s="18">
        <v>40142</v>
      </c>
      <c r="E581">
        <v>1.5083</v>
      </c>
      <c r="G581" s="3"/>
      <c r="I581"/>
    </row>
    <row r="582" spans="4:9" x14ac:dyDescent="0.2">
      <c r="D582" s="18">
        <v>40141</v>
      </c>
      <c r="E582">
        <v>1.4968999999999999</v>
      </c>
      <c r="G582" s="3"/>
      <c r="I582"/>
    </row>
    <row r="583" spans="4:9" x14ac:dyDescent="0.2">
      <c r="D583" s="18">
        <v>40140</v>
      </c>
      <c r="E583">
        <v>1.4967999999999999</v>
      </c>
      <c r="G583" s="3"/>
      <c r="H583" s="4"/>
      <c r="I583"/>
    </row>
    <row r="584" spans="4:9" x14ac:dyDescent="0.2">
      <c r="D584" s="18">
        <v>40137</v>
      </c>
      <c r="E584">
        <v>1.4815</v>
      </c>
      <c r="G584" s="3"/>
      <c r="H584" s="4"/>
      <c r="I584"/>
    </row>
    <row r="585" spans="4:9" x14ac:dyDescent="0.2">
      <c r="D585" s="18">
        <v>40136</v>
      </c>
      <c r="E585">
        <v>1.4863</v>
      </c>
      <c r="G585" s="3"/>
      <c r="I585"/>
    </row>
    <row r="586" spans="4:9" x14ac:dyDescent="0.2">
      <c r="D586" s="18">
        <v>40135</v>
      </c>
      <c r="E586">
        <v>1.4957</v>
      </c>
      <c r="G586" s="3"/>
      <c r="I586"/>
    </row>
    <row r="587" spans="4:9" x14ac:dyDescent="0.2">
      <c r="D587" s="18">
        <v>40134</v>
      </c>
      <c r="E587">
        <v>1.4875</v>
      </c>
      <c r="G587" s="3"/>
      <c r="I587"/>
    </row>
    <row r="588" spans="4:9" x14ac:dyDescent="0.2">
      <c r="D588" s="18">
        <v>40133</v>
      </c>
      <c r="E588">
        <v>1.4964999999999999</v>
      </c>
      <c r="G588" s="3"/>
      <c r="I588"/>
    </row>
    <row r="589" spans="4:9" x14ac:dyDescent="0.2">
      <c r="D589" s="18">
        <v>40130</v>
      </c>
      <c r="E589">
        <v>1.4867999999999999</v>
      </c>
      <c r="G589" s="3"/>
      <c r="I589"/>
    </row>
    <row r="590" spans="4:9" x14ac:dyDescent="0.2">
      <c r="D590" s="18">
        <v>40129</v>
      </c>
      <c r="E590">
        <v>1.4922</v>
      </c>
      <c r="G590" s="3"/>
      <c r="H590" s="4"/>
      <c r="I590"/>
    </row>
    <row r="591" spans="4:9" x14ac:dyDescent="0.2">
      <c r="D591" s="18">
        <v>40128</v>
      </c>
      <c r="E591">
        <v>1.5037</v>
      </c>
      <c r="G591" s="3"/>
      <c r="H591" s="4"/>
      <c r="I591"/>
    </row>
    <row r="592" spans="4:9" x14ac:dyDescent="0.2">
      <c r="D592" s="18">
        <v>40127</v>
      </c>
      <c r="E592">
        <v>1.4965999999999999</v>
      </c>
      <c r="G592" s="3"/>
      <c r="I592"/>
    </row>
    <row r="593" spans="4:9" x14ac:dyDescent="0.2">
      <c r="D593" s="18">
        <v>40126</v>
      </c>
      <c r="E593">
        <v>1.4984</v>
      </c>
      <c r="G593" s="3"/>
      <c r="I593"/>
    </row>
    <row r="594" spans="4:9" x14ac:dyDescent="0.2">
      <c r="D594" s="18">
        <v>40123</v>
      </c>
      <c r="E594">
        <v>1.4862</v>
      </c>
      <c r="G594" s="3"/>
      <c r="I594"/>
    </row>
    <row r="595" spans="4:9" x14ac:dyDescent="0.2">
      <c r="D595" s="18">
        <v>40122</v>
      </c>
      <c r="E595">
        <v>1.4866999999999999</v>
      </c>
      <c r="G595" s="3"/>
      <c r="I595"/>
    </row>
    <row r="596" spans="4:9" x14ac:dyDescent="0.2">
      <c r="D596" s="18">
        <v>40121</v>
      </c>
      <c r="E596">
        <v>1.4761</v>
      </c>
      <c r="G596" s="3"/>
      <c r="I596"/>
    </row>
    <row r="597" spans="4:9" x14ac:dyDescent="0.2">
      <c r="D597" s="18">
        <v>40120</v>
      </c>
      <c r="E597">
        <v>1.4658</v>
      </c>
      <c r="G597" s="3"/>
      <c r="H597" s="4"/>
      <c r="I597"/>
    </row>
    <row r="598" spans="4:9" x14ac:dyDescent="0.2">
      <c r="D598" s="18">
        <v>40119</v>
      </c>
      <c r="E598">
        <v>1.4772000000000001</v>
      </c>
      <c r="G598" s="3"/>
      <c r="H598" s="4"/>
      <c r="I598"/>
    </row>
    <row r="599" spans="4:9" x14ac:dyDescent="0.2">
      <c r="D599" s="18">
        <v>40116</v>
      </c>
      <c r="E599">
        <v>1.48</v>
      </c>
      <c r="G599" s="3"/>
      <c r="H599" s="4"/>
      <c r="I599"/>
    </row>
    <row r="600" spans="4:9" x14ac:dyDescent="0.2">
      <c r="D600" s="18">
        <v>40115</v>
      </c>
      <c r="E600">
        <v>1.4787999999999999</v>
      </c>
      <c r="G600" s="3"/>
      <c r="I600"/>
    </row>
    <row r="601" spans="4:9" x14ac:dyDescent="0.2">
      <c r="D601" s="18">
        <v>40114</v>
      </c>
      <c r="E601">
        <v>1.4784999999999999</v>
      </c>
      <c r="G601" s="3"/>
      <c r="I601"/>
    </row>
    <row r="602" spans="4:9" x14ac:dyDescent="0.2">
      <c r="D602" s="18">
        <v>40113</v>
      </c>
      <c r="E602">
        <v>1.4874000000000001</v>
      </c>
      <c r="G602" s="3"/>
      <c r="I602"/>
    </row>
    <row r="603" spans="4:9" x14ac:dyDescent="0.2">
      <c r="D603" s="18">
        <v>40112</v>
      </c>
      <c r="E603">
        <v>1.5019</v>
      </c>
      <c r="G603" s="3"/>
      <c r="I603"/>
    </row>
    <row r="604" spans="4:9" x14ac:dyDescent="0.2">
      <c r="D604" s="18">
        <v>40109</v>
      </c>
      <c r="E604">
        <v>1.502</v>
      </c>
      <c r="G604" s="3"/>
      <c r="H604" s="4"/>
      <c r="I604"/>
    </row>
    <row r="605" spans="4:9" x14ac:dyDescent="0.2">
      <c r="D605" s="18">
        <v>40108</v>
      </c>
      <c r="E605">
        <v>1.5</v>
      </c>
      <c r="G605" s="3"/>
      <c r="H605" s="4"/>
      <c r="I605"/>
    </row>
    <row r="606" spans="4:9" x14ac:dyDescent="0.2">
      <c r="D606" s="18">
        <v>40107</v>
      </c>
      <c r="E606">
        <v>1.4921</v>
      </c>
      <c r="G606" s="3"/>
      <c r="I606"/>
    </row>
    <row r="607" spans="4:9" x14ac:dyDescent="0.2">
      <c r="D607" s="18">
        <v>40106</v>
      </c>
      <c r="E607">
        <v>1.4971000000000001</v>
      </c>
      <c r="G607" s="3"/>
      <c r="I607"/>
    </row>
    <row r="608" spans="4:9" x14ac:dyDescent="0.2">
      <c r="D608" s="18">
        <v>40105</v>
      </c>
      <c r="E608">
        <v>1.4918</v>
      </c>
      <c r="G608" s="3"/>
      <c r="I608"/>
    </row>
    <row r="609" spans="4:9" x14ac:dyDescent="0.2">
      <c r="D609" s="18">
        <v>40102</v>
      </c>
      <c r="E609">
        <v>1.4869000000000001</v>
      </c>
      <c r="G609" s="3"/>
      <c r="I609"/>
    </row>
    <row r="610" spans="4:9" x14ac:dyDescent="0.2">
      <c r="D610" s="18">
        <v>40101</v>
      </c>
      <c r="E610">
        <v>1.4863999999999999</v>
      </c>
      <c r="G610" s="3"/>
      <c r="I610"/>
    </row>
    <row r="611" spans="4:9" x14ac:dyDescent="0.2">
      <c r="D611" s="18">
        <v>40100</v>
      </c>
      <c r="E611">
        <v>1.4881</v>
      </c>
      <c r="G611" s="3"/>
      <c r="H611" s="4"/>
      <c r="I611"/>
    </row>
    <row r="612" spans="4:9" x14ac:dyDescent="0.2">
      <c r="D612" s="18">
        <v>40099</v>
      </c>
      <c r="E612">
        <v>1.4863999999999999</v>
      </c>
      <c r="G612" s="3"/>
      <c r="H612" s="4"/>
      <c r="I612"/>
    </row>
    <row r="613" spans="4:9" x14ac:dyDescent="0.2">
      <c r="D613" s="18">
        <v>40098</v>
      </c>
      <c r="E613">
        <v>1.4764999999999999</v>
      </c>
      <c r="G613" s="3"/>
      <c r="I613"/>
    </row>
    <row r="614" spans="4:9" x14ac:dyDescent="0.2">
      <c r="D614" s="18">
        <v>40095</v>
      </c>
      <c r="E614">
        <v>1.4750000000000001</v>
      </c>
      <c r="G614" s="3"/>
      <c r="I614"/>
    </row>
    <row r="615" spans="4:9" x14ac:dyDescent="0.2">
      <c r="D615" s="18">
        <v>40094</v>
      </c>
      <c r="E615">
        <v>1.4762999999999999</v>
      </c>
      <c r="G615" s="3"/>
      <c r="I615"/>
    </row>
    <row r="616" spans="4:9" x14ac:dyDescent="0.2">
      <c r="D616" s="18">
        <v>40093</v>
      </c>
      <c r="E616">
        <v>1.4694</v>
      </c>
      <c r="G616" s="3"/>
      <c r="I616"/>
    </row>
    <row r="617" spans="4:9" x14ac:dyDescent="0.2">
      <c r="D617" s="18">
        <v>40092</v>
      </c>
      <c r="E617">
        <v>1.4722</v>
      </c>
      <c r="G617" s="3"/>
      <c r="I617"/>
    </row>
    <row r="618" spans="4:9" x14ac:dyDescent="0.2">
      <c r="D618" s="18">
        <v>40091</v>
      </c>
      <c r="E618">
        <v>1.4616</v>
      </c>
      <c r="G618" s="3"/>
      <c r="H618" s="4"/>
      <c r="I618"/>
    </row>
    <row r="619" spans="4:9" x14ac:dyDescent="0.2">
      <c r="D619" s="18">
        <v>40088</v>
      </c>
      <c r="E619">
        <v>1.4537</v>
      </c>
      <c r="G619" s="3"/>
      <c r="H619" s="4"/>
      <c r="I619"/>
    </row>
    <row r="620" spans="4:9" x14ac:dyDescent="0.2">
      <c r="D620" s="18">
        <v>40087</v>
      </c>
      <c r="E620">
        <v>1.4539</v>
      </c>
      <c r="G620" s="3"/>
      <c r="H620" s="4"/>
      <c r="I620"/>
    </row>
    <row r="621" spans="4:9" x14ac:dyDescent="0.2">
      <c r="D621" s="18">
        <v>40086</v>
      </c>
      <c r="E621">
        <v>1.4642999999999999</v>
      </c>
      <c r="G621" s="3"/>
      <c r="I621"/>
    </row>
    <row r="622" spans="4:9" x14ac:dyDescent="0.2">
      <c r="D622" s="18">
        <v>40085</v>
      </c>
      <c r="E622">
        <v>1.4549000000000001</v>
      </c>
      <c r="G622" s="3"/>
      <c r="I622"/>
    </row>
    <row r="623" spans="4:9" x14ac:dyDescent="0.2">
      <c r="D623" s="18">
        <v>40084</v>
      </c>
      <c r="E623">
        <v>1.4650000000000001</v>
      </c>
      <c r="G623" s="3"/>
      <c r="I623"/>
    </row>
    <row r="624" spans="4:9" x14ac:dyDescent="0.2">
      <c r="D624" s="18">
        <v>40081</v>
      </c>
      <c r="E624">
        <v>1.4670000000000001</v>
      </c>
      <c r="G624" s="3"/>
      <c r="I624"/>
    </row>
    <row r="625" spans="4:9" x14ac:dyDescent="0.2">
      <c r="D625" s="18">
        <v>40080</v>
      </c>
      <c r="E625">
        <v>1.4767999999999999</v>
      </c>
      <c r="G625" s="3"/>
      <c r="H625" s="4"/>
      <c r="I625"/>
    </row>
    <row r="626" spans="4:9" x14ac:dyDescent="0.2">
      <c r="D626" s="18">
        <v>40079</v>
      </c>
      <c r="E626">
        <v>1.4782999999999999</v>
      </c>
      <c r="G626" s="3"/>
      <c r="H626" s="4"/>
      <c r="I626"/>
    </row>
    <row r="627" spans="4:9" x14ac:dyDescent="0.2">
      <c r="D627" s="18">
        <v>40078</v>
      </c>
      <c r="E627">
        <v>1.478</v>
      </c>
      <c r="G627" s="3"/>
      <c r="I627"/>
    </row>
    <row r="628" spans="4:9" x14ac:dyDescent="0.2">
      <c r="D628" s="18">
        <v>40077</v>
      </c>
      <c r="E628">
        <v>1.4658</v>
      </c>
      <c r="G628" s="3"/>
      <c r="I628"/>
    </row>
    <row r="629" spans="4:9" x14ac:dyDescent="0.2">
      <c r="D629" s="18">
        <v>40074</v>
      </c>
      <c r="E629">
        <v>1.4704999999999999</v>
      </c>
      <c r="G629" s="3"/>
      <c r="I629"/>
    </row>
    <row r="630" spans="4:9" x14ac:dyDescent="0.2">
      <c r="D630" s="18">
        <v>40073</v>
      </c>
      <c r="E630">
        <v>1.4712000000000001</v>
      </c>
      <c r="G630" s="3"/>
      <c r="I630"/>
    </row>
    <row r="631" spans="4:9" x14ac:dyDescent="0.2">
      <c r="D631" s="18">
        <v>40072</v>
      </c>
      <c r="E631">
        <v>1.4671000000000001</v>
      </c>
      <c r="G631" s="3"/>
      <c r="I631"/>
    </row>
    <row r="632" spans="4:9" x14ac:dyDescent="0.2">
      <c r="D632" s="18">
        <v>40071</v>
      </c>
      <c r="E632">
        <v>1.4611000000000001</v>
      </c>
      <c r="G632" s="3"/>
      <c r="H632" s="4"/>
      <c r="I632"/>
    </row>
    <row r="633" spans="4:9" x14ac:dyDescent="0.2">
      <c r="D633" s="18">
        <v>40070</v>
      </c>
      <c r="E633">
        <v>1.4560999999999999</v>
      </c>
      <c r="G633" s="3"/>
      <c r="H633" s="4"/>
      <c r="I633"/>
    </row>
    <row r="634" spans="4:9" x14ac:dyDescent="0.2">
      <c r="D634" s="18">
        <v>40067</v>
      </c>
      <c r="E634">
        <v>1.4594</v>
      </c>
      <c r="G634" s="3"/>
      <c r="I634"/>
    </row>
    <row r="635" spans="4:9" x14ac:dyDescent="0.2">
      <c r="D635" s="18">
        <v>40066</v>
      </c>
      <c r="E635">
        <v>1.4544999999999999</v>
      </c>
      <c r="G635" s="3"/>
      <c r="I635"/>
    </row>
    <row r="636" spans="4:9" x14ac:dyDescent="0.2">
      <c r="D636" s="18">
        <v>40065</v>
      </c>
      <c r="E636">
        <v>1.4521999999999999</v>
      </c>
      <c r="G636" s="3"/>
      <c r="I636"/>
    </row>
    <row r="637" spans="4:9" x14ac:dyDescent="0.2">
      <c r="D637" s="18">
        <v>40064</v>
      </c>
      <c r="E637">
        <v>1.4473</v>
      </c>
      <c r="G637" s="3"/>
      <c r="I637"/>
    </row>
    <row r="638" spans="4:9" x14ac:dyDescent="0.2">
      <c r="D638" s="18">
        <v>40063</v>
      </c>
      <c r="E638">
        <v>1.4330000000000001</v>
      </c>
      <c r="G638" s="3"/>
      <c r="I638"/>
    </row>
    <row r="639" spans="4:9" x14ac:dyDescent="0.2">
      <c r="D639" s="18">
        <v>40060</v>
      </c>
      <c r="E639">
        <v>1.4261999999999999</v>
      </c>
      <c r="G639" s="3"/>
      <c r="H639" s="4"/>
      <c r="I639"/>
    </row>
    <row r="640" spans="4:9" x14ac:dyDescent="0.2">
      <c r="D640" s="18">
        <v>40059</v>
      </c>
      <c r="E640">
        <v>1.4335</v>
      </c>
      <c r="G640" s="3"/>
      <c r="H640" s="4"/>
      <c r="I640"/>
    </row>
    <row r="641" spans="4:9" x14ac:dyDescent="0.2">
      <c r="D641" s="18">
        <v>40058</v>
      </c>
      <c r="E641">
        <v>1.4219999999999999</v>
      </c>
      <c r="G641" s="3"/>
      <c r="I641"/>
    </row>
    <row r="642" spans="4:9" x14ac:dyDescent="0.2">
      <c r="D642" s="18">
        <v>40057</v>
      </c>
      <c r="E642">
        <v>1.4314</v>
      </c>
      <c r="G642" s="3"/>
      <c r="I642"/>
    </row>
    <row r="643" spans="4:9" x14ac:dyDescent="0.2">
      <c r="D643" s="18">
        <v>40056</v>
      </c>
      <c r="E643">
        <v>1.4272</v>
      </c>
      <c r="G643" s="3"/>
      <c r="I643"/>
    </row>
    <row r="644" spans="4:9" x14ac:dyDescent="0.2">
      <c r="D644" s="18">
        <v>40053</v>
      </c>
      <c r="E644">
        <v>1.4363999999999999</v>
      </c>
      <c r="G644" s="3"/>
      <c r="I644"/>
    </row>
    <row r="645" spans="4:9" x14ac:dyDescent="0.2">
      <c r="D645" s="18">
        <v>40052</v>
      </c>
      <c r="E645">
        <v>1.4268000000000001</v>
      </c>
      <c r="G645" s="3"/>
      <c r="I645"/>
    </row>
    <row r="646" spans="4:9" x14ac:dyDescent="0.2">
      <c r="D646" s="18">
        <v>40051</v>
      </c>
      <c r="E646">
        <v>1.427</v>
      </c>
      <c r="G646" s="3"/>
      <c r="H646" s="4"/>
      <c r="I646"/>
    </row>
    <row r="647" spans="4:9" x14ac:dyDescent="0.2">
      <c r="D647" s="18">
        <v>40050</v>
      </c>
      <c r="E647">
        <v>1.4323999999999999</v>
      </c>
      <c r="G647" s="3"/>
      <c r="H647" s="4"/>
      <c r="I647"/>
    </row>
    <row r="648" spans="4:9" x14ac:dyDescent="0.2">
      <c r="D648" s="18">
        <v>40049</v>
      </c>
      <c r="E648">
        <v>1.4322999999999999</v>
      </c>
      <c r="G648" s="3"/>
      <c r="I648"/>
    </row>
    <row r="649" spans="4:9" x14ac:dyDescent="0.2">
      <c r="D649" s="18">
        <v>40046</v>
      </c>
      <c r="E649">
        <v>1.4330000000000001</v>
      </c>
      <c r="G649" s="3"/>
      <c r="I649"/>
    </row>
    <row r="650" spans="4:9" x14ac:dyDescent="0.2">
      <c r="D650" s="18">
        <v>40045</v>
      </c>
      <c r="E650">
        <v>1.4242999999999999</v>
      </c>
      <c r="G650" s="3"/>
      <c r="I650"/>
    </row>
    <row r="651" spans="4:9" x14ac:dyDescent="0.2">
      <c r="D651" s="18">
        <v>40044</v>
      </c>
      <c r="E651">
        <v>1.4112</v>
      </c>
      <c r="G651" s="3"/>
      <c r="I651"/>
    </row>
    <row r="652" spans="4:9" x14ac:dyDescent="0.2">
      <c r="D652" s="18">
        <v>40043</v>
      </c>
      <c r="E652">
        <v>1.4100999999999999</v>
      </c>
      <c r="G652" s="3"/>
      <c r="I652"/>
    </row>
    <row r="653" spans="4:9" x14ac:dyDescent="0.2">
      <c r="D653" s="18">
        <v>40042</v>
      </c>
      <c r="E653">
        <v>1.4072</v>
      </c>
      <c r="G653" s="3"/>
      <c r="H653" s="4"/>
      <c r="I653"/>
    </row>
    <row r="654" spans="4:9" x14ac:dyDescent="0.2">
      <c r="D654" s="18">
        <v>40039</v>
      </c>
      <c r="E654">
        <v>1.4294</v>
      </c>
      <c r="G654" s="3"/>
      <c r="H654" s="4"/>
      <c r="I654"/>
    </row>
    <row r="655" spans="4:9" x14ac:dyDescent="0.2">
      <c r="D655" s="18">
        <v>40038</v>
      </c>
      <c r="E655">
        <v>1.4293</v>
      </c>
      <c r="G655" s="3"/>
      <c r="H655" s="4"/>
      <c r="I655"/>
    </row>
    <row r="656" spans="4:9" x14ac:dyDescent="0.2">
      <c r="D656" s="18">
        <v>40037</v>
      </c>
      <c r="E656">
        <v>1.417</v>
      </c>
      <c r="G656" s="3"/>
      <c r="I656"/>
    </row>
    <row r="657" spans="4:9" x14ac:dyDescent="0.2">
      <c r="D657" s="18">
        <v>40036</v>
      </c>
      <c r="E657">
        <v>1.4166000000000001</v>
      </c>
      <c r="G657" s="3"/>
      <c r="I657"/>
    </row>
    <row r="658" spans="4:9" x14ac:dyDescent="0.2">
      <c r="D658" s="18">
        <v>40035</v>
      </c>
      <c r="E658">
        <v>1.4201999999999999</v>
      </c>
      <c r="G658" s="3"/>
      <c r="I658"/>
    </row>
    <row r="659" spans="4:9" x14ac:dyDescent="0.2">
      <c r="D659" s="18">
        <v>40032</v>
      </c>
      <c r="E659">
        <v>1.4357</v>
      </c>
      <c r="G659" s="3"/>
      <c r="I659"/>
    </row>
    <row r="660" spans="4:9" x14ac:dyDescent="0.2">
      <c r="D660" s="18">
        <v>40031</v>
      </c>
      <c r="E660">
        <v>1.4370000000000001</v>
      </c>
      <c r="G660" s="3"/>
      <c r="H660" s="4"/>
      <c r="I660"/>
    </row>
    <row r="661" spans="4:9" x14ac:dyDescent="0.2">
      <c r="D661" s="18">
        <v>40030</v>
      </c>
      <c r="E661">
        <v>1.4410000000000001</v>
      </c>
      <c r="G661" s="3"/>
      <c r="H661" s="4"/>
      <c r="I661"/>
    </row>
    <row r="662" spans="4:9" x14ac:dyDescent="0.2">
      <c r="D662" s="18">
        <v>40029</v>
      </c>
      <c r="E662">
        <v>1.4383999999999999</v>
      </c>
      <c r="G662" s="3"/>
      <c r="H662" s="4"/>
      <c r="I662"/>
    </row>
    <row r="663" spans="4:9" x14ac:dyDescent="0.2">
      <c r="D663" s="18">
        <v>40028</v>
      </c>
      <c r="E663">
        <v>1.4302999999999999</v>
      </c>
      <c r="G663" s="3"/>
      <c r="I663"/>
    </row>
    <row r="664" spans="4:9" x14ac:dyDescent="0.2">
      <c r="D664" s="18">
        <v>40025</v>
      </c>
      <c r="E664">
        <v>1.4137999999999999</v>
      </c>
      <c r="G664" s="3"/>
      <c r="I664"/>
    </row>
    <row r="665" spans="4:9" x14ac:dyDescent="0.2">
      <c r="D665" s="18">
        <v>40024</v>
      </c>
      <c r="E665">
        <v>1.4053</v>
      </c>
      <c r="G665" s="3"/>
      <c r="I665"/>
    </row>
    <row r="666" spans="4:9" x14ac:dyDescent="0.2">
      <c r="D666" s="18">
        <v>40023</v>
      </c>
      <c r="E666">
        <v>1.4104000000000001</v>
      </c>
      <c r="G666" s="3"/>
      <c r="I666"/>
    </row>
    <row r="667" spans="4:9" x14ac:dyDescent="0.2">
      <c r="D667" s="18">
        <v>40022</v>
      </c>
      <c r="E667">
        <v>1.4229000000000001</v>
      </c>
      <c r="G667" s="3"/>
      <c r="H667" s="4"/>
      <c r="I667"/>
    </row>
    <row r="668" spans="4:9" x14ac:dyDescent="0.2">
      <c r="D668" s="18">
        <v>40021</v>
      </c>
      <c r="E668">
        <v>1.4269000000000001</v>
      </c>
      <c r="G668" s="3"/>
      <c r="H668" s="4"/>
      <c r="I668"/>
    </row>
    <row r="669" spans="4:9" x14ac:dyDescent="0.2">
      <c r="D669" s="18">
        <v>40018</v>
      </c>
      <c r="E669">
        <v>1.4227000000000001</v>
      </c>
      <c r="G669" s="3"/>
      <c r="I669"/>
    </row>
    <row r="670" spans="4:9" x14ac:dyDescent="0.2">
      <c r="D670" s="18">
        <v>40017</v>
      </c>
      <c r="E670">
        <v>1.4229000000000001</v>
      </c>
      <c r="G670" s="3"/>
      <c r="I670"/>
    </row>
    <row r="671" spans="4:9" x14ac:dyDescent="0.2">
      <c r="D671" s="18">
        <v>40016</v>
      </c>
      <c r="E671">
        <v>1.4191</v>
      </c>
      <c r="G671" s="3"/>
      <c r="I671"/>
    </row>
    <row r="672" spans="4:9" x14ac:dyDescent="0.2">
      <c r="D672" s="18">
        <v>40015</v>
      </c>
      <c r="E672">
        <v>1.4222999999999999</v>
      </c>
      <c r="G672" s="3"/>
      <c r="I672"/>
    </row>
    <row r="673" spans="4:9" x14ac:dyDescent="0.2">
      <c r="D673" s="18">
        <v>40014</v>
      </c>
      <c r="E673">
        <v>1.4217</v>
      </c>
      <c r="G673" s="3"/>
      <c r="I673"/>
    </row>
    <row r="674" spans="4:9" x14ac:dyDescent="0.2">
      <c r="D674" s="18">
        <v>40011</v>
      </c>
      <c r="E674">
        <v>1.409</v>
      </c>
      <c r="G674" s="3"/>
      <c r="H674" s="4"/>
      <c r="I674"/>
    </row>
    <row r="675" spans="4:9" x14ac:dyDescent="0.2">
      <c r="D675" s="18">
        <v>40010</v>
      </c>
      <c r="E675">
        <v>1.413</v>
      </c>
      <c r="G675" s="3"/>
      <c r="H675" s="4"/>
      <c r="I675"/>
    </row>
    <row r="676" spans="4:9" x14ac:dyDescent="0.2">
      <c r="D676" s="18">
        <v>40009</v>
      </c>
      <c r="E676">
        <v>1.4089</v>
      </c>
      <c r="G676" s="3"/>
      <c r="H676" s="4"/>
      <c r="I676"/>
    </row>
    <row r="677" spans="4:9" x14ac:dyDescent="0.2">
      <c r="D677" s="18">
        <v>40008</v>
      </c>
      <c r="E677">
        <v>1.3991</v>
      </c>
      <c r="G677" s="3"/>
      <c r="I677"/>
    </row>
    <row r="678" spans="4:9" x14ac:dyDescent="0.2">
      <c r="D678" s="18">
        <v>40007</v>
      </c>
      <c r="E678">
        <v>1.3975</v>
      </c>
      <c r="G678" s="3"/>
      <c r="I678"/>
    </row>
    <row r="679" spans="4:9" x14ac:dyDescent="0.2">
      <c r="D679" s="18">
        <v>40004</v>
      </c>
      <c r="E679">
        <v>1.3900999999999999</v>
      </c>
      <c r="G679" s="3"/>
      <c r="I679"/>
    </row>
    <row r="680" spans="4:9" x14ac:dyDescent="0.2">
      <c r="D680" s="18">
        <v>40003</v>
      </c>
      <c r="E680">
        <v>1.399</v>
      </c>
      <c r="G680" s="3"/>
      <c r="I680"/>
    </row>
    <row r="681" spans="4:9" x14ac:dyDescent="0.2">
      <c r="D681" s="18">
        <v>40002</v>
      </c>
      <c r="E681">
        <v>1.3900999999999999</v>
      </c>
      <c r="G681" s="3"/>
      <c r="H681" s="4"/>
      <c r="I681"/>
    </row>
    <row r="682" spans="4:9" x14ac:dyDescent="0.2">
      <c r="D682" s="18">
        <v>40001</v>
      </c>
      <c r="E682">
        <v>1.4018999999999999</v>
      </c>
      <c r="G682" s="3"/>
      <c r="H682" s="4"/>
      <c r="I682"/>
    </row>
    <row r="683" spans="4:9" x14ac:dyDescent="0.2">
      <c r="D683" s="18">
        <v>40000</v>
      </c>
      <c r="E683">
        <v>1.3896999999999999</v>
      </c>
      <c r="G683" s="3"/>
      <c r="I683"/>
    </row>
    <row r="684" spans="4:9" x14ac:dyDescent="0.2">
      <c r="D684" s="18">
        <v>39997</v>
      </c>
      <c r="E684">
        <v>1.4009</v>
      </c>
      <c r="G684" s="3"/>
      <c r="I684"/>
    </row>
    <row r="685" spans="4:9" x14ac:dyDescent="0.2">
      <c r="D685" s="18">
        <v>39996</v>
      </c>
      <c r="E685">
        <v>1.4049</v>
      </c>
      <c r="G685" s="3"/>
      <c r="I685"/>
    </row>
    <row r="686" spans="4:9" x14ac:dyDescent="0.2">
      <c r="D686" s="18">
        <v>39995</v>
      </c>
      <c r="E686">
        <v>1.4096</v>
      </c>
      <c r="G686" s="3"/>
      <c r="H686" s="4"/>
      <c r="I686"/>
    </row>
    <row r="687" spans="4:9" x14ac:dyDescent="0.2">
      <c r="D687" s="18">
        <v>39994</v>
      </c>
      <c r="E687">
        <v>1.4134</v>
      </c>
      <c r="G687" s="3"/>
      <c r="I687"/>
    </row>
    <row r="688" spans="4:9" x14ac:dyDescent="0.2">
      <c r="D688" s="18">
        <v>39993</v>
      </c>
      <c r="E688">
        <v>1.4057999999999999</v>
      </c>
      <c r="G688" s="3"/>
      <c r="H688" s="4"/>
      <c r="I688"/>
    </row>
    <row r="689" spans="4:9" x14ac:dyDescent="0.2">
      <c r="D689" s="18">
        <v>39990</v>
      </c>
      <c r="E689">
        <v>1.4096</v>
      </c>
      <c r="G689" s="3"/>
      <c r="H689" s="4"/>
      <c r="I689"/>
    </row>
    <row r="690" spans="4:9" x14ac:dyDescent="0.2">
      <c r="D690" s="18">
        <v>39989</v>
      </c>
      <c r="E690">
        <v>1.3939999999999999</v>
      </c>
      <c r="G690" s="3"/>
      <c r="H690" s="4"/>
      <c r="I690"/>
    </row>
    <row r="691" spans="4:9" x14ac:dyDescent="0.2">
      <c r="D691" s="18">
        <v>39988</v>
      </c>
      <c r="E691">
        <v>1.4029</v>
      </c>
      <c r="G691" s="3"/>
      <c r="I691"/>
    </row>
    <row r="692" spans="4:9" x14ac:dyDescent="0.2">
      <c r="D692" s="18">
        <v>39987</v>
      </c>
      <c r="E692">
        <v>1.3977999999999999</v>
      </c>
      <c r="G692" s="3"/>
      <c r="I692"/>
    </row>
    <row r="693" spans="4:9" x14ac:dyDescent="0.2">
      <c r="D693" s="18">
        <v>39986</v>
      </c>
      <c r="E693">
        <v>1.3857999999999999</v>
      </c>
      <c r="G693" s="3"/>
      <c r="I693"/>
    </row>
    <row r="694" spans="4:9" x14ac:dyDescent="0.2">
      <c r="D694" s="18">
        <v>39983</v>
      </c>
      <c r="E694">
        <v>1.3932</v>
      </c>
      <c r="G694" s="3"/>
      <c r="I694"/>
    </row>
    <row r="695" spans="4:9" x14ac:dyDescent="0.2">
      <c r="D695" s="18">
        <v>39982</v>
      </c>
      <c r="E695">
        <v>1.3919999999999999</v>
      </c>
      <c r="G695" s="3"/>
      <c r="H695" s="4"/>
      <c r="I695"/>
    </row>
    <row r="696" spans="4:9" x14ac:dyDescent="0.2">
      <c r="D696" s="18">
        <v>39981</v>
      </c>
      <c r="E696">
        <v>1.3839999999999999</v>
      </c>
      <c r="G696" s="3"/>
      <c r="H696" s="4"/>
      <c r="I696"/>
    </row>
    <row r="697" spans="4:9" x14ac:dyDescent="0.2">
      <c r="D697" s="18">
        <v>39980</v>
      </c>
      <c r="E697">
        <v>1.389</v>
      </c>
      <c r="G697" s="3"/>
      <c r="I697"/>
    </row>
    <row r="698" spans="4:9" x14ac:dyDescent="0.2">
      <c r="D698" s="18">
        <v>39979</v>
      </c>
      <c r="E698">
        <v>1.385</v>
      </c>
      <c r="G698" s="3"/>
      <c r="I698"/>
    </row>
    <row r="699" spans="4:9" x14ac:dyDescent="0.2">
      <c r="D699" s="18">
        <v>39976</v>
      </c>
      <c r="E699">
        <v>1.4004000000000001</v>
      </c>
      <c r="G699" s="3"/>
      <c r="I699"/>
    </row>
    <row r="700" spans="4:9" x14ac:dyDescent="0.2">
      <c r="D700" s="18">
        <v>39975</v>
      </c>
      <c r="E700">
        <v>1.3969</v>
      </c>
      <c r="G700" s="3"/>
      <c r="H700" s="4"/>
      <c r="I700"/>
    </row>
    <row r="701" spans="4:9" x14ac:dyDescent="0.2">
      <c r="D701" s="18">
        <v>39974</v>
      </c>
      <c r="E701">
        <v>1.4101999999999999</v>
      </c>
      <c r="G701" s="3"/>
      <c r="I701"/>
    </row>
    <row r="702" spans="4:9" x14ac:dyDescent="0.2">
      <c r="D702" s="18">
        <v>39973</v>
      </c>
      <c r="E702">
        <v>1.3958999999999999</v>
      </c>
      <c r="G702" s="3"/>
      <c r="H702" s="4"/>
      <c r="I702"/>
    </row>
    <row r="703" spans="4:9" x14ac:dyDescent="0.2">
      <c r="D703" s="18">
        <v>39972</v>
      </c>
      <c r="E703">
        <v>1.3866000000000001</v>
      </c>
      <c r="G703" s="3"/>
      <c r="H703" s="4"/>
      <c r="I703"/>
    </row>
    <row r="704" spans="4:9" x14ac:dyDescent="0.2">
      <c r="D704" s="18">
        <v>39969</v>
      </c>
      <c r="E704">
        <v>1.4177</v>
      </c>
      <c r="G704" s="3"/>
      <c r="I704"/>
    </row>
    <row r="705" spans="4:9" x14ac:dyDescent="0.2">
      <c r="D705" s="18">
        <v>39968</v>
      </c>
      <c r="E705">
        <v>1.4095</v>
      </c>
      <c r="G705" s="3"/>
      <c r="I705"/>
    </row>
    <row r="706" spans="4:9" x14ac:dyDescent="0.2">
      <c r="D706" s="18">
        <v>39967</v>
      </c>
      <c r="E706">
        <v>1.4207000000000001</v>
      </c>
      <c r="G706" s="3"/>
      <c r="I706"/>
    </row>
    <row r="707" spans="4:9" x14ac:dyDescent="0.2">
      <c r="D707" s="18">
        <v>39966</v>
      </c>
      <c r="E707">
        <v>1.4238</v>
      </c>
      <c r="G707" s="3"/>
      <c r="I707"/>
    </row>
    <row r="708" spans="4:9" x14ac:dyDescent="0.2">
      <c r="D708" s="18">
        <v>39965</v>
      </c>
      <c r="E708">
        <v>1.4219999999999999</v>
      </c>
      <c r="G708" s="3"/>
      <c r="I708"/>
    </row>
    <row r="709" spans="4:9" x14ac:dyDescent="0.2">
      <c r="D709" s="18">
        <v>39962</v>
      </c>
      <c r="E709">
        <v>1.4097999999999999</v>
      </c>
      <c r="G709" s="3"/>
      <c r="H709" s="4"/>
      <c r="I709"/>
    </row>
    <row r="710" spans="4:9" x14ac:dyDescent="0.2">
      <c r="D710" s="18">
        <v>39961</v>
      </c>
      <c r="E710">
        <v>1.3855999999999999</v>
      </c>
      <c r="G710" s="3"/>
      <c r="H710" s="4"/>
      <c r="I710"/>
    </row>
    <row r="711" spans="4:9" x14ac:dyDescent="0.2">
      <c r="D711" s="18">
        <v>39960</v>
      </c>
      <c r="E711">
        <v>1.3900999999999999</v>
      </c>
      <c r="G711" s="3"/>
      <c r="I711"/>
    </row>
    <row r="712" spans="4:9" x14ac:dyDescent="0.2">
      <c r="D712" s="18">
        <v>39959</v>
      </c>
      <c r="E712">
        <v>1.3908</v>
      </c>
      <c r="G712" s="3"/>
      <c r="I712"/>
    </row>
    <row r="713" spans="4:9" x14ac:dyDescent="0.2">
      <c r="D713" s="18">
        <v>39958</v>
      </c>
      <c r="E713">
        <v>1.401</v>
      </c>
      <c r="G713" s="3"/>
      <c r="H713" s="4"/>
      <c r="I713"/>
    </row>
    <row r="714" spans="4:9" x14ac:dyDescent="0.2">
      <c r="D714" s="18">
        <v>39955</v>
      </c>
      <c r="E714">
        <v>1.3972</v>
      </c>
      <c r="G714" s="3"/>
      <c r="I714"/>
    </row>
    <row r="715" spans="4:9" x14ac:dyDescent="0.2">
      <c r="D715" s="18">
        <v>39954</v>
      </c>
      <c r="E715">
        <v>1.3771</v>
      </c>
      <c r="G715" s="3"/>
      <c r="I715"/>
    </row>
    <row r="716" spans="4:9" x14ac:dyDescent="0.2">
      <c r="D716" s="18">
        <v>39953</v>
      </c>
      <c r="E716">
        <v>1.369</v>
      </c>
      <c r="G716" s="3"/>
      <c r="H716" s="4"/>
      <c r="I716"/>
    </row>
    <row r="717" spans="4:9" x14ac:dyDescent="0.2">
      <c r="D717" s="18">
        <v>39952</v>
      </c>
      <c r="E717">
        <v>1.3612</v>
      </c>
      <c r="G717" s="3"/>
      <c r="H717" s="4"/>
      <c r="I717"/>
    </row>
    <row r="718" spans="4:9" x14ac:dyDescent="0.2">
      <c r="D718" s="18">
        <v>39951</v>
      </c>
      <c r="E718">
        <v>1.3493999999999999</v>
      </c>
      <c r="G718" s="3"/>
      <c r="I718"/>
    </row>
    <row r="719" spans="4:9" x14ac:dyDescent="0.2">
      <c r="D719" s="18">
        <v>39948</v>
      </c>
      <c r="E719">
        <v>1.3517999999999999</v>
      </c>
      <c r="G719" s="3"/>
      <c r="I719"/>
    </row>
    <row r="720" spans="4:9" x14ac:dyDescent="0.2">
      <c r="D720" s="18">
        <v>39947</v>
      </c>
      <c r="E720">
        <v>1.3563000000000001</v>
      </c>
      <c r="G720" s="3"/>
      <c r="I720"/>
    </row>
    <row r="721" spans="4:9" x14ac:dyDescent="0.2">
      <c r="D721" s="18">
        <v>39946</v>
      </c>
      <c r="E721">
        <v>1.3623000000000001</v>
      </c>
      <c r="G721" s="3"/>
      <c r="I721"/>
    </row>
    <row r="722" spans="4:9" x14ac:dyDescent="0.2">
      <c r="D722" s="18">
        <v>39945</v>
      </c>
      <c r="E722">
        <v>1.3683000000000001</v>
      </c>
      <c r="G722" s="3"/>
      <c r="I722"/>
    </row>
    <row r="723" spans="4:9" x14ac:dyDescent="0.2">
      <c r="D723" s="18">
        <v>39944</v>
      </c>
      <c r="E723">
        <v>1.3573999999999999</v>
      </c>
      <c r="G723" s="3"/>
      <c r="H723" s="4"/>
      <c r="I723"/>
    </row>
    <row r="724" spans="4:9" x14ac:dyDescent="0.2">
      <c r="D724" s="18">
        <v>39941</v>
      </c>
      <c r="E724">
        <v>1.3425</v>
      </c>
      <c r="G724" s="3"/>
      <c r="H724" s="4"/>
      <c r="I724"/>
    </row>
    <row r="725" spans="4:9" x14ac:dyDescent="0.2">
      <c r="D725" s="18">
        <v>39940</v>
      </c>
      <c r="E725">
        <v>1.3363</v>
      </c>
      <c r="G725" s="3"/>
      <c r="I725"/>
    </row>
    <row r="726" spans="4:9" x14ac:dyDescent="0.2">
      <c r="D726" s="18">
        <v>39939</v>
      </c>
      <c r="E726">
        <v>1.3322000000000001</v>
      </c>
      <c r="G726" s="3"/>
      <c r="I726"/>
    </row>
    <row r="727" spans="4:9" x14ac:dyDescent="0.2">
      <c r="D727" s="18">
        <v>39938</v>
      </c>
      <c r="E727">
        <v>1.3403</v>
      </c>
      <c r="G727" s="3"/>
      <c r="I727"/>
    </row>
    <row r="728" spans="4:9" x14ac:dyDescent="0.2">
      <c r="D728" s="18">
        <v>39937</v>
      </c>
      <c r="E728">
        <v>1.3223</v>
      </c>
      <c r="G728" s="3"/>
      <c r="I728"/>
    </row>
    <row r="729" spans="4:9" x14ac:dyDescent="0.2">
      <c r="D729" s="18">
        <v>39933</v>
      </c>
      <c r="E729">
        <v>1.3274999999999999</v>
      </c>
      <c r="G729" s="3"/>
      <c r="I729"/>
    </row>
    <row r="730" spans="4:9" x14ac:dyDescent="0.2">
      <c r="D730" s="18">
        <v>39932</v>
      </c>
      <c r="E730">
        <v>1.3266</v>
      </c>
      <c r="G730" s="3"/>
      <c r="H730" s="4"/>
      <c r="I730"/>
    </row>
    <row r="731" spans="4:9" x14ac:dyDescent="0.2">
      <c r="D731" s="18">
        <v>39931</v>
      </c>
      <c r="E731">
        <v>1.2991999999999999</v>
      </c>
      <c r="G731" s="3"/>
      <c r="H731" s="4"/>
      <c r="I731"/>
    </row>
    <row r="732" spans="4:9" x14ac:dyDescent="0.2">
      <c r="D732" s="18">
        <v>39930</v>
      </c>
      <c r="E732">
        <v>1.3125</v>
      </c>
      <c r="G732" s="3"/>
      <c r="I732"/>
    </row>
    <row r="733" spans="4:9" x14ac:dyDescent="0.2">
      <c r="D733" s="18">
        <v>39927</v>
      </c>
      <c r="E733">
        <v>1.3231999999999999</v>
      </c>
      <c r="G733" s="3"/>
      <c r="I733"/>
    </row>
    <row r="734" spans="4:9" x14ac:dyDescent="0.2">
      <c r="D734" s="18">
        <v>39926</v>
      </c>
      <c r="E734">
        <v>1.3049999999999999</v>
      </c>
      <c r="G734" s="3"/>
      <c r="I734"/>
    </row>
    <row r="735" spans="4:9" x14ac:dyDescent="0.2">
      <c r="D735" s="18">
        <v>39925</v>
      </c>
      <c r="E735">
        <v>1.2947</v>
      </c>
      <c r="G735" s="3"/>
      <c r="I735"/>
    </row>
    <row r="736" spans="4:9" x14ac:dyDescent="0.2">
      <c r="D736" s="18">
        <v>39924</v>
      </c>
      <c r="E736">
        <v>1.2931999999999999</v>
      </c>
      <c r="G736" s="3"/>
      <c r="H736" s="4"/>
      <c r="I736"/>
    </row>
    <row r="737" spans="4:9" x14ac:dyDescent="0.2">
      <c r="D737" s="18">
        <v>39923</v>
      </c>
      <c r="E737">
        <v>1.2966</v>
      </c>
      <c r="G737" s="8"/>
      <c r="H737" s="9"/>
      <c r="I737"/>
    </row>
    <row r="738" spans="4:9" x14ac:dyDescent="0.2">
      <c r="D738" s="18">
        <v>39920</v>
      </c>
      <c r="E738">
        <v>1.3058000000000001</v>
      </c>
      <c r="G738" s="3"/>
      <c r="H738" s="4"/>
      <c r="I738"/>
    </row>
    <row r="739" spans="4:9" x14ac:dyDescent="0.2">
      <c r="D739" s="18">
        <v>39919</v>
      </c>
      <c r="E739">
        <v>1.3196000000000001</v>
      </c>
      <c r="G739" s="3"/>
      <c r="I739"/>
    </row>
    <row r="740" spans="4:9" x14ac:dyDescent="0.2">
      <c r="D740" s="18">
        <v>39918</v>
      </c>
      <c r="E740">
        <v>1.3172999999999999</v>
      </c>
      <c r="G740" s="3"/>
      <c r="I740"/>
    </row>
    <row r="741" spans="4:9" x14ac:dyDescent="0.2">
      <c r="D741" s="18">
        <v>39917</v>
      </c>
      <c r="E741">
        <v>1.3275999999999999</v>
      </c>
      <c r="G741" s="3"/>
      <c r="I741"/>
    </row>
    <row r="742" spans="4:9" x14ac:dyDescent="0.2">
      <c r="D742" s="18">
        <v>39912</v>
      </c>
      <c r="E742">
        <v>1.3272999999999999</v>
      </c>
      <c r="G742" s="3"/>
      <c r="I742"/>
    </row>
    <row r="743" spans="4:9" x14ac:dyDescent="0.2">
      <c r="D743" s="18">
        <v>39911</v>
      </c>
      <c r="E743">
        <v>1.3230999999999999</v>
      </c>
      <c r="G743" s="3"/>
      <c r="I743"/>
    </row>
    <row r="744" spans="4:9" x14ac:dyDescent="0.2">
      <c r="D744" s="18">
        <v>39910</v>
      </c>
      <c r="E744">
        <v>1.3254999999999999</v>
      </c>
      <c r="G744" s="3"/>
      <c r="H744" s="4"/>
      <c r="I744"/>
    </row>
    <row r="745" spans="4:9" x14ac:dyDescent="0.2">
      <c r="D745" s="18">
        <v>39909</v>
      </c>
      <c r="E745">
        <v>1.3495999999999999</v>
      </c>
      <c r="G745" s="3"/>
      <c r="H745" s="4"/>
      <c r="I745"/>
    </row>
    <row r="746" spans="4:9" x14ac:dyDescent="0.2">
      <c r="D746" s="18">
        <v>39906</v>
      </c>
      <c r="E746">
        <v>1.3425</v>
      </c>
      <c r="G746" s="3"/>
      <c r="H746" s="10"/>
      <c r="I746"/>
    </row>
    <row r="747" spans="4:9" x14ac:dyDescent="0.2">
      <c r="D747" s="18">
        <v>39905</v>
      </c>
      <c r="E747">
        <v>1.3391999999999999</v>
      </c>
      <c r="G747" s="3"/>
      <c r="I747"/>
    </row>
    <row r="748" spans="4:9" x14ac:dyDescent="0.2">
      <c r="D748" s="18">
        <v>39904</v>
      </c>
      <c r="E748">
        <v>1.3246</v>
      </c>
      <c r="G748" s="3"/>
      <c r="I748"/>
    </row>
    <row r="749" spans="4:9" x14ac:dyDescent="0.2">
      <c r="D749" s="18">
        <v>39903</v>
      </c>
      <c r="E749">
        <v>1.3308</v>
      </c>
      <c r="G749" s="3"/>
      <c r="I749"/>
    </row>
    <row r="750" spans="4:9" x14ac:dyDescent="0.2">
      <c r="D750" s="18">
        <v>39902</v>
      </c>
      <c r="E750">
        <v>1.3192999999999999</v>
      </c>
      <c r="G750" s="3"/>
      <c r="I750"/>
    </row>
    <row r="751" spans="4:9" x14ac:dyDescent="0.2">
      <c r="D751" s="18">
        <v>39899</v>
      </c>
      <c r="E751">
        <v>1.3294999999999999</v>
      </c>
      <c r="G751" s="3"/>
      <c r="H751" s="4"/>
      <c r="I751"/>
    </row>
    <row r="752" spans="4:9" x14ac:dyDescent="0.2">
      <c r="D752" s="18">
        <v>39898</v>
      </c>
      <c r="E752">
        <v>1.3607</v>
      </c>
      <c r="G752" s="3"/>
      <c r="H752" s="4"/>
      <c r="I752"/>
    </row>
    <row r="753" spans="4:9" x14ac:dyDescent="0.2">
      <c r="D753" s="18">
        <v>39897</v>
      </c>
      <c r="E753">
        <v>1.3493999999999999</v>
      </c>
      <c r="G753" s="3"/>
      <c r="H753" s="9"/>
      <c r="I753"/>
    </row>
    <row r="754" spans="4:9" x14ac:dyDescent="0.2">
      <c r="D754" s="18">
        <v>39896</v>
      </c>
      <c r="E754">
        <v>1.3507</v>
      </c>
      <c r="G754" s="3"/>
      <c r="I754"/>
    </row>
    <row r="755" spans="4:9" x14ac:dyDescent="0.2">
      <c r="D755" s="18">
        <v>39895</v>
      </c>
      <c r="E755">
        <v>1.3557999999999999</v>
      </c>
      <c r="G755" s="3"/>
      <c r="I755"/>
    </row>
    <row r="756" spans="4:9" x14ac:dyDescent="0.2">
      <c r="D756" s="18">
        <v>39892</v>
      </c>
      <c r="E756">
        <v>1.3549</v>
      </c>
      <c r="G756" s="3"/>
      <c r="I756"/>
    </row>
    <row r="757" spans="4:9" x14ac:dyDescent="0.2">
      <c r="D757" s="18">
        <v>39891</v>
      </c>
      <c r="E757">
        <v>1.3671</v>
      </c>
      <c r="G757" s="3"/>
      <c r="I757"/>
    </row>
    <row r="758" spans="4:9" x14ac:dyDescent="0.2">
      <c r="D758" s="18">
        <v>39890</v>
      </c>
      <c r="E758">
        <v>1.3129999999999999</v>
      </c>
      <c r="G758" s="3"/>
      <c r="H758" s="4"/>
      <c r="I758"/>
    </row>
    <row r="759" spans="4:9" x14ac:dyDescent="0.2">
      <c r="D759" s="18">
        <v>39889</v>
      </c>
      <c r="E759">
        <v>1.2942</v>
      </c>
      <c r="G759" s="3"/>
      <c r="H759" s="4"/>
      <c r="I759"/>
    </row>
    <row r="760" spans="4:9" x14ac:dyDescent="0.2">
      <c r="D760" s="18">
        <v>39888</v>
      </c>
      <c r="E760">
        <v>1.3042</v>
      </c>
      <c r="G760" s="3"/>
      <c r="I760"/>
    </row>
    <row r="761" spans="4:9" x14ac:dyDescent="0.2">
      <c r="D761" s="18">
        <v>39885</v>
      </c>
      <c r="E761">
        <v>1.2905</v>
      </c>
      <c r="G761" s="3"/>
      <c r="I761"/>
    </row>
    <row r="762" spans="4:9" x14ac:dyDescent="0.2">
      <c r="D762" s="18">
        <v>39884</v>
      </c>
      <c r="E762">
        <v>1.2782</v>
      </c>
      <c r="G762" s="3"/>
      <c r="I762"/>
    </row>
    <row r="763" spans="4:9" x14ac:dyDescent="0.2">
      <c r="D763" s="18">
        <v>39883</v>
      </c>
      <c r="E763">
        <v>1.2786</v>
      </c>
      <c r="G763" s="3"/>
      <c r="I763"/>
    </row>
    <row r="764" spans="4:9" x14ac:dyDescent="0.2">
      <c r="D764" s="18">
        <v>39882</v>
      </c>
      <c r="E764">
        <v>1.2783</v>
      </c>
      <c r="G764" s="3"/>
      <c r="I764"/>
    </row>
    <row r="765" spans="4:9" x14ac:dyDescent="0.2">
      <c r="D765" s="18">
        <v>39881</v>
      </c>
      <c r="E765">
        <v>1.2565</v>
      </c>
      <c r="G765" s="3"/>
      <c r="H765" s="4"/>
      <c r="I765"/>
    </row>
    <row r="766" spans="4:9" x14ac:dyDescent="0.2">
      <c r="D766" s="18">
        <v>39878</v>
      </c>
      <c r="E766">
        <v>1.2658</v>
      </c>
      <c r="G766" s="3"/>
      <c r="H766" s="4"/>
      <c r="I766"/>
    </row>
    <row r="767" spans="4:9" x14ac:dyDescent="0.2">
      <c r="D767" s="18">
        <v>39877</v>
      </c>
      <c r="E767">
        <v>1.2555000000000001</v>
      </c>
      <c r="G767" s="3"/>
      <c r="I767"/>
    </row>
    <row r="768" spans="4:9" x14ac:dyDescent="0.2">
      <c r="D768" s="18">
        <v>39876</v>
      </c>
      <c r="E768">
        <v>1.2555000000000001</v>
      </c>
      <c r="G768" s="3"/>
      <c r="I768"/>
    </row>
    <row r="769" spans="4:9" x14ac:dyDescent="0.2">
      <c r="D769" s="18">
        <v>39875</v>
      </c>
      <c r="E769">
        <v>1.2615000000000001</v>
      </c>
      <c r="G769" s="3"/>
      <c r="I769"/>
    </row>
    <row r="770" spans="4:9" x14ac:dyDescent="0.2">
      <c r="D770" s="18">
        <v>39874</v>
      </c>
      <c r="E770">
        <v>1.2596000000000001</v>
      </c>
      <c r="G770" s="3"/>
      <c r="I770"/>
    </row>
    <row r="771" spans="4:9" x14ac:dyDescent="0.2">
      <c r="D771" s="18">
        <v>39871</v>
      </c>
      <c r="E771">
        <v>1.2644</v>
      </c>
      <c r="G771" s="3"/>
      <c r="I771"/>
    </row>
    <row r="772" spans="4:9" x14ac:dyDescent="0.2">
      <c r="D772" s="18">
        <v>39870</v>
      </c>
      <c r="E772">
        <v>1.2782</v>
      </c>
      <c r="G772" s="3"/>
      <c r="H772" s="4"/>
      <c r="I772"/>
    </row>
    <row r="773" spans="4:9" x14ac:dyDescent="0.2">
      <c r="D773" s="18">
        <v>39869</v>
      </c>
      <c r="E773">
        <v>1.2795000000000001</v>
      </c>
      <c r="G773" s="3"/>
      <c r="H773" s="4"/>
      <c r="I773"/>
    </row>
    <row r="774" spans="4:9" x14ac:dyDescent="0.2">
      <c r="D774" s="18">
        <v>39868</v>
      </c>
      <c r="E774">
        <v>1.2763</v>
      </c>
      <c r="G774" s="3"/>
      <c r="I774"/>
    </row>
    <row r="775" spans="4:9" x14ac:dyDescent="0.2">
      <c r="D775" s="18">
        <v>39867</v>
      </c>
      <c r="E775">
        <v>1.2798</v>
      </c>
      <c r="G775" s="3"/>
      <c r="I775"/>
    </row>
    <row r="776" spans="4:9" x14ac:dyDescent="0.2">
      <c r="D776" s="18">
        <v>39864</v>
      </c>
      <c r="E776">
        <v>1.2591000000000001</v>
      </c>
      <c r="G776" s="3"/>
      <c r="I776"/>
    </row>
    <row r="777" spans="4:9" x14ac:dyDescent="0.2">
      <c r="D777" s="18">
        <v>39863</v>
      </c>
      <c r="E777">
        <v>1.2705</v>
      </c>
      <c r="G777" s="3"/>
      <c r="I777"/>
    </row>
    <row r="778" spans="4:9" x14ac:dyDescent="0.2">
      <c r="D778" s="18">
        <v>39862</v>
      </c>
      <c r="E778">
        <v>1.2596000000000001</v>
      </c>
      <c r="G778" s="3"/>
      <c r="I778"/>
    </row>
    <row r="779" spans="4:9" x14ac:dyDescent="0.2">
      <c r="D779" s="18">
        <v>39861</v>
      </c>
      <c r="E779">
        <v>1.2634000000000001</v>
      </c>
      <c r="G779" s="3"/>
      <c r="H779" s="4"/>
      <c r="I779"/>
    </row>
    <row r="780" spans="4:9" x14ac:dyDescent="0.2">
      <c r="D780" s="18">
        <v>39860</v>
      </c>
      <c r="E780">
        <v>1.2765</v>
      </c>
      <c r="G780" s="3"/>
      <c r="H780" s="4"/>
      <c r="I780"/>
    </row>
    <row r="781" spans="4:9" x14ac:dyDescent="0.2">
      <c r="D781" s="18">
        <v>39857</v>
      </c>
      <c r="E781">
        <v>1.2823</v>
      </c>
      <c r="G781" s="3"/>
      <c r="I781"/>
    </row>
    <row r="782" spans="4:9" x14ac:dyDescent="0.2">
      <c r="D782" s="18">
        <v>39856</v>
      </c>
      <c r="E782">
        <v>1.2833000000000001</v>
      </c>
      <c r="G782" s="3"/>
      <c r="I782"/>
    </row>
    <row r="783" spans="4:9" x14ac:dyDescent="0.2">
      <c r="D783" s="18">
        <v>39855</v>
      </c>
      <c r="E783">
        <v>1.2938000000000001</v>
      </c>
      <c r="G783" s="3"/>
      <c r="I783"/>
    </row>
    <row r="784" spans="4:9" x14ac:dyDescent="0.2">
      <c r="D784" s="18">
        <v>39854</v>
      </c>
      <c r="E784">
        <v>1.2967</v>
      </c>
      <c r="G784" s="3"/>
      <c r="I784"/>
    </row>
    <row r="785" spans="4:9" x14ac:dyDescent="0.2">
      <c r="D785" s="18">
        <v>39853</v>
      </c>
      <c r="E785">
        <v>1.3008</v>
      </c>
      <c r="G785" s="3"/>
      <c r="I785"/>
    </row>
    <row r="786" spans="4:9" x14ac:dyDescent="0.2">
      <c r="D786" s="18">
        <v>39850</v>
      </c>
      <c r="E786">
        <v>1.2796000000000001</v>
      </c>
      <c r="G786" s="3"/>
      <c r="H786" s="4"/>
      <c r="I786"/>
    </row>
    <row r="787" spans="4:9" x14ac:dyDescent="0.2">
      <c r="D787" s="18">
        <v>39849</v>
      </c>
      <c r="E787">
        <v>1.2828999999999999</v>
      </c>
      <c r="G787" s="3"/>
      <c r="H787" s="4"/>
      <c r="I787"/>
    </row>
    <row r="788" spans="4:9" x14ac:dyDescent="0.2">
      <c r="D788" s="18">
        <v>39848</v>
      </c>
      <c r="E788">
        <v>1.2818000000000001</v>
      </c>
      <c r="G788" s="3"/>
      <c r="H788" s="9"/>
      <c r="I788"/>
    </row>
    <row r="789" spans="4:9" x14ac:dyDescent="0.2">
      <c r="D789" s="18">
        <v>39847</v>
      </c>
      <c r="E789">
        <v>1.2848999999999999</v>
      </c>
      <c r="G789" s="3"/>
      <c r="I789"/>
    </row>
    <row r="790" spans="4:9" x14ac:dyDescent="0.2">
      <c r="D790" s="18">
        <v>39846</v>
      </c>
      <c r="E790">
        <v>1.276</v>
      </c>
      <c r="G790" s="3"/>
      <c r="I790"/>
    </row>
    <row r="791" spans="4:9" x14ac:dyDescent="0.2">
      <c r="D791" s="18">
        <v>39843</v>
      </c>
      <c r="E791">
        <v>1.2816000000000001</v>
      </c>
      <c r="G791" s="3"/>
      <c r="I791"/>
    </row>
    <row r="792" spans="4:9" x14ac:dyDescent="0.2">
      <c r="D792" s="18">
        <v>39842</v>
      </c>
      <c r="E792">
        <v>1.3110999999999999</v>
      </c>
      <c r="G792" s="3"/>
      <c r="I792"/>
    </row>
    <row r="793" spans="4:9" x14ac:dyDescent="0.2">
      <c r="D793" s="18">
        <v>39841</v>
      </c>
      <c r="E793">
        <v>1.3260000000000001</v>
      </c>
      <c r="G793" s="3"/>
      <c r="H793" s="4"/>
      <c r="I793"/>
    </row>
    <row r="794" spans="4:9" x14ac:dyDescent="0.2">
      <c r="D794" s="18">
        <v>39840</v>
      </c>
      <c r="E794">
        <v>1.3173999999999999</v>
      </c>
      <c r="G794" s="3"/>
      <c r="H794" s="4"/>
      <c r="I794"/>
    </row>
    <row r="795" spans="4:9" x14ac:dyDescent="0.2">
      <c r="D795" s="18">
        <v>39839</v>
      </c>
      <c r="E795">
        <v>1.2989999999999999</v>
      </c>
      <c r="G795" s="3"/>
      <c r="I795"/>
    </row>
    <row r="796" spans="4:9" x14ac:dyDescent="0.2">
      <c r="D796" s="18">
        <v>39836</v>
      </c>
      <c r="E796">
        <v>1.2795000000000001</v>
      </c>
      <c r="G796" s="3"/>
      <c r="I796"/>
    </row>
    <row r="797" spans="4:9" x14ac:dyDescent="0.2">
      <c r="D797" s="18">
        <v>39835</v>
      </c>
      <c r="E797">
        <v>1.2984</v>
      </c>
      <c r="G797" s="3"/>
      <c r="I797"/>
    </row>
    <row r="798" spans="4:9" x14ac:dyDescent="0.2">
      <c r="D798" s="18">
        <v>39834</v>
      </c>
      <c r="E798">
        <v>1.2909999999999999</v>
      </c>
      <c r="G798" s="3"/>
      <c r="I798"/>
    </row>
    <row r="799" spans="4:9" x14ac:dyDescent="0.2">
      <c r="D799" s="18">
        <v>39833</v>
      </c>
      <c r="E799">
        <v>1.2929999999999999</v>
      </c>
      <c r="G799" s="3"/>
      <c r="I799"/>
    </row>
    <row r="800" spans="4:9" x14ac:dyDescent="0.2">
      <c r="D800" s="18">
        <v>39832</v>
      </c>
      <c r="E800">
        <v>1.3182</v>
      </c>
      <c r="G800" s="3"/>
      <c r="H800" s="4"/>
      <c r="I800"/>
    </row>
    <row r="801" spans="4:9" x14ac:dyDescent="0.2">
      <c r="D801" s="18">
        <v>39829</v>
      </c>
      <c r="E801">
        <v>1.327</v>
      </c>
      <c r="G801" s="3"/>
      <c r="H801" s="4"/>
      <c r="I801"/>
    </row>
    <row r="802" spans="4:9" x14ac:dyDescent="0.2">
      <c r="D802" s="18">
        <v>39828</v>
      </c>
      <c r="E802">
        <v>1.3085</v>
      </c>
      <c r="G802" s="3"/>
      <c r="I802"/>
    </row>
    <row r="803" spans="4:9" x14ac:dyDescent="0.2">
      <c r="D803" s="18">
        <v>39827</v>
      </c>
      <c r="E803">
        <v>1.3172999999999999</v>
      </c>
      <c r="G803" s="3"/>
      <c r="I803"/>
    </row>
    <row r="804" spans="4:9" x14ac:dyDescent="0.2">
      <c r="D804" s="18">
        <v>39826</v>
      </c>
      <c r="E804">
        <v>1.3262</v>
      </c>
      <c r="G804" s="3"/>
      <c r="I804"/>
    </row>
    <row r="805" spans="4:9" x14ac:dyDescent="0.2">
      <c r="D805" s="18">
        <v>39825</v>
      </c>
      <c r="E805">
        <v>1.3393999999999999</v>
      </c>
      <c r="G805" s="3"/>
      <c r="I805"/>
    </row>
    <row r="806" spans="4:9" x14ac:dyDescent="0.2">
      <c r="D806" s="18">
        <v>39822</v>
      </c>
      <c r="E806">
        <v>1.3684000000000001</v>
      </c>
      <c r="G806" s="3"/>
      <c r="I806"/>
    </row>
    <row r="807" spans="4:9" x14ac:dyDescent="0.2">
      <c r="D807" s="18">
        <v>39821</v>
      </c>
      <c r="E807">
        <v>1.3616999999999999</v>
      </c>
      <c r="G807" s="3"/>
      <c r="H807" s="4"/>
      <c r="I807"/>
    </row>
    <row r="808" spans="4:9" x14ac:dyDescent="0.2">
      <c r="D808" s="18">
        <v>39820</v>
      </c>
      <c r="E808">
        <v>1.3594999999999999</v>
      </c>
      <c r="G808" s="3"/>
      <c r="H808" s="4"/>
      <c r="I808"/>
    </row>
    <row r="809" spans="4:9" x14ac:dyDescent="0.2">
      <c r="D809" s="18">
        <v>39819</v>
      </c>
      <c r="E809">
        <v>1.3331999999999999</v>
      </c>
      <c r="G809" s="3"/>
      <c r="I809"/>
    </row>
    <row r="810" spans="4:9" x14ac:dyDescent="0.2">
      <c r="D810" s="18">
        <v>39818</v>
      </c>
      <c r="E810">
        <v>1.3582000000000001</v>
      </c>
      <c r="G810" s="3"/>
      <c r="I810"/>
    </row>
    <row r="811" spans="4:9" x14ac:dyDescent="0.2">
      <c r="D811" s="18">
        <v>39815</v>
      </c>
      <c r="E811">
        <v>1.3866000000000001</v>
      </c>
      <c r="G811" s="3"/>
      <c r="I811"/>
    </row>
    <row r="812" spans="4:9" x14ac:dyDescent="0.2">
      <c r="D812" s="18">
        <v>39813</v>
      </c>
      <c r="E812">
        <v>1.3916999999999999</v>
      </c>
      <c r="G812" s="3"/>
      <c r="I812"/>
    </row>
    <row r="813" spans="4:9" x14ac:dyDescent="0.2">
      <c r="D813" s="18">
        <v>39812</v>
      </c>
      <c r="E813">
        <v>1.4097999999999999</v>
      </c>
      <c r="G813" s="3"/>
      <c r="I813"/>
    </row>
    <row r="814" spans="4:9" x14ac:dyDescent="0.2">
      <c r="D814" s="18">
        <v>39811</v>
      </c>
      <c r="E814">
        <v>1.427</v>
      </c>
      <c r="G814" s="3"/>
      <c r="H814" s="4"/>
      <c r="I814"/>
    </row>
    <row r="815" spans="4:9" x14ac:dyDescent="0.2">
      <c r="D815" s="18">
        <v>39806</v>
      </c>
      <c r="E815">
        <v>1.4005000000000001</v>
      </c>
      <c r="G815" s="3"/>
      <c r="H815" s="4"/>
      <c r="I815"/>
    </row>
    <row r="816" spans="4:9" x14ac:dyDescent="0.2">
      <c r="D816" s="18">
        <v>39805</v>
      </c>
      <c r="E816">
        <v>1.3977999999999999</v>
      </c>
      <c r="G816" s="3"/>
      <c r="H816" s="10"/>
      <c r="I816"/>
    </row>
    <row r="817" spans="4:9" x14ac:dyDescent="0.2">
      <c r="D817" s="18">
        <v>39804</v>
      </c>
      <c r="E817">
        <v>1.397</v>
      </c>
      <c r="G817" s="3"/>
      <c r="I817"/>
    </row>
    <row r="818" spans="4:9" x14ac:dyDescent="0.2">
      <c r="D818" s="18">
        <v>39801</v>
      </c>
      <c r="E818">
        <v>1.3939999999999999</v>
      </c>
      <c r="G818" s="3"/>
      <c r="I818"/>
    </row>
    <row r="819" spans="4:9" x14ac:dyDescent="0.2">
      <c r="D819" s="18">
        <v>39800</v>
      </c>
      <c r="E819">
        <v>1.4616</v>
      </c>
      <c r="G819" s="3"/>
      <c r="I819"/>
    </row>
    <row r="820" spans="4:9" x14ac:dyDescent="0.2">
      <c r="D820" s="18">
        <v>39799</v>
      </c>
      <c r="E820">
        <v>1.4058999999999999</v>
      </c>
      <c r="G820" s="3"/>
      <c r="I820"/>
    </row>
    <row r="821" spans="4:9" x14ac:dyDescent="0.2">
      <c r="D821" s="18">
        <v>39798</v>
      </c>
      <c r="E821">
        <v>1.369</v>
      </c>
      <c r="G821" s="3"/>
      <c r="H821" s="4"/>
      <c r="I821"/>
    </row>
    <row r="822" spans="4:9" x14ac:dyDescent="0.2">
      <c r="D822" s="18">
        <v>39797</v>
      </c>
      <c r="E822">
        <v>1.351</v>
      </c>
      <c r="G822" s="3"/>
      <c r="H822" s="4"/>
      <c r="I822"/>
    </row>
    <row r="823" spans="4:9" x14ac:dyDescent="0.2">
      <c r="D823" s="18">
        <v>39794</v>
      </c>
      <c r="E823">
        <v>1.3340000000000001</v>
      </c>
      <c r="G823" s="3"/>
      <c r="I823"/>
    </row>
    <row r="824" spans="4:9" x14ac:dyDescent="0.2">
      <c r="D824" s="18">
        <v>39793</v>
      </c>
      <c r="E824">
        <v>1.3214999999999999</v>
      </c>
      <c r="G824" s="3"/>
      <c r="I824"/>
    </row>
    <row r="825" spans="4:9" x14ac:dyDescent="0.2">
      <c r="D825" s="18">
        <v>39792</v>
      </c>
      <c r="E825">
        <v>1.2925</v>
      </c>
      <c r="G825" s="3"/>
      <c r="I825"/>
    </row>
    <row r="826" spans="4:9" x14ac:dyDescent="0.2">
      <c r="D826" s="18">
        <v>39791</v>
      </c>
      <c r="E826">
        <v>1.2838000000000001</v>
      </c>
      <c r="G826" s="3"/>
      <c r="I826"/>
    </row>
    <row r="827" spans="4:9" x14ac:dyDescent="0.2">
      <c r="D827" s="18">
        <v>39790</v>
      </c>
      <c r="E827">
        <v>1.2854000000000001</v>
      </c>
      <c r="G827" s="3"/>
      <c r="I827"/>
    </row>
    <row r="828" spans="4:9" x14ac:dyDescent="0.2">
      <c r="D828" s="18">
        <v>39787</v>
      </c>
      <c r="E828">
        <v>1.2665</v>
      </c>
      <c r="G828" s="3"/>
      <c r="H828" s="4"/>
      <c r="I828"/>
    </row>
    <row r="829" spans="4:9" x14ac:dyDescent="0.2">
      <c r="D829" s="18">
        <v>39786</v>
      </c>
      <c r="E829">
        <v>1.262</v>
      </c>
      <c r="G829" s="3"/>
      <c r="H829" s="4"/>
      <c r="I829"/>
    </row>
    <row r="830" spans="4:9" x14ac:dyDescent="0.2">
      <c r="D830" s="18">
        <v>39785</v>
      </c>
      <c r="E830">
        <v>1.2623</v>
      </c>
      <c r="G830" s="3"/>
      <c r="I830"/>
    </row>
    <row r="831" spans="4:9" x14ac:dyDescent="0.2">
      <c r="D831" s="18">
        <v>39784</v>
      </c>
      <c r="E831">
        <v>1.2697000000000001</v>
      </c>
      <c r="G831" s="3"/>
      <c r="I831"/>
    </row>
    <row r="832" spans="4:9" x14ac:dyDescent="0.2">
      <c r="D832" s="18">
        <v>39783</v>
      </c>
      <c r="E832">
        <v>1.2607999999999999</v>
      </c>
      <c r="G832" s="3"/>
      <c r="I832"/>
    </row>
    <row r="833" spans="4:9" x14ac:dyDescent="0.2">
      <c r="D833" s="18">
        <v>39780</v>
      </c>
      <c r="E833">
        <v>1.2726999999999999</v>
      </c>
      <c r="G833" s="3"/>
      <c r="I833"/>
    </row>
    <row r="834" spans="4:9" x14ac:dyDescent="0.2">
      <c r="D834" s="18">
        <v>39779</v>
      </c>
      <c r="E834">
        <v>1.29</v>
      </c>
      <c r="G834" s="3"/>
      <c r="I834"/>
    </row>
    <row r="835" spans="4:9" x14ac:dyDescent="0.2">
      <c r="D835" s="18">
        <v>39778</v>
      </c>
      <c r="E835">
        <v>1.2935000000000001</v>
      </c>
      <c r="G835" s="3"/>
      <c r="H835" s="4"/>
      <c r="I835"/>
    </row>
    <row r="836" spans="4:9" x14ac:dyDescent="0.2">
      <c r="D836" s="18">
        <v>39777</v>
      </c>
      <c r="E836">
        <v>1.2810999999999999</v>
      </c>
      <c r="G836" s="3"/>
      <c r="H836" s="4"/>
      <c r="I836"/>
    </row>
    <row r="837" spans="4:9" x14ac:dyDescent="0.2">
      <c r="D837" s="18">
        <v>39776</v>
      </c>
      <c r="E837">
        <v>1.2773000000000001</v>
      </c>
      <c r="G837" s="3"/>
      <c r="I837"/>
    </row>
    <row r="838" spans="4:9" x14ac:dyDescent="0.2">
      <c r="D838" s="18">
        <v>39773</v>
      </c>
      <c r="E838">
        <v>1.2602</v>
      </c>
      <c r="G838" s="3"/>
      <c r="I838"/>
    </row>
    <row r="839" spans="4:9" x14ac:dyDescent="0.2">
      <c r="D839" s="18">
        <v>39772</v>
      </c>
      <c r="E839">
        <v>1.2542</v>
      </c>
      <c r="G839" s="3"/>
      <c r="I839"/>
    </row>
    <row r="840" spans="4:9" x14ac:dyDescent="0.2">
      <c r="D840" s="18">
        <v>39771</v>
      </c>
      <c r="E840">
        <v>1.2634000000000001</v>
      </c>
      <c r="G840" s="3"/>
      <c r="I840"/>
    </row>
    <row r="841" spans="4:9" x14ac:dyDescent="0.2">
      <c r="D841" s="18">
        <v>39770</v>
      </c>
      <c r="E841">
        <v>1.2653000000000001</v>
      </c>
      <c r="G841" s="3"/>
      <c r="I841"/>
    </row>
    <row r="842" spans="4:9" x14ac:dyDescent="0.2">
      <c r="D842" s="18">
        <v>39769</v>
      </c>
      <c r="E842">
        <v>1.266</v>
      </c>
      <c r="G842" s="3"/>
      <c r="H842" s="4"/>
      <c r="I842"/>
    </row>
    <row r="843" spans="4:9" x14ac:dyDescent="0.2">
      <c r="D843" s="18">
        <v>39766</v>
      </c>
      <c r="E843">
        <v>1.2675000000000001</v>
      </c>
      <c r="G843" s="3"/>
      <c r="H843" s="4"/>
      <c r="I843"/>
    </row>
    <row r="844" spans="4:9" x14ac:dyDescent="0.2">
      <c r="D844" s="18">
        <v>39765</v>
      </c>
      <c r="E844">
        <v>1.2524999999999999</v>
      </c>
      <c r="G844" s="3"/>
      <c r="I844"/>
    </row>
    <row r="845" spans="4:9" x14ac:dyDescent="0.2">
      <c r="D845" s="18">
        <v>39764</v>
      </c>
      <c r="E845">
        <v>1.2529999999999999</v>
      </c>
      <c r="G845" s="3"/>
      <c r="I845"/>
    </row>
    <row r="846" spans="4:9" x14ac:dyDescent="0.2">
      <c r="D846" s="18">
        <v>39763</v>
      </c>
      <c r="E846">
        <v>1.2746999999999999</v>
      </c>
      <c r="G846" s="3"/>
      <c r="I846"/>
    </row>
    <row r="847" spans="4:9" x14ac:dyDescent="0.2">
      <c r="D847" s="18">
        <v>39762</v>
      </c>
      <c r="E847">
        <v>1.2890999999999999</v>
      </c>
      <c r="G847" s="3"/>
      <c r="H847" s="10"/>
      <c r="I847"/>
    </row>
    <row r="848" spans="4:9" x14ac:dyDescent="0.2">
      <c r="D848" s="18">
        <v>39759</v>
      </c>
      <c r="E848">
        <v>1.2756000000000001</v>
      </c>
      <c r="G848" s="3"/>
      <c r="H848" s="10"/>
      <c r="I848"/>
    </row>
    <row r="849" spans="4:9" x14ac:dyDescent="0.2">
      <c r="D849" s="18">
        <v>39758</v>
      </c>
      <c r="E849">
        <v>1.2769999999999999</v>
      </c>
      <c r="G849" s="3"/>
      <c r="H849" s="4"/>
      <c r="I849"/>
    </row>
    <row r="850" spans="4:9" x14ac:dyDescent="0.2">
      <c r="D850" s="18">
        <v>39757</v>
      </c>
      <c r="E850">
        <v>1.2869999999999999</v>
      </c>
      <c r="G850" s="3"/>
      <c r="H850" s="4"/>
      <c r="I850"/>
    </row>
    <row r="851" spans="4:9" x14ac:dyDescent="0.2">
      <c r="D851" s="18">
        <v>39756</v>
      </c>
      <c r="E851">
        <v>1.282</v>
      </c>
      <c r="G851" s="3"/>
      <c r="I851"/>
    </row>
    <row r="852" spans="4:9" x14ac:dyDescent="0.2">
      <c r="D852" s="18">
        <v>39755</v>
      </c>
      <c r="E852">
        <v>1.2822</v>
      </c>
      <c r="G852" s="3"/>
      <c r="I852"/>
    </row>
    <row r="853" spans="4:9" x14ac:dyDescent="0.2">
      <c r="D853" s="18">
        <v>39752</v>
      </c>
      <c r="E853">
        <v>1.2757000000000001</v>
      </c>
      <c r="G853" s="3"/>
      <c r="I853"/>
    </row>
    <row r="854" spans="4:9" x14ac:dyDescent="0.2">
      <c r="D854" s="18">
        <v>39751</v>
      </c>
      <c r="E854">
        <v>1.3035000000000001</v>
      </c>
      <c r="G854" s="3"/>
      <c r="H854" s="4"/>
      <c r="I854"/>
    </row>
    <row r="855" spans="4:9" x14ac:dyDescent="0.2">
      <c r="D855" s="18">
        <v>39750</v>
      </c>
      <c r="E855">
        <v>1.2769999999999999</v>
      </c>
      <c r="G855" s="3"/>
      <c r="H855" s="4"/>
      <c r="I855"/>
    </row>
    <row r="856" spans="4:9" x14ac:dyDescent="0.2">
      <c r="D856" s="18">
        <v>39749</v>
      </c>
      <c r="E856">
        <v>1.2525999999999999</v>
      </c>
      <c r="G856" s="3"/>
      <c r="I856"/>
    </row>
    <row r="857" spans="4:9" x14ac:dyDescent="0.2">
      <c r="D857" s="18">
        <v>39748</v>
      </c>
      <c r="E857">
        <v>1.246</v>
      </c>
      <c r="G857" s="3"/>
      <c r="I857"/>
    </row>
    <row r="858" spans="4:9" x14ac:dyDescent="0.2">
      <c r="D858" s="18">
        <v>39745</v>
      </c>
      <c r="E858">
        <v>1.2596000000000001</v>
      </c>
      <c r="G858" s="3"/>
      <c r="I858"/>
    </row>
    <row r="859" spans="4:9" x14ac:dyDescent="0.2">
      <c r="D859" s="18">
        <v>39744</v>
      </c>
      <c r="E859">
        <v>1.2809999999999999</v>
      </c>
      <c r="G859" s="3"/>
      <c r="I859"/>
    </row>
    <row r="860" spans="4:9" x14ac:dyDescent="0.2">
      <c r="D860" s="18">
        <v>39743</v>
      </c>
      <c r="E860">
        <v>1.2843</v>
      </c>
      <c r="G860" s="3"/>
      <c r="I860"/>
    </row>
    <row r="861" spans="4:9" x14ac:dyDescent="0.2">
      <c r="D861" s="18">
        <v>39742</v>
      </c>
      <c r="E861">
        <v>1.3184</v>
      </c>
      <c r="G861" s="3"/>
      <c r="H861" s="4"/>
      <c r="I861"/>
    </row>
    <row r="862" spans="4:9" x14ac:dyDescent="0.2">
      <c r="D862" s="18">
        <v>39741</v>
      </c>
      <c r="E862">
        <v>1.3424</v>
      </c>
      <c r="G862" s="3"/>
      <c r="H862" s="4"/>
      <c r="I862"/>
    </row>
    <row r="863" spans="4:9" x14ac:dyDescent="0.2">
      <c r="D863" s="18">
        <v>39738</v>
      </c>
      <c r="E863">
        <v>1.3404</v>
      </c>
      <c r="G863" s="3"/>
      <c r="I863"/>
    </row>
    <row r="864" spans="4:9" x14ac:dyDescent="0.2">
      <c r="D864" s="18">
        <v>39737</v>
      </c>
      <c r="E864">
        <v>1.3507</v>
      </c>
      <c r="G864" s="3"/>
      <c r="I864"/>
    </row>
    <row r="865" spans="4:9" x14ac:dyDescent="0.2">
      <c r="D865" s="18">
        <v>39736</v>
      </c>
      <c r="E865">
        <v>1.3625</v>
      </c>
      <c r="G865" s="3"/>
      <c r="I865"/>
    </row>
    <row r="866" spans="4:9" x14ac:dyDescent="0.2">
      <c r="D866" s="18">
        <v>39735</v>
      </c>
      <c r="E866">
        <v>1.3752</v>
      </c>
      <c r="G866" s="3"/>
      <c r="I866"/>
    </row>
    <row r="867" spans="4:9" x14ac:dyDescent="0.2">
      <c r="D867" s="18">
        <v>39734</v>
      </c>
      <c r="E867">
        <v>1.3638999999999999</v>
      </c>
      <c r="G867" s="3"/>
      <c r="I867"/>
    </row>
    <row r="868" spans="4:9" x14ac:dyDescent="0.2">
      <c r="D868" s="18">
        <v>39731</v>
      </c>
      <c r="E868">
        <v>1.3579000000000001</v>
      </c>
      <c r="G868" s="3"/>
      <c r="H868" s="4"/>
      <c r="I868"/>
    </row>
    <row r="869" spans="4:9" x14ac:dyDescent="0.2">
      <c r="D869" s="18">
        <v>39730</v>
      </c>
      <c r="E869">
        <v>1.3682000000000001</v>
      </c>
      <c r="G869" s="3"/>
      <c r="H869" s="4"/>
      <c r="I869"/>
    </row>
    <row r="870" spans="4:9" x14ac:dyDescent="0.2">
      <c r="D870" s="18">
        <v>39729</v>
      </c>
      <c r="E870">
        <v>1.3731</v>
      </c>
      <c r="G870" s="3"/>
      <c r="H870" s="9"/>
      <c r="I870"/>
    </row>
    <row r="871" spans="4:9" x14ac:dyDescent="0.2">
      <c r="D871" s="18">
        <v>39728</v>
      </c>
      <c r="E871">
        <v>1.3632</v>
      </c>
      <c r="G871" s="3"/>
      <c r="I871"/>
    </row>
    <row r="872" spans="4:9" x14ac:dyDescent="0.2">
      <c r="D872" s="18">
        <v>39727</v>
      </c>
      <c r="E872">
        <v>1.3633999999999999</v>
      </c>
      <c r="G872" s="3"/>
      <c r="I872"/>
    </row>
    <row r="873" spans="4:9" x14ac:dyDescent="0.2">
      <c r="D873" s="18">
        <v>39724</v>
      </c>
      <c r="E873">
        <v>1.3834</v>
      </c>
      <c r="G873" s="3"/>
      <c r="I873"/>
    </row>
    <row r="874" spans="4:9" x14ac:dyDescent="0.2">
      <c r="D874" s="18">
        <v>39723</v>
      </c>
      <c r="E874">
        <v>1.3903000000000001</v>
      </c>
      <c r="G874" s="3"/>
      <c r="I874"/>
    </row>
    <row r="875" spans="4:9" x14ac:dyDescent="0.2">
      <c r="D875" s="18">
        <v>39722</v>
      </c>
      <c r="E875">
        <v>1.4080999999999999</v>
      </c>
      <c r="G875" s="3"/>
      <c r="H875" s="4"/>
      <c r="I875"/>
    </row>
    <row r="876" spans="4:9" x14ac:dyDescent="0.2">
      <c r="D876" s="18">
        <v>39721</v>
      </c>
      <c r="E876">
        <v>1.4302999999999999</v>
      </c>
      <c r="G876" s="3"/>
      <c r="H876" s="4"/>
      <c r="I876"/>
    </row>
    <row r="877" spans="4:9" x14ac:dyDescent="0.2">
      <c r="D877" s="18">
        <v>39720</v>
      </c>
      <c r="E877">
        <v>1.4349000000000001</v>
      </c>
      <c r="G877" s="3"/>
      <c r="H877" s="10"/>
      <c r="I877"/>
    </row>
    <row r="878" spans="4:9" x14ac:dyDescent="0.2">
      <c r="D878" s="18">
        <v>39717</v>
      </c>
      <c r="E878">
        <v>1.464</v>
      </c>
      <c r="G878" s="3"/>
      <c r="I878"/>
    </row>
    <row r="879" spans="4:9" x14ac:dyDescent="0.2">
      <c r="D879" s="18">
        <v>39716</v>
      </c>
      <c r="E879">
        <v>1.47</v>
      </c>
      <c r="G879" s="3"/>
      <c r="I879"/>
    </row>
    <row r="880" spans="4:9" x14ac:dyDescent="0.2">
      <c r="D880" s="18">
        <v>39715</v>
      </c>
      <c r="E880">
        <v>1.4690000000000001</v>
      </c>
      <c r="G880" s="3"/>
      <c r="I880"/>
    </row>
    <row r="881" spans="4:9" x14ac:dyDescent="0.2">
      <c r="D881" s="18">
        <v>39714</v>
      </c>
      <c r="E881">
        <v>1.4731000000000001</v>
      </c>
      <c r="G881" s="3"/>
      <c r="I881"/>
    </row>
    <row r="882" spans="4:9" x14ac:dyDescent="0.2">
      <c r="D882" s="18">
        <v>39713</v>
      </c>
      <c r="E882">
        <v>1.4571000000000001</v>
      </c>
      <c r="G882" s="3"/>
      <c r="H882" s="4"/>
      <c r="I882"/>
    </row>
    <row r="883" spans="4:9" x14ac:dyDescent="0.2">
      <c r="D883" s="18">
        <v>39710</v>
      </c>
      <c r="E883">
        <v>1.4236</v>
      </c>
      <c r="G883" s="3"/>
      <c r="H883" s="4"/>
      <c r="I883"/>
    </row>
    <row r="884" spans="4:9" x14ac:dyDescent="0.2">
      <c r="D884" s="18">
        <v>39709</v>
      </c>
      <c r="E884">
        <v>1.4501999999999999</v>
      </c>
      <c r="G884" s="3"/>
      <c r="I884"/>
    </row>
    <row r="885" spans="4:9" x14ac:dyDescent="0.2">
      <c r="D885" s="18">
        <v>39708</v>
      </c>
      <c r="E885">
        <v>1.4224000000000001</v>
      </c>
      <c r="G885" s="3"/>
      <c r="I885"/>
    </row>
    <row r="886" spans="4:9" x14ac:dyDescent="0.2">
      <c r="D886" s="18">
        <v>39707</v>
      </c>
      <c r="E886">
        <v>1.4267000000000001</v>
      </c>
      <c r="G886" s="3"/>
      <c r="I886"/>
    </row>
    <row r="887" spans="4:9" x14ac:dyDescent="0.2">
      <c r="D887" s="18">
        <v>39706</v>
      </c>
      <c r="E887">
        <v>1.4151</v>
      </c>
      <c r="G887" s="3"/>
      <c r="I887"/>
    </row>
    <row r="888" spans="4:9" x14ac:dyDescent="0.2">
      <c r="D888" s="18">
        <v>39703</v>
      </c>
      <c r="E888">
        <v>1.4066000000000001</v>
      </c>
      <c r="G888" s="3"/>
      <c r="I888"/>
    </row>
    <row r="889" spans="4:9" x14ac:dyDescent="0.2">
      <c r="D889" s="18">
        <v>39702</v>
      </c>
      <c r="E889">
        <v>1.3934</v>
      </c>
      <c r="G889" s="3"/>
      <c r="H889" s="4"/>
      <c r="I889"/>
    </row>
    <row r="890" spans="4:9" x14ac:dyDescent="0.2">
      <c r="D890" s="18">
        <v>39701</v>
      </c>
      <c r="E890">
        <v>1.4094</v>
      </c>
      <c r="G890" s="3"/>
      <c r="H890" s="4"/>
      <c r="I890"/>
    </row>
    <row r="891" spans="4:9" x14ac:dyDescent="0.2">
      <c r="D891" s="18">
        <v>39700</v>
      </c>
      <c r="E891">
        <v>1.4144000000000001</v>
      </c>
      <c r="G891" s="3"/>
      <c r="I891"/>
    </row>
    <row r="892" spans="4:9" x14ac:dyDescent="0.2">
      <c r="D892" s="18">
        <v>39699</v>
      </c>
      <c r="E892">
        <v>1.4214</v>
      </c>
      <c r="G892" s="3"/>
      <c r="I892"/>
    </row>
    <row r="893" spans="4:9" x14ac:dyDescent="0.2">
      <c r="D893" s="18">
        <v>39696</v>
      </c>
      <c r="E893">
        <v>1.4247000000000001</v>
      </c>
      <c r="G893" s="3"/>
      <c r="I893"/>
    </row>
    <row r="894" spans="4:9" x14ac:dyDescent="0.2">
      <c r="D894" s="18">
        <v>39695</v>
      </c>
      <c r="E894">
        <v>1.4488000000000001</v>
      </c>
      <c r="G894" s="3"/>
      <c r="I894"/>
    </row>
    <row r="895" spans="4:9" x14ac:dyDescent="0.2">
      <c r="D895" s="18">
        <v>39694</v>
      </c>
      <c r="E895">
        <v>1.4440999999999999</v>
      </c>
      <c r="G895" s="3"/>
      <c r="I895"/>
    </row>
    <row r="896" spans="4:9" x14ac:dyDescent="0.2">
      <c r="D896" s="18">
        <v>39693</v>
      </c>
      <c r="E896">
        <v>1.4516</v>
      </c>
      <c r="G896" s="3"/>
      <c r="H896" s="4"/>
      <c r="I896"/>
    </row>
    <row r="897" spans="4:9" x14ac:dyDescent="0.2">
      <c r="D897" s="18">
        <v>39692</v>
      </c>
      <c r="E897">
        <v>1.4621</v>
      </c>
      <c r="G897" s="3"/>
      <c r="H897" s="4"/>
      <c r="I897"/>
    </row>
    <row r="898" spans="4:9" x14ac:dyDescent="0.2">
      <c r="D898" s="18">
        <v>39689</v>
      </c>
      <c r="E898">
        <v>1.4735</v>
      </c>
      <c r="G898" s="3"/>
      <c r="H898" s="10"/>
      <c r="I898"/>
    </row>
    <row r="899" spans="4:9" x14ac:dyDescent="0.2">
      <c r="D899" s="18">
        <v>39688</v>
      </c>
      <c r="E899">
        <v>1.4771000000000001</v>
      </c>
      <c r="G899" s="3"/>
      <c r="I899"/>
    </row>
    <row r="900" spans="4:9" x14ac:dyDescent="0.2">
      <c r="D900" s="18">
        <v>39687</v>
      </c>
      <c r="E900">
        <v>1.4766999999999999</v>
      </c>
      <c r="G900" s="3"/>
      <c r="I900"/>
    </row>
    <row r="901" spans="4:9" x14ac:dyDescent="0.2">
      <c r="D901" s="18">
        <v>39686</v>
      </c>
      <c r="E901">
        <v>1.4598</v>
      </c>
      <c r="G901" s="3"/>
      <c r="I901"/>
    </row>
    <row r="902" spans="4:9" x14ac:dyDescent="0.2">
      <c r="D902" s="18">
        <v>39685</v>
      </c>
      <c r="E902">
        <v>1.4766999999999999</v>
      </c>
      <c r="G902" s="3"/>
      <c r="I902"/>
    </row>
    <row r="903" spans="4:9" x14ac:dyDescent="0.2">
      <c r="D903" s="18">
        <v>39682</v>
      </c>
      <c r="E903">
        <v>1.4807999999999999</v>
      </c>
      <c r="G903" s="3"/>
      <c r="H903" s="4"/>
      <c r="I903"/>
    </row>
    <row r="904" spans="4:9" x14ac:dyDescent="0.2">
      <c r="D904" s="18">
        <v>39681</v>
      </c>
      <c r="E904">
        <v>1.4814000000000001</v>
      </c>
      <c r="G904" s="3"/>
      <c r="H904" s="4"/>
      <c r="I904"/>
    </row>
    <row r="905" spans="4:9" x14ac:dyDescent="0.2">
      <c r="D905" s="18">
        <v>39680</v>
      </c>
      <c r="E905">
        <v>1.4734</v>
      </c>
      <c r="G905" s="3"/>
      <c r="H905" s="9"/>
      <c r="I905"/>
    </row>
    <row r="906" spans="4:9" x14ac:dyDescent="0.2">
      <c r="D906" s="18">
        <v>39679</v>
      </c>
      <c r="E906">
        <v>1.4677</v>
      </c>
      <c r="G906" s="3"/>
      <c r="I906"/>
    </row>
    <row r="907" spans="4:9" x14ac:dyDescent="0.2">
      <c r="D907" s="18">
        <v>39678</v>
      </c>
      <c r="E907">
        <v>1.4703999999999999</v>
      </c>
      <c r="G907" s="3"/>
      <c r="I907"/>
    </row>
    <row r="908" spans="4:9" x14ac:dyDescent="0.2">
      <c r="D908" s="18">
        <v>39675</v>
      </c>
      <c r="E908">
        <v>1.4729000000000001</v>
      </c>
      <c r="G908" s="3"/>
      <c r="I908"/>
    </row>
    <row r="909" spans="4:9" x14ac:dyDescent="0.2">
      <c r="D909" s="18">
        <v>39674</v>
      </c>
      <c r="E909">
        <v>1.4906999999999999</v>
      </c>
      <c r="G909" s="3"/>
      <c r="I909"/>
    </row>
    <row r="910" spans="4:9" x14ac:dyDescent="0.2">
      <c r="D910" s="18">
        <v>39673</v>
      </c>
      <c r="E910">
        <v>1.4903</v>
      </c>
      <c r="G910" s="3"/>
      <c r="H910" s="4"/>
      <c r="I910"/>
    </row>
    <row r="911" spans="4:9" x14ac:dyDescent="0.2">
      <c r="D911" s="18">
        <v>39672</v>
      </c>
      <c r="E911">
        <v>1.4906999999999999</v>
      </c>
      <c r="G911" s="3"/>
      <c r="H911" s="4"/>
      <c r="I911"/>
    </row>
    <row r="912" spans="4:9" x14ac:dyDescent="0.2">
      <c r="D912" s="18">
        <v>39671</v>
      </c>
      <c r="E912">
        <v>1.5012000000000001</v>
      </c>
      <c r="G912" s="3"/>
      <c r="I912"/>
    </row>
    <row r="913" spans="4:9" x14ac:dyDescent="0.2">
      <c r="D913" s="18">
        <v>39668</v>
      </c>
      <c r="E913">
        <v>1.5074000000000001</v>
      </c>
      <c r="G913" s="3"/>
      <c r="I913"/>
    </row>
    <row r="914" spans="4:9" x14ac:dyDescent="0.2">
      <c r="D914" s="18">
        <v>39667</v>
      </c>
      <c r="E914">
        <v>1.5470999999999999</v>
      </c>
      <c r="G914" s="3"/>
      <c r="I914"/>
    </row>
    <row r="915" spans="4:9" x14ac:dyDescent="0.2">
      <c r="D915" s="18">
        <v>39666</v>
      </c>
      <c r="E915">
        <v>1.5478000000000001</v>
      </c>
      <c r="G915" s="3"/>
      <c r="I915"/>
    </row>
    <row r="916" spans="4:9" x14ac:dyDescent="0.2">
      <c r="D916" s="18">
        <v>39665</v>
      </c>
      <c r="E916">
        <v>1.5487</v>
      </c>
      <c r="G916" s="3"/>
      <c r="I916"/>
    </row>
    <row r="917" spans="4:9" x14ac:dyDescent="0.2">
      <c r="D917" s="18">
        <v>39664</v>
      </c>
      <c r="E917">
        <v>1.5566</v>
      </c>
      <c r="G917" s="3"/>
      <c r="H917" s="4"/>
      <c r="I917"/>
    </row>
    <row r="918" spans="4:9" x14ac:dyDescent="0.2">
      <c r="D918" s="18">
        <v>39661</v>
      </c>
      <c r="E918">
        <v>1.5573999999999999</v>
      </c>
      <c r="G918" s="3"/>
      <c r="H918" s="4"/>
      <c r="I918"/>
    </row>
    <row r="919" spans="4:9" x14ac:dyDescent="0.2">
      <c r="D919" s="18">
        <v>39660</v>
      </c>
      <c r="E919">
        <v>1.5610999999999999</v>
      </c>
      <c r="G919" s="3"/>
      <c r="I919"/>
    </row>
    <row r="920" spans="4:9" x14ac:dyDescent="0.2">
      <c r="D920" s="18">
        <v>39659</v>
      </c>
      <c r="E920">
        <v>1.5589</v>
      </c>
      <c r="G920" s="3"/>
      <c r="I920"/>
    </row>
    <row r="921" spans="4:9" x14ac:dyDescent="0.2">
      <c r="D921" s="18">
        <v>39658</v>
      </c>
      <c r="E921">
        <v>1.5705</v>
      </c>
      <c r="G921" s="3"/>
      <c r="H921" s="10"/>
      <c r="I921"/>
    </row>
    <row r="922" spans="4:9" x14ac:dyDescent="0.2">
      <c r="D922" s="18">
        <v>39657</v>
      </c>
      <c r="E922">
        <v>1.5746</v>
      </c>
      <c r="G922" s="3"/>
      <c r="I922"/>
    </row>
    <row r="923" spans="4:9" x14ac:dyDescent="0.2">
      <c r="D923" s="18">
        <v>39654</v>
      </c>
      <c r="E923">
        <v>1.5733999999999999</v>
      </c>
      <c r="G923" s="3"/>
      <c r="I923"/>
    </row>
    <row r="924" spans="4:9" x14ac:dyDescent="0.2">
      <c r="D924" s="18">
        <v>39653</v>
      </c>
      <c r="E924">
        <v>1.5677000000000001</v>
      </c>
      <c r="G924" s="3"/>
      <c r="H924" s="4"/>
      <c r="I924"/>
    </row>
    <row r="925" spans="4:9" x14ac:dyDescent="0.2">
      <c r="D925" s="18">
        <v>39652</v>
      </c>
      <c r="E925">
        <v>1.5741000000000001</v>
      </c>
      <c r="G925" s="3"/>
      <c r="H925" s="4"/>
      <c r="I925"/>
    </row>
    <row r="926" spans="4:9" x14ac:dyDescent="0.2">
      <c r="D926" s="18">
        <v>39651</v>
      </c>
      <c r="E926">
        <v>1.5919000000000001</v>
      </c>
      <c r="G926" s="3"/>
      <c r="I926"/>
    </row>
    <row r="927" spans="4:9" x14ac:dyDescent="0.2">
      <c r="D927" s="18">
        <v>39650</v>
      </c>
      <c r="E927">
        <v>1.5858000000000001</v>
      </c>
      <c r="G927" s="3"/>
      <c r="I927"/>
    </row>
    <row r="928" spans="4:9" x14ac:dyDescent="0.2">
      <c r="D928" s="18">
        <v>39647</v>
      </c>
      <c r="E928">
        <v>1.5815999999999999</v>
      </c>
      <c r="G928" s="3"/>
      <c r="I928"/>
    </row>
    <row r="929" spans="4:9" x14ac:dyDescent="0.2">
      <c r="D929" s="18">
        <v>39646</v>
      </c>
      <c r="E929">
        <v>1.5849</v>
      </c>
      <c r="G929" s="3"/>
      <c r="I929"/>
    </row>
    <row r="930" spans="4:9" x14ac:dyDescent="0.2">
      <c r="D930" s="18">
        <v>39645</v>
      </c>
      <c r="E930">
        <v>1.5888</v>
      </c>
      <c r="G930" s="3"/>
      <c r="I930"/>
    </row>
    <row r="931" spans="4:9" x14ac:dyDescent="0.2">
      <c r="D931" s="18">
        <v>39644</v>
      </c>
      <c r="E931">
        <v>1.599</v>
      </c>
      <c r="G931" s="3"/>
      <c r="H931" s="4"/>
      <c r="I931"/>
    </row>
    <row r="932" spans="4:9" x14ac:dyDescent="0.2">
      <c r="D932" s="18">
        <v>39643</v>
      </c>
      <c r="E932">
        <v>1.5847</v>
      </c>
      <c r="G932" s="3"/>
      <c r="H932" s="4"/>
      <c r="I932"/>
    </row>
    <row r="933" spans="4:9" x14ac:dyDescent="0.2">
      <c r="D933" s="18">
        <v>39640</v>
      </c>
      <c r="E933">
        <v>1.5834999999999999</v>
      </c>
      <c r="G933" s="3"/>
      <c r="I933"/>
    </row>
    <row r="934" spans="4:9" x14ac:dyDescent="0.2">
      <c r="D934" s="18">
        <v>39639</v>
      </c>
      <c r="E934">
        <v>1.5708</v>
      </c>
      <c r="G934" s="3"/>
      <c r="I934"/>
    </row>
    <row r="935" spans="4:9" x14ac:dyDescent="0.2">
      <c r="D935" s="18">
        <v>39638</v>
      </c>
      <c r="E935">
        <v>1.5714999999999999</v>
      </c>
      <c r="G935" s="3"/>
      <c r="I935"/>
    </row>
    <row r="936" spans="4:9" x14ac:dyDescent="0.2">
      <c r="D936" s="18">
        <v>39637</v>
      </c>
      <c r="E936">
        <v>1.5687</v>
      </c>
      <c r="G936" s="3"/>
      <c r="I936"/>
    </row>
    <row r="937" spans="4:9" x14ac:dyDescent="0.2">
      <c r="D937" s="18">
        <v>39636</v>
      </c>
      <c r="E937">
        <v>1.5650999999999999</v>
      </c>
      <c r="G937" s="3"/>
      <c r="I937"/>
    </row>
    <row r="938" spans="4:9" x14ac:dyDescent="0.2">
      <c r="D938" s="18">
        <v>39633</v>
      </c>
      <c r="E938">
        <v>1.5670999999999999</v>
      </c>
      <c r="G938" s="3"/>
      <c r="H938" s="4"/>
      <c r="I938"/>
    </row>
    <row r="939" spans="4:9" x14ac:dyDescent="0.2">
      <c r="D939" s="18">
        <v>39632</v>
      </c>
      <c r="E939">
        <v>1.5885</v>
      </c>
      <c r="G939" s="3"/>
      <c r="H939" s="4"/>
      <c r="I939"/>
    </row>
    <row r="940" spans="4:9" x14ac:dyDescent="0.2">
      <c r="D940" s="18">
        <v>39631</v>
      </c>
      <c r="E940">
        <v>1.5806</v>
      </c>
      <c r="G940" s="3"/>
      <c r="I940"/>
    </row>
    <row r="941" spans="4:9" x14ac:dyDescent="0.2">
      <c r="D941" s="18">
        <v>39630</v>
      </c>
      <c r="E941">
        <v>1.5774999999999999</v>
      </c>
      <c r="G941" s="3"/>
      <c r="I941"/>
    </row>
    <row r="942" spans="4:9" x14ac:dyDescent="0.2">
      <c r="D942" s="18">
        <v>39629</v>
      </c>
      <c r="E942">
        <v>1.5764</v>
      </c>
      <c r="G942" s="3"/>
      <c r="I942"/>
    </row>
    <row r="943" spans="4:9" x14ac:dyDescent="0.2">
      <c r="D943" s="18">
        <v>39626</v>
      </c>
      <c r="E943">
        <v>1.5748</v>
      </c>
      <c r="G943" s="3"/>
      <c r="I943"/>
    </row>
    <row r="944" spans="4:9" x14ac:dyDescent="0.2">
      <c r="D944" s="18">
        <v>39625</v>
      </c>
      <c r="E944">
        <v>1.5730999999999999</v>
      </c>
      <c r="G944" s="3"/>
      <c r="I944"/>
    </row>
    <row r="945" spans="4:9" x14ac:dyDescent="0.2">
      <c r="D945" s="18">
        <v>39624</v>
      </c>
      <c r="E945">
        <v>1.5599000000000001</v>
      </c>
      <c r="G945" s="3"/>
      <c r="H945" s="4"/>
      <c r="I945"/>
    </row>
    <row r="946" spans="4:9" x14ac:dyDescent="0.2">
      <c r="D946" s="18">
        <v>39623</v>
      </c>
      <c r="E946">
        <v>1.5568</v>
      </c>
      <c r="G946" s="3"/>
      <c r="H946" s="4"/>
      <c r="I946"/>
    </row>
    <row r="947" spans="4:9" x14ac:dyDescent="0.2">
      <c r="D947" s="18">
        <v>39622</v>
      </c>
      <c r="E947">
        <v>1.5521</v>
      </c>
      <c r="G947" s="3"/>
      <c r="H947" s="10"/>
      <c r="I947"/>
    </row>
    <row r="948" spans="4:9" x14ac:dyDescent="0.2">
      <c r="D948" s="18">
        <v>39619</v>
      </c>
      <c r="E948">
        <v>1.5609999999999999</v>
      </c>
      <c r="G948" s="3"/>
      <c r="I948"/>
    </row>
    <row r="949" spans="4:9" x14ac:dyDescent="0.2">
      <c r="D949" s="18">
        <v>39618</v>
      </c>
      <c r="E949">
        <v>1.5481</v>
      </c>
      <c r="G949" s="3"/>
      <c r="I949"/>
    </row>
    <row r="950" spans="4:9" x14ac:dyDescent="0.2">
      <c r="D950" s="18">
        <v>39617</v>
      </c>
      <c r="E950">
        <v>1.5492999999999999</v>
      </c>
      <c r="G950" s="3"/>
      <c r="I950"/>
    </row>
    <row r="951" spans="4:9" x14ac:dyDescent="0.2">
      <c r="D951" s="18">
        <v>39616</v>
      </c>
      <c r="E951">
        <v>1.5477000000000001</v>
      </c>
      <c r="G951" s="3"/>
      <c r="I951"/>
    </row>
    <row r="952" spans="4:9" x14ac:dyDescent="0.2">
      <c r="D952" s="18">
        <v>39615</v>
      </c>
      <c r="E952">
        <v>1.5459000000000001</v>
      </c>
      <c r="G952" s="3"/>
      <c r="H952" s="4"/>
      <c r="I952"/>
    </row>
    <row r="953" spans="4:9" x14ac:dyDescent="0.2">
      <c r="D953" s="18">
        <v>39612</v>
      </c>
      <c r="E953">
        <v>1.5336000000000001</v>
      </c>
      <c r="G953" s="3"/>
      <c r="H953" s="4"/>
      <c r="I953"/>
    </row>
    <row r="954" spans="4:9" x14ac:dyDescent="0.2">
      <c r="D954" s="18">
        <v>39611</v>
      </c>
      <c r="E954">
        <v>1.5417000000000001</v>
      </c>
      <c r="G954" s="3"/>
      <c r="I954"/>
    </row>
    <row r="955" spans="4:9" x14ac:dyDescent="0.2">
      <c r="D955" s="18">
        <v>39610</v>
      </c>
      <c r="E955">
        <v>1.5515000000000001</v>
      </c>
      <c r="G955" s="3"/>
      <c r="I955"/>
    </row>
    <row r="956" spans="4:9" x14ac:dyDescent="0.2">
      <c r="D956" s="18">
        <v>39609</v>
      </c>
      <c r="E956">
        <v>1.5526</v>
      </c>
      <c r="G956" s="3"/>
      <c r="I956"/>
    </row>
    <row r="957" spans="4:9" x14ac:dyDescent="0.2">
      <c r="D957" s="18">
        <v>39608</v>
      </c>
      <c r="E957">
        <v>1.5784</v>
      </c>
      <c r="G957" s="3"/>
      <c r="I957"/>
    </row>
    <row r="958" spans="4:9" x14ac:dyDescent="0.2">
      <c r="D958" s="18">
        <v>39605</v>
      </c>
      <c r="E958">
        <v>1.5597000000000001</v>
      </c>
      <c r="G958" s="3"/>
      <c r="I958"/>
    </row>
    <row r="959" spans="4:9" x14ac:dyDescent="0.2">
      <c r="D959" s="18">
        <v>39604</v>
      </c>
      <c r="E959">
        <v>1.5402</v>
      </c>
      <c r="G959" s="3"/>
      <c r="H959" s="4"/>
      <c r="I959"/>
    </row>
    <row r="960" spans="4:9" x14ac:dyDescent="0.2">
      <c r="D960" s="18">
        <v>39603</v>
      </c>
      <c r="E960">
        <v>1.5466</v>
      </c>
      <c r="G960" s="3"/>
      <c r="H960" s="4"/>
      <c r="I960"/>
    </row>
    <row r="961" spans="4:9" x14ac:dyDescent="0.2">
      <c r="D961" s="18">
        <v>39602</v>
      </c>
      <c r="E961">
        <v>1.5592999999999999</v>
      </c>
      <c r="G961" s="3"/>
      <c r="I961"/>
    </row>
    <row r="962" spans="4:9" x14ac:dyDescent="0.2">
      <c r="D962" s="18">
        <v>39601</v>
      </c>
      <c r="E962">
        <v>1.5521</v>
      </c>
      <c r="G962" s="3"/>
      <c r="I962"/>
    </row>
    <row r="963" spans="4:9" x14ac:dyDescent="0.2">
      <c r="D963" s="18">
        <v>39598</v>
      </c>
      <c r="E963">
        <v>1.5508</v>
      </c>
      <c r="G963" s="3"/>
      <c r="I963"/>
    </row>
    <row r="964" spans="4:9" x14ac:dyDescent="0.2">
      <c r="D964" s="18">
        <v>39597</v>
      </c>
      <c r="E964">
        <v>1.5550999999999999</v>
      </c>
      <c r="G964" s="3"/>
      <c r="I964"/>
    </row>
    <row r="965" spans="4:9" x14ac:dyDescent="0.2">
      <c r="D965" s="18">
        <v>39596</v>
      </c>
      <c r="E965">
        <v>1.5656000000000001</v>
      </c>
      <c r="G965" s="3"/>
      <c r="I965"/>
    </row>
    <row r="966" spans="4:9" x14ac:dyDescent="0.2">
      <c r="D966" s="18">
        <v>39595</v>
      </c>
      <c r="E966">
        <v>1.5760000000000001</v>
      </c>
      <c r="G966" s="3"/>
      <c r="H966" s="4"/>
      <c r="I966"/>
    </row>
    <row r="967" spans="4:9" x14ac:dyDescent="0.2">
      <c r="D967" s="18">
        <v>39594</v>
      </c>
      <c r="E967">
        <v>1.5761000000000001</v>
      </c>
      <c r="G967" s="3"/>
      <c r="H967" s="4"/>
      <c r="I967"/>
    </row>
    <row r="968" spans="4:9" x14ac:dyDescent="0.2">
      <c r="D968" s="18">
        <v>39591</v>
      </c>
      <c r="E968">
        <v>1.5742</v>
      </c>
      <c r="G968" s="3"/>
      <c r="H968" s="9"/>
      <c r="I968"/>
    </row>
    <row r="969" spans="4:9" x14ac:dyDescent="0.2">
      <c r="D969" s="18">
        <v>39590</v>
      </c>
      <c r="E969">
        <v>1.5754999999999999</v>
      </c>
      <c r="G969" s="3"/>
      <c r="I969"/>
    </row>
    <row r="970" spans="4:9" x14ac:dyDescent="0.2">
      <c r="D970" s="18">
        <v>39589</v>
      </c>
      <c r="E970">
        <v>1.5752999999999999</v>
      </c>
      <c r="G970" s="3"/>
      <c r="I970"/>
    </row>
    <row r="971" spans="4:9" x14ac:dyDescent="0.2">
      <c r="D971" s="18">
        <v>39588</v>
      </c>
      <c r="E971">
        <v>1.5639000000000001</v>
      </c>
      <c r="G971" s="3"/>
      <c r="I971"/>
    </row>
    <row r="972" spans="4:9" x14ac:dyDescent="0.2">
      <c r="D972" s="18">
        <v>39587</v>
      </c>
      <c r="E972">
        <v>1.5577000000000001</v>
      </c>
      <c r="G972" s="3"/>
      <c r="I972"/>
    </row>
    <row r="973" spans="4:9" x14ac:dyDescent="0.2">
      <c r="D973" s="18">
        <v>39584</v>
      </c>
      <c r="E973">
        <v>1.5498000000000001</v>
      </c>
      <c r="G973" s="3"/>
      <c r="H973" s="4"/>
      <c r="I973"/>
    </row>
    <row r="974" spans="4:9" x14ac:dyDescent="0.2">
      <c r="D974" s="18">
        <v>39583</v>
      </c>
      <c r="E974">
        <v>1.5474000000000001</v>
      </c>
      <c r="G974" s="3"/>
      <c r="H974" s="4"/>
      <c r="I974"/>
    </row>
    <row r="975" spans="4:9" x14ac:dyDescent="0.2">
      <c r="D975" s="18">
        <v>39582</v>
      </c>
      <c r="E975">
        <v>1.5439000000000001</v>
      </c>
      <c r="G975" s="3"/>
      <c r="I975"/>
    </row>
    <row r="976" spans="4:9" x14ac:dyDescent="0.2">
      <c r="D976" s="18">
        <v>39581</v>
      </c>
      <c r="E976">
        <v>1.5472999999999999</v>
      </c>
      <c r="G976" s="3"/>
      <c r="I976"/>
    </row>
    <row r="977" spans="4:9" x14ac:dyDescent="0.2">
      <c r="D977" s="18">
        <v>39580</v>
      </c>
      <c r="E977">
        <v>1.5429999999999999</v>
      </c>
      <c r="G977" s="3"/>
      <c r="I977"/>
    </row>
    <row r="978" spans="4:9" x14ac:dyDescent="0.2">
      <c r="D978" s="18">
        <v>39577</v>
      </c>
      <c r="E978">
        <v>1.5458000000000001</v>
      </c>
      <c r="G978" s="3"/>
      <c r="I978"/>
    </row>
    <row r="979" spans="4:9" x14ac:dyDescent="0.2">
      <c r="D979" s="18">
        <v>39576</v>
      </c>
      <c r="E979">
        <v>1.5347</v>
      </c>
      <c r="G979" s="3"/>
      <c r="I979"/>
    </row>
    <row r="980" spans="4:9" x14ac:dyDescent="0.2">
      <c r="D980" s="18">
        <v>39575</v>
      </c>
      <c r="E980">
        <v>1.5429999999999999</v>
      </c>
      <c r="G980" s="3"/>
      <c r="H980" s="4"/>
      <c r="I980"/>
    </row>
    <row r="981" spans="4:9" x14ac:dyDescent="0.2">
      <c r="D981" s="18">
        <v>39574</v>
      </c>
      <c r="E981">
        <v>1.5528</v>
      </c>
      <c r="G981" s="3"/>
      <c r="H981" s="4"/>
      <c r="I981"/>
    </row>
    <row r="982" spans="4:9" x14ac:dyDescent="0.2">
      <c r="D982" s="18">
        <v>39573</v>
      </c>
      <c r="E982">
        <v>1.546</v>
      </c>
      <c r="G982" s="3"/>
      <c r="I982"/>
    </row>
    <row r="983" spans="4:9" x14ac:dyDescent="0.2">
      <c r="D983" s="18">
        <v>39570</v>
      </c>
      <c r="E983">
        <v>1.5458000000000001</v>
      </c>
      <c r="G983" s="3"/>
      <c r="I983"/>
    </row>
    <row r="984" spans="4:9" x14ac:dyDescent="0.2">
      <c r="D984" s="18">
        <v>39568</v>
      </c>
      <c r="E984">
        <v>1.554</v>
      </c>
      <c r="G984" s="3"/>
      <c r="I984"/>
    </row>
    <row r="985" spans="4:9" x14ac:dyDescent="0.2">
      <c r="D985" s="18">
        <v>39567</v>
      </c>
      <c r="E985">
        <v>1.5570999999999999</v>
      </c>
      <c r="G985" s="3"/>
      <c r="I985"/>
    </row>
    <row r="986" spans="4:9" x14ac:dyDescent="0.2">
      <c r="D986" s="18">
        <v>39566</v>
      </c>
      <c r="E986">
        <v>1.5628</v>
      </c>
      <c r="G986" s="3"/>
      <c r="I986"/>
    </row>
    <row r="987" spans="4:9" x14ac:dyDescent="0.2">
      <c r="D987" s="18">
        <v>39563</v>
      </c>
      <c r="E987">
        <v>1.5596000000000001</v>
      </c>
      <c r="G987" s="3"/>
      <c r="H987" s="4"/>
      <c r="I987"/>
    </row>
    <row r="988" spans="4:9" x14ac:dyDescent="0.2">
      <c r="D988" s="18">
        <v>39562</v>
      </c>
      <c r="E988">
        <v>1.5769</v>
      </c>
      <c r="G988" s="3"/>
      <c r="H988" s="4"/>
      <c r="I988"/>
    </row>
    <row r="989" spans="4:9" x14ac:dyDescent="0.2">
      <c r="D989" s="18">
        <v>39561</v>
      </c>
      <c r="E989">
        <v>1.5940000000000001</v>
      </c>
      <c r="G989" s="3"/>
      <c r="I989"/>
    </row>
    <row r="990" spans="4:9" x14ac:dyDescent="0.2">
      <c r="D990" s="18">
        <v>39560</v>
      </c>
      <c r="E990">
        <v>1.5931</v>
      </c>
      <c r="G990" s="3"/>
      <c r="I990"/>
    </row>
    <row r="991" spans="4:9" x14ac:dyDescent="0.2">
      <c r="D991" s="18">
        <v>39559</v>
      </c>
      <c r="E991">
        <v>1.5898000000000001</v>
      </c>
      <c r="G991" s="3"/>
      <c r="I991"/>
    </row>
    <row r="992" spans="4:9" x14ac:dyDescent="0.2">
      <c r="D992" s="18">
        <v>39556</v>
      </c>
      <c r="E992">
        <v>1.5780000000000001</v>
      </c>
      <c r="G992" s="3"/>
      <c r="I992"/>
    </row>
    <row r="993" spans="4:9" x14ac:dyDescent="0.2">
      <c r="D993" s="18">
        <v>39555</v>
      </c>
      <c r="E993">
        <v>1.5871999999999999</v>
      </c>
      <c r="G993" s="3"/>
      <c r="I993"/>
    </row>
    <row r="994" spans="4:9" x14ac:dyDescent="0.2">
      <c r="D994" s="18">
        <v>39554</v>
      </c>
      <c r="E994">
        <v>1.5928</v>
      </c>
      <c r="G994" s="3"/>
      <c r="H994" s="4"/>
      <c r="I994"/>
    </row>
    <row r="995" spans="4:9" x14ac:dyDescent="0.2">
      <c r="D995" s="18">
        <v>39553</v>
      </c>
      <c r="E995">
        <v>1.5828</v>
      </c>
      <c r="G995" s="3"/>
      <c r="H995" s="4"/>
      <c r="I995"/>
    </row>
    <row r="996" spans="4:9" x14ac:dyDescent="0.2">
      <c r="D996" s="18">
        <v>39552</v>
      </c>
      <c r="E996">
        <v>1.5869</v>
      </c>
      <c r="G996" s="3"/>
      <c r="I996"/>
    </row>
    <row r="997" spans="4:9" x14ac:dyDescent="0.2">
      <c r="D997" s="18">
        <v>39549</v>
      </c>
      <c r="E997">
        <v>1.5832999999999999</v>
      </c>
      <c r="G997" s="3"/>
      <c r="I997"/>
    </row>
    <row r="998" spans="4:9" x14ac:dyDescent="0.2">
      <c r="D998" s="18">
        <v>39548</v>
      </c>
      <c r="E998">
        <v>1.5874999999999999</v>
      </c>
      <c r="G998" s="3"/>
      <c r="I998"/>
    </row>
    <row r="999" spans="4:9" x14ac:dyDescent="0.2">
      <c r="D999" s="18">
        <v>39547</v>
      </c>
      <c r="E999">
        <v>1.5726</v>
      </c>
      <c r="G999" s="3"/>
      <c r="I999"/>
    </row>
    <row r="1000" spans="4:9" x14ac:dyDescent="0.2">
      <c r="D1000" s="18">
        <v>39546</v>
      </c>
      <c r="E1000">
        <v>1.5693999999999999</v>
      </c>
      <c r="G1000" s="3"/>
      <c r="I1000"/>
    </row>
    <row r="1001" spans="4:9" x14ac:dyDescent="0.2">
      <c r="D1001" s="18">
        <v>39545</v>
      </c>
      <c r="E1001">
        <v>1.5692999999999999</v>
      </c>
      <c r="G1001" s="3"/>
      <c r="H1001" s="4"/>
      <c r="I1001"/>
    </row>
    <row r="1002" spans="4:9" x14ac:dyDescent="0.2">
      <c r="D1002" s="18">
        <v>39542</v>
      </c>
      <c r="E1002">
        <v>1.5722</v>
      </c>
      <c r="G1002" s="3"/>
      <c r="H1002" s="4"/>
      <c r="I1002"/>
    </row>
    <row r="1003" spans="4:9" x14ac:dyDescent="0.2">
      <c r="D1003" s="18">
        <v>39541</v>
      </c>
      <c r="E1003">
        <v>1.5526</v>
      </c>
      <c r="G1003" s="3"/>
      <c r="H1003" s="9"/>
      <c r="I1003"/>
    </row>
    <row r="1004" spans="4:9" x14ac:dyDescent="0.2">
      <c r="D1004" s="18">
        <v>39540</v>
      </c>
      <c r="E1004">
        <v>1.5631999999999999</v>
      </c>
      <c r="G1004" s="3"/>
      <c r="I1004"/>
    </row>
    <row r="1005" spans="4:9" x14ac:dyDescent="0.2">
      <c r="D1005" s="18">
        <v>39539</v>
      </c>
      <c r="E1005">
        <v>1.5660000000000001</v>
      </c>
      <c r="G1005" s="3"/>
      <c r="I1005"/>
    </row>
    <row r="1006" spans="4:9" x14ac:dyDescent="0.2">
      <c r="D1006" s="18">
        <v>39538</v>
      </c>
      <c r="E1006">
        <v>1.5811999999999999</v>
      </c>
      <c r="G1006" s="3"/>
      <c r="I1006"/>
    </row>
    <row r="1007" spans="4:9" x14ac:dyDescent="0.2">
      <c r="D1007" s="18">
        <v>39535</v>
      </c>
      <c r="E1007">
        <v>1.5795999999999999</v>
      </c>
      <c r="G1007" s="3"/>
      <c r="I1007"/>
    </row>
    <row r="1008" spans="4:9" x14ac:dyDescent="0.2">
      <c r="D1008" s="18">
        <v>39534</v>
      </c>
      <c r="E1008">
        <v>1.5786</v>
      </c>
      <c r="G1008" s="3"/>
      <c r="H1008" s="4"/>
      <c r="I1008"/>
    </row>
    <row r="1009" spans="4:9" x14ac:dyDescent="0.2">
      <c r="D1009" s="18">
        <v>39533</v>
      </c>
      <c r="E1009">
        <v>1.571</v>
      </c>
      <c r="G1009" s="3"/>
      <c r="H1009" s="4"/>
      <c r="I1009"/>
    </row>
    <row r="1010" spans="4:9" x14ac:dyDescent="0.2">
      <c r="D1010" s="18">
        <v>39532</v>
      </c>
      <c r="E1010">
        <v>1.5569</v>
      </c>
      <c r="G1010" s="3"/>
      <c r="H1010" s="10"/>
      <c r="I1010"/>
    </row>
    <row r="1011" spans="4:9" x14ac:dyDescent="0.2">
      <c r="D1011" s="18">
        <v>39527</v>
      </c>
      <c r="E1011">
        <v>1.5423</v>
      </c>
      <c r="G1011" s="3"/>
      <c r="I1011"/>
    </row>
    <row r="1012" spans="4:9" x14ac:dyDescent="0.2">
      <c r="D1012" s="18">
        <v>39526</v>
      </c>
      <c r="E1012">
        <v>1.5691999999999999</v>
      </c>
      <c r="G1012" s="3"/>
      <c r="I1012"/>
    </row>
    <row r="1013" spans="4:9" x14ac:dyDescent="0.2">
      <c r="D1013" s="18">
        <v>39525</v>
      </c>
      <c r="E1013">
        <v>1.5770999999999999</v>
      </c>
      <c r="G1013" s="3"/>
      <c r="I1013"/>
    </row>
    <row r="1014" spans="4:9" x14ac:dyDescent="0.2">
      <c r="D1014" s="18">
        <v>39524</v>
      </c>
      <c r="E1014">
        <v>1.577</v>
      </c>
      <c r="G1014" s="3"/>
      <c r="I1014"/>
    </row>
    <row r="1015" spans="4:9" x14ac:dyDescent="0.2">
      <c r="D1015" s="18">
        <v>39521</v>
      </c>
      <c r="E1015">
        <v>1.5561</v>
      </c>
      <c r="G1015" s="3"/>
      <c r="H1015" s="4"/>
      <c r="I1015"/>
    </row>
    <row r="1016" spans="4:9" x14ac:dyDescent="0.2">
      <c r="D1016" s="18">
        <v>39520</v>
      </c>
      <c r="E1016">
        <v>1.5577000000000001</v>
      </c>
      <c r="G1016" s="3"/>
      <c r="H1016" s="4"/>
      <c r="I1016"/>
    </row>
    <row r="1017" spans="4:9" x14ac:dyDescent="0.2">
      <c r="D1017" s="18">
        <v>39519</v>
      </c>
      <c r="E1017">
        <v>1.5477000000000001</v>
      </c>
      <c r="G1017" s="3"/>
      <c r="I1017"/>
    </row>
    <row r="1018" spans="4:9" x14ac:dyDescent="0.2">
      <c r="D1018" s="18">
        <v>39518</v>
      </c>
      <c r="E1018">
        <v>1.5379</v>
      </c>
      <c r="G1018" s="3"/>
      <c r="I1018"/>
    </row>
    <row r="1019" spans="4:9" x14ac:dyDescent="0.2">
      <c r="D1019" s="18">
        <v>39517</v>
      </c>
      <c r="E1019">
        <v>1.534</v>
      </c>
      <c r="G1019" s="3"/>
      <c r="I1019"/>
    </row>
    <row r="1020" spans="4:9" x14ac:dyDescent="0.2">
      <c r="D1020" s="18">
        <v>39514</v>
      </c>
      <c r="E1020">
        <v>1.5417000000000001</v>
      </c>
      <c r="G1020" s="3"/>
      <c r="I1020"/>
    </row>
    <row r="1021" spans="4:9" x14ac:dyDescent="0.2">
      <c r="D1021" s="18">
        <v>39513</v>
      </c>
      <c r="E1021">
        <v>1.5319</v>
      </c>
      <c r="G1021" s="3"/>
      <c r="I1021"/>
    </row>
    <row r="1022" spans="4:9" x14ac:dyDescent="0.2">
      <c r="D1022" s="18">
        <v>39512</v>
      </c>
      <c r="E1022">
        <v>1.5196000000000001</v>
      </c>
      <c r="G1022" s="3"/>
      <c r="H1022" s="4"/>
      <c r="I1022"/>
    </row>
    <row r="1023" spans="4:9" x14ac:dyDescent="0.2">
      <c r="D1023" s="18">
        <v>39511</v>
      </c>
      <c r="E1023">
        <v>1.5206</v>
      </c>
      <c r="G1023" s="3"/>
      <c r="H1023" s="4"/>
      <c r="I1023"/>
    </row>
    <row r="1024" spans="4:9" x14ac:dyDescent="0.2">
      <c r="D1024" s="18">
        <v>39510</v>
      </c>
      <c r="E1024">
        <v>1.5203</v>
      </c>
      <c r="G1024" s="3"/>
      <c r="I1024"/>
    </row>
    <row r="1025" spans="4:9" x14ac:dyDescent="0.2">
      <c r="D1025" s="18">
        <v>39507</v>
      </c>
      <c r="E1025">
        <v>1.5166999999999999</v>
      </c>
      <c r="G1025" s="3"/>
      <c r="I1025"/>
    </row>
    <row r="1026" spans="4:9" x14ac:dyDescent="0.2">
      <c r="D1026" s="18">
        <v>39506</v>
      </c>
      <c r="E1026">
        <v>1.5121</v>
      </c>
      <c r="G1026" s="3"/>
      <c r="I1026"/>
    </row>
    <row r="1027" spans="4:9" x14ac:dyDescent="0.2">
      <c r="D1027" s="18">
        <v>39505</v>
      </c>
      <c r="E1027">
        <v>1.5044</v>
      </c>
      <c r="G1027" s="3"/>
      <c r="I1027"/>
    </row>
    <row r="1028" spans="4:9" x14ac:dyDescent="0.2">
      <c r="D1028" s="18">
        <v>39504</v>
      </c>
      <c r="E1028">
        <v>1.4874000000000001</v>
      </c>
      <c r="G1028" s="3"/>
      <c r="I1028"/>
    </row>
    <row r="1029" spans="4:9" x14ac:dyDescent="0.2">
      <c r="D1029" s="18">
        <v>39503</v>
      </c>
      <c r="E1029">
        <v>1.4817</v>
      </c>
      <c r="G1029" s="3"/>
      <c r="H1029" s="4"/>
      <c r="I1029"/>
    </row>
    <row r="1030" spans="4:9" x14ac:dyDescent="0.2">
      <c r="D1030" s="18">
        <v>39500</v>
      </c>
      <c r="E1030">
        <v>1.4847999999999999</v>
      </c>
      <c r="G1030" s="3"/>
      <c r="H1030" s="4"/>
      <c r="I1030"/>
    </row>
    <row r="1031" spans="4:9" x14ac:dyDescent="0.2">
      <c r="D1031" s="18">
        <v>39499</v>
      </c>
      <c r="E1031">
        <v>1.4736</v>
      </c>
      <c r="G1031" s="3"/>
      <c r="H1031" s="10"/>
      <c r="I1031"/>
    </row>
    <row r="1032" spans="4:9" x14ac:dyDescent="0.2">
      <c r="D1032" s="18">
        <v>39498</v>
      </c>
      <c r="E1032">
        <v>1.4656</v>
      </c>
      <c r="G1032" s="3"/>
      <c r="I1032"/>
    </row>
    <row r="1033" spans="4:9" x14ac:dyDescent="0.2">
      <c r="D1033" s="18">
        <v>39497</v>
      </c>
      <c r="E1033">
        <v>1.4742</v>
      </c>
      <c r="G1033" s="3"/>
      <c r="I1033"/>
    </row>
    <row r="1034" spans="4:9" x14ac:dyDescent="0.2">
      <c r="D1034" s="18">
        <v>39496</v>
      </c>
      <c r="E1034">
        <v>1.4636</v>
      </c>
      <c r="G1034" s="3"/>
      <c r="I1034"/>
    </row>
    <row r="1035" spans="4:9" x14ac:dyDescent="0.2">
      <c r="D1035" s="18">
        <v>39493</v>
      </c>
      <c r="E1035">
        <v>1.4674</v>
      </c>
      <c r="G1035" s="3"/>
      <c r="H1035" s="9"/>
      <c r="I1035"/>
    </row>
    <row r="1036" spans="4:9" x14ac:dyDescent="0.2">
      <c r="D1036" s="18">
        <v>39492</v>
      </c>
      <c r="E1036">
        <v>1.4625999999999999</v>
      </c>
      <c r="G1036" s="3"/>
      <c r="H1036" s="4"/>
      <c r="I1036"/>
    </row>
    <row r="1037" spans="4:9" x14ac:dyDescent="0.2">
      <c r="D1037" s="18">
        <v>39491</v>
      </c>
      <c r="E1037">
        <v>1.4585999999999999</v>
      </c>
      <c r="G1037" s="3"/>
      <c r="H1037" s="4"/>
      <c r="I1037"/>
    </row>
    <row r="1038" spans="4:9" x14ac:dyDescent="0.2">
      <c r="D1038" s="18">
        <v>39490</v>
      </c>
      <c r="E1038">
        <v>1.4538</v>
      </c>
      <c r="G1038" s="3"/>
      <c r="H1038" s="10"/>
      <c r="I1038"/>
    </row>
    <row r="1039" spans="4:9" x14ac:dyDescent="0.2">
      <c r="D1039" s="18">
        <v>39489</v>
      </c>
      <c r="E1039">
        <v>1.4541999999999999</v>
      </c>
      <c r="G1039" s="3"/>
      <c r="I1039"/>
    </row>
    <row r="1040" spans="4:9" x14ac:dyDescent="0.2">
      <c r="D1040" s="18">
        <v>39486</v>
      </c>
      <c r="E1040">
        <v>1.4513</v>
      </c>
      <c r="G1040" s="3"/>
      <c r="I1040"/>
    </row>
    <row r="1041" spans="4:9" x14ac:dyDescent="0.2">
      <c r="D1041" s="18">
        <v>39485</v>
      </c>
      <c r="E1041">
        <v>1.4569000000000001</v>
      </c>
      <c r="G1041" s="3"/>
      <c r="I1041"/>
    </row>
    <row r="1042" spans="4:9" x14ac:dyDescent="0.2">
      <c r="D1042" s="18">
        <v>39484</v>
      </c>
      <c r="E1042">
        <v>1.4621</v>
      </c>
      <c r="G1042" s="3"/>
      <c r="I1042"/>
    </row>
    <row r="1043" spans="4:9" x14ac:dyDescent="0.2">
      <c r="D1043" s="18">
        <v>39483</v>
      </c>
      <c r="E1043">
        <v>1.4688000000000001</v>
      </c>
      <c r="G1043" s="3"/>
      <c r="H1043" s="4"/>
      <c r="I1043"/>
    </row>
    <row r="1044" spans="4:9" x14ac:dyDescent="0.2">
      <c r="D1044" s="18">
        <v>39482</v>
      </c>
      <c r="E1044">
        <v>1.4829000000000001</v>
      </c>
      <c r="G1044" s="3"/>
      <c r="H1044" s="4"/>
      <c r="I1044"/>
    </row>
    <row r="1045" spans="4:9" x14ac:dyDescent="0.2">
      <c r="D1045" s="18">
        <v>39479</v>
      </c>
      <c r="E1045">
        <v>1.4888999999999999</v>
      </c>
      <c r="G1045" s="3"/>
      <c r="I1045"/>
    </row>
    <row r="1046" spans="4:9" x14ac:dyDescent="0.2">
      <c r="D1046" s="18">
        <v>39478</v>
      </c>
      <c r="E1046">
        <v>1.4870000000000001</v>
      </c>
      <c r="G1046" s="3"/>
      <c r="I1046"/>
    </row>
    <row r="1047" spans="4:9" x14ac:dyDescent="0.2">
      <c r="D1047" s="18">
        <v>39477</v>
      </c>
      <c r="E1047">
        <v>1.4810000000000001</v>
      </c>
      <c r="G1047" s="3"/>
      <c r="I1047"/>
    </row>
    <row r="1048" spans="4:9" x14ac:dyDescent="0.2">
      <c r="D1048" s="18">
        <v>39476</v>
      </c>
      <c r="E1048">
        <v>1.4773000000000001</v>
      </c>
      <c r="G1048" s="3"/>
      <c r="H1048" s="9"/>
      <c r="I1048"/>
    </row>
    <row r="1049" spans="4:9" x14ac:dyDescent="0.2">
      <c r="D1049" s="18">
        <v>39475</v>
      </c>
      <c r="E1049">
        <v>1.4755</v>
      </c>
      <c r="G1049" s="3"/>
      <c r="I1049"/>
    </row>
    <row r="1050" spans="4:9" x14ac:dyDescent="0.2">
      <c r="D1050" s="18">
        <v>39472</v>
      </c>
      <c r="E1050">
        <v>1.4704999999999999</v>
      </c>
      <c r="G1050" s="3"/>
      <c r="H1050" s="4"/>
      <c r="I1050"/>
    </row>
    <row r="1051" spans="4:9" x14ac:dyDescent="0.2">
      <c r="D1051" s="18">
        <v>39471</v>
      </c>
      <c r="E1051">
        <v>1.4662999999999999</v>
      </c>
      <c r="G1051" s="3"/>
      <c r="H1051" s="4"/>
      <c r="I1051"/>
    </row>
    <row r="1052" spans="4:9" x14ac:dyDescent="0.2">
      <c r="D1052" s="18">
        <v>39470</v>
      </c>
      <c r="E1052">
        <v>1.4574</v>
      </c>
      <c r="G1052" s="3"/>
      <c r="I1052"/>
    </row>
    <row r="1053" spans="4:9" x14ac:dyDescent="0.2">
      <c r="D1053" s="18">
        <v>39469</v>
      </c>
      <c r="E1053">
        <v>1.4494</v>
      </c>
      <c r="G1053" s="3"/>
      <c r="I1053"/>
    </row>
    <row r="1054" spans="4:9" x14ac:dyDescent="0.2">
      <c r="D1054" s="18">
        <v>39468</v>
      </c>
      <c r="E1054">
        <v>1.4481999999999999</v>
      </c>
      <c r="G1054" s="3"/>
      <c r="I1054"/>
    </row>
    <row r="1055" spans="4:9" x14ac:dyDescent="0.2">
      <c r="D1055" s="18">
        <v>39465</v>
      </c>
      <c r="E1055">
        <v>1.4674</v>
      </c>
      <c r="G1055" s="3"/>
      <c r="I1055"/>
    </row>
    <row r="1056" spans="4:9" x14ac:dyDescent="0.2">
      <c r="D1056" s="18">
        <v>39464</v>
      </c>
      <c r="E1056">
        <v>1.4691000000000001</v>
      </c>
      <c r="G1056" s="3"/>
      <c r="I1056"/>
    </row>
    <row r="1057" spans="4:9" x14ac:dyDescent="0.2">
      <c r="D1057" s="18">
        <v>39463</v>
      </c>
      <c r="E1057">
        <v>1.4792000000000001</v>
      </c>
      <c r="G1057" s="3"/>
      <c r="H1057" s="4"/>
      <c r="I1057"/>
    </row>
    <row r="1058" spans="4:9" x14ac:dyDescent="0.2">
      <c r="D1058" s="18">
        <v>39462</v>
      </c>
      <c r="E1058">
        <v>1.4885999999999999</v>
      </c>
      <c r="G1058" s="3"/>
      <c r="H1058" s="4"/>
      <c r="I1058"/>
    </row>
    <row r="1059" spans="4:9" x14ac:dyDescent="0.2">
      <c r="D1059" s="18">
        <v>39461</v>
      </c>
      <c r="E1059">
        <v>1.4895</v>
      </c>
      <c r="G1059" s="3"/>
      <c r="I1059"/>
    </row>
    <row r="1060" spans="4:9" x14ac:dyDescent="0.2">
      <c r="D1060" s="18">
        <v>39458</v>
      </c>
      <c r="E1060">
        <v>1.4792000000000001</v>
      </c>
      <c r="G1060" s="3"/>
      <c r="I1060"/>
    </row>
    <row r="1061" spans="4:9" x14ac:dyDescent="0.2">
      <c r="D1061" s="18">
        <v>39457</v>
      </c>
      <c r="E1061">
        <v>1.4661999999999999</v>
      </c>
      <c r="G1061" s="3"/>
      <c r="I1061"/>
    </row>
    <row r="1062" spans="4:9" x14ac:dyDescent="0.2">
      <c r="D1062" s="18">
        <v>39456</v>
      </c>
      <c r="E1062">
        <v>1.468</v>
      </c>
      <c r="G1062" s="3"/>
      <c r="H1062" s="10"/>
      <c r="I1062"/>
    </row>
    <row r="1063" spans="4:9" x14ac:dyDescent="0.2">
      <c r="D1063" s="18">
        <v>39455</v>
      </c>
      <c r="E1063">
        <v>1.4704999999999999</v>
      </c>
      <c r="G1063" s="3"/>
      <c r="I1063"/>
    </row>
    <row r="1064" spans="4:9" x14ac:dyDescent="0.2">
      <c r="D1064" s="18">
        <v>39454</v>
      </c>
      <c r="E1064">
        <v>1.4722999999999999</v>
      </c>
      <c r="G1064" s="3"/>
      <c r="H1064" s="4"/>
      <c r="I1064"/>
    </row>
    <row r="1065" spans="4:9" x14ac:dyDescent="0.2">
      <c r="D1065" s="18">
        <v>39451</v>
      </c>
      <c r="E1065">
        <v>1.4726999999999999</v>
      </c>
      <c r="G1065" s="3"/>
      <c r="H1065" s="4"/>
      <c r="I1065"/>
    </row>
    <row r="1066" spans="4:9" x14ac:dyDescent="0.2">
      <c r="D1066" s="18">
        <v>39450</v>
      </c>
      <c r="E1066">
        <v>1.4753000000000001</v>
      </c>
      <c r="G1066" s="3"/>
      <c r="I1066"/>
    </row>
    <row r="1067" spans="4:9" x14ac:dyDescent="0.2">
      <c r="D1067" s="18">
        <v>39449</v>
      </c>
      <c r="E1067">
        <v>1.4688000000000001</v>
      </c>
      <c r="G1067" s="3"/>
      <c r="I1067"/>
    </row>
    <row r="1068" spans="4:9" x14ac:dyDescent="0.2">
      <c r="D1068" s="18">
        <v>39447</v>
      </c>
      <c r="E1068">
        <v>1.4721</v>
      </c>
      <c r="G1068" s="3"/>
      <c r="I1068"/>
    </row>
    <row r="1069" spans="4:9" x14ac:dyDescent="0.2">
      <c r="D1069" s="18">
        <v>39444</v>
      </c>
      <c r="E1069">
        <v>1.4692000000000001</v>
      </c>
      <c r="G1069" s="3"/>
      <c r="I1069"/>
    </row>
    <row r="1070" spans="4:9" x14ac:dyDescent="0.2">
      <c r="D1070" s="18">
        <v>39443</v>
      </c>
      <c r="E1070">
        <v>1.4516</v>
      </c>
      <c r="G1070" s="3"/>
      <c r="I1070"/>
    </row>
    <row r="1071" spans="4:9" x14ac:dyDescent="0.2">
      <c r="D1071" s="18">
        <v>39440</v>
      </c>
      <c r="E1071">
        <v>1.4398</v>
      </c>
      <c r="G1071" s="3"/>
      <c r="H1071" s="4"/>
      <c r="I1071"/>
    </row>
    <row r="1072" spans="4:9" x14ac:dyDescent="0.2">
      <c r="D1072" s="18">
        <v>39437</v>
      </c>
      <c r="E1072">
        <v>1.4379999999999999</v>
      </c>
      <c r="G1072" s="3"/>
      <c r="H1072" s="4"/>
      <c r="I1072"/>
    </row>
    <row r="1073" spans="4:9" x14ac:dyDescent="0.2">
      <c r="D1073" s="18">
        <v>39436</v>
      </c>
      <c r="E1073">
        <v>1.4349000000000001</v>
      </c>
      <c r="G1073" s="3"/>
      <c r="I1073"/>
    </row>
    <row r="1074" spans="4:9" x14ac:dyDescent="0.2">
      <c r="D1074" s="18">
        <v>39435</v>
      </c>
      <c r="E1074">
        <v>1.4384999999999999</v>
      </c>
      <c r="G1074" s="3"/>
      <c r="I1074"/>
    </row>
    <row r="1075" spans="4:9" x14ac:dyDescent="0.2">
      <c r="D1075" s="18">
        <v>39434</v>
      </c>
      <c r="E1075">
        <v>1.4416</v>
      </c>
      <c r="G1075" s="3"/>
      <c r="I1075"/>
    </row>
    <row r="1076" spans="4:9" x14ac:dyDescent="0.2">
      <c r="D1076" s="18">
        <v>39433</v>
      </c>
      <c r="E1076">
        <v>1.4393</v>
      </c>
      <c r="G1076" s="3"/>
      <c r="I1076"/>
    </row>
    <row r="1077" spans="4:9" x14ac:dyDescent="0.2">
      <c r="D1077" s="18">
        <v>39430</v>
      </c>
      <c r="E1077">
        <v>1.4509000000000001</v>
      </c>
      <c r="G1077" s="3"/>
      <c r="I1077"/>
    </row>
    <row r="1078" spans="4:9" x14ac:dyDescent="0.2">
      <c r="D1078" s="18">
        <v>39429</v>
      </c>
      <c r="E1078">
        <v>1.4682999999999999</v>
      </c>
      <c r="G1078" s="3"/>
      <c r="H1078" s="4"/>
      <c r="I1078"/>
    </row>
    <row r="1079" spans="4:9" x14ac:dyDescent="0.2">
      <c r="D1079" s="18">
        <v>39428</v>
      </c>
      <c r="E1079">
        <v>1.4675</v>
      </c>
      <c r="G1079" s="3"/>
      <c r="H1079" s="9"/>
      <c r="I1079"/>
    </row>
    <row r="1080" spans="4:9" x14ac:dyDescent="0.2">
      <c r="D1080" s="18">
        <v>39427</v>
      </c>
      <c r="E1080">
        <v>1.4672000000000001</v>
      </c>
      <c r="G1080" s="3"/>
      <c r="I1080"/>
    </row>
    <row r="1081" spans="4:9" x14ac:dyDescent="0.2">
      <c r="D1081" s="18">
        <v>39426</v>
      </c>
      <c r="E1081">
        <v>1.4718</v>
      </c>
      <c r="G1081" s="3"/>
      <c r="I1081"/>
    </row>
    <row r="1082" spans="4:9" x14ac:dyDescent="0.2">
      <c r="D1082" s="18">
        <v>39423</v>
      </c>
      <c r="E1082">
        <v>1.4649000000000001</v>
      </c>
      <c r="G1082" s="3"/>
      <c r="I1082"/>
    </row>
    <row r="1083" spans="4:9" x14ac:dyDescent="0.2">
      <c r="D1083" s="18">
        <v>39422</v>
      </c>
      <c r="E1083">
        <v>1.4554</v>
      </c>
      <c r="G1083" s="3"/>
      <c r="I1083"/>
    </row>
    <row r="1084" spans="4:9" x14ac:dyDescent="0.2">
      <c r="D1084" s="18">
        <v>39421</v>
      </c>
      <c r="E1084">
        <v>1.472</v>
      </c>
      <c r="G1084" s="3"/>
      <c r="I1084"/>
    </row>
    <row r="1085" spans="4:9" x14ac:dyDescent="0.2">
      <c r="D1085" s="18">
        <v>39420</v>
      </c>
      <c r="E1085">
        <v>1.4741</v>
      </c>
      <c r="G1085" s="3"/>
      <c r="H1085" s="4"/>
      <c r="I1085"/>
    </row>
    <row r="1086" spans="4:9" x14ac:dyDescent="0.2">
      <c r="D1086" s="18">
        <v>39419</v>
      </c>
      <c r="E1086">
        <v>1.4665999999999999</v>
      </c>
      <c r="G1086" s="3"/>
      <c r="H1086" s="4"/>
      <c r="I1086"/>
    </row>
    <row r="1087" spans="4:9" x14ac:dyDescent="0.2">
      <c r="D1087" s="18">
        <v>39416</v>
      </c>
      <c r="E1087">
        <v>1.4761</v>
      </c>
    </row>
    <row r="1088" spans="4:9" x14ac:dyDescent="0.2">
      <c r="D1088" s="18">
        <v>39415</v>
      </c>
      <c r="E1088">
        <v>1.4738</v>
      </c>
    </row>
    <row r="1089" spans="4:5" x14ac:dyDescent="0.2">
      <c r="D1089" s="18">
        <v>39414</v>
      </c>
      <c r="E1089">
        <v>1.4746999999999999</v>
      </c>
    </row>
    <row r="1090" spans="4:5" x14ac:dyDescent="0.2">
      <c r="D1090" s="18">
        <v>39413</v>
      </c>
      <c r="E1090">
        <v>1.4874000000000001</v>
      </c>
    </row>
    <row r="1091" spans="4:5" x14ac:dyDescent="0.2">
      <c r="D1091" s="18">
        <v>39412</v>
      </c>
      <c r="E1091">
        <v>1.4844999999999999</v>
      </c>
    </row>
    <row r="1092" spans="4:5" x14ac:dyDescent="0.2">
      <c r="D1092" s="18">
        <v>39409</v>
      </c>
      <c r="E1092">
        <v>1.4809000000000001</v>
      </c>
    </row>
    <row r="1093" spans="4:5" x14ac:dyDescent="0.2">
      <c r="D1093" s="18">
        <v>39408</v>
      </c>
      <c r="E1093">
        <v>1.4829000000000001</v>
      </c>
    </row>
    <row r="1094" spans="4:5" x14ac:dyDescent="0.2">
      <c r="D1094" s="18">
        <v>39407</v>
      </c>
      <c r="E1094">
        <v>1.4814000000000001</v>
      </c>
    </row>
    <row r="1095" spans="4:5" x14ac:dyDescent="0.2">
      <c r="D1095" s="18">
        <v>39406</v>
      </c>
      <c r="E1095">
        <v>1.4784999999999999</v>
      </c>
    </row>
    <row r="1096" spans="4:5" x14ac:dyDescent="0.2">
      <c r="D1096" s="18">
        <v>39405</v>
      </c>
      <c r="E1096">
        <v>1.4654</v>
      </c>
    </row>
    <row r="1097" spans="4:5" x14ac:dyDescent="0.2">
      <c r="D1097" s="18">
        <v>39402</v>
      </c>
      <c r="E1097">
        <v>1.4651000000000001</v>
      </c>
    </row>
    <row r="1098" spans="4:5" x14ac:dyDescent="0.2">
      <c r="D1098" s="18">
        <v>39401</v>
      </c>
      <c r="E1098">
        <v>1.4639</v>
      </c>
    </row>
    <row r="1099" spans="4:5" x14ac:dyDescent="0.2">
      <c r="D1099" s="18">
        <v>39400</v>
      </c>
      <c r="E1099">
        <v>1.47</v>
      </c>
    </row>
    <row r="1100" spans="4:5" x14ac:dyDescent="0.2">
      <c r="D1100" s="18">
        <v>39399</v>
      </c>
      <c r="E1100">
        <v>1.4607000000000001</v>
      </c>
    </row>
    <row r="1101" spans="4:5" x14ac:dyDescent="0.2">
      <c r="D1101" s="18">
        <v>39398</v>
      </c>
      <c r="E1101">
        <v>1.4579</v>
      </c>
    </row>
    <row r="1102" spans="4:5" x14ac:dyDescent="0.2">
      <c r="D1102" s="18">
        <v>39395</v>
      </c>
      <c r="E1102">
        <v>1.4682999999999999</v>
      </c>
    </row>
    <row r="1103" spans="4:5" x14ac:dyDescent="0.2">
      <c r="D1103" s="18">
        <v>39394</v>
      </c>
      <c r="E1103">
        <v>1.4665999999999999</v>
      </c>
    </row>
    <row r="1104" spans="4:5" x14ac:dyDescent="0.2">
      <c r="D1104" s="18">
        <v>39393</v>
      </c>
      <c r="E1104">
        <v>1.4722</v>
      </c>
    </row>
    <row r="1105" spans="4:5" x14ac:dyDescent="0.2">
      <c r="D1105" s="18">
        <v>39392</v>
      </c>
      <c r="E1105">
        <v>1.4547000000000001</v>
      </c>
    </row>
    <row r="1106" spans="4:5" x14ac:dyDescent="0.2">
      <c r="D1106" s="18">
        <v>39391</v>
      </c>
      <c r="E1106">
        <v>1.4488000000000001</v>
      </c>
    </row>
    <row r="1107" spans="4:5" x14ac:dyDescent="0.2">
      <c r="D1107" s="18">
        <v>39388</v>
      </c>
      <c r="E1107">
        <v>1.4479</v>
      </c>
    </row>
    <row r="1108" spans="4:5" x14ac:dyDescent="0.2">
      <c r="D1108" s="18">
        <v>39387</v>
      </c>
      <c r="E1108">
        <v>1.4422999999999999</v>
      </c>
    </row>
    <row r="1109" spans="4:5" x14ac:dyDescent="0.2">
      <c r="D1109" s="18">
        <v>39386</v>
      </c>
      <c r="E1109">
        <v>1.4447000000000001</v>
      </c>
    </row>
    <row r="1110" spans="4:5" x14ac:dyDescent="0.2">
      <c r="D1110" s="18">
        <v>39385</v>
      </c>
      <c r="E1110">
        <v>1.4407000000000001</v>
      </c>
    </row>
    <row r="1111" spans="4:5" x14ac:dyDescent="0.2">
      <c r="D1111" s="18">
        <v>39384</v>
      </c>
      <c r="E1111">
        <v>1.4391</v>
      </c>
    </row>
    <row r="1112" spans="4:5" x14ac:dyDescent="0.2">
      <c r="D1112" s="18">
        <v>39381</v>
      </c>
      <c r="E1112">
        <v>1.4383999999999999</v>
      </c>
    </row>
    <row r="1113" spans="4:5" x14ac:dyDescent="0.2">
      <c r="D1113" s="18">
        <v>39380</v>
      </c>
      <c r="E1113">
        <v>1.4309000000000001</v>
      </c>
    </row>
    <row r="1114" spans="4:5" x14ac:dyDescent="0.2">
      <c r="D1114" s="18">
        <v>39379</v>
      </c>
      <c r="E1114">
        <v>1.423</v>
      </c>
    </row>
    <row r="1115" spans="4:5" x14ac:dyDescent="0.2">
      <c r="D1115" s="18">
        <v>39378</v>
      </c>
      <c r="E1115">
        <v>1.4254</v>
      </c>
    </row>
    <row r="1116" spans="4:5" x14ac:dyDescent="0.2">
      <c r="D1116" s="18">
        <v>39377</v>
      </c>
      <c r="E1116">
        <v>1.4166000000000001</v>
      </c>
    </row>
    <row r="1117" spans="4:5" x14ac:dyDescent="0.2">
      <c r="D1117" s="18">
        <v>39374</v>
      </c>
      <c r="E1117">
        <v>1.4288000000000001</v>
      </c>
    </row>
    <row r="1118" spans="4:5" x14ac:dyDescent="0.2">
      <c r="D1118" s="18">
        <v>39373</v>
      </c>
      <c r="E1118">
        <v>1.4298999999999999</v>
      </c>
    </row>
    <row r="1119" spans="4:5" x14ac:dyDescent="0.2">
      <c r="D1119" s="18">
        <v>39372</v>
      </c>
      <c r="E1119">
        <v>1.42</v>
      </c>
    </row>
    <row r="1120" spans="4:5" x14ac:dyDescent="0.2">
      <c r="D1120" s="18">
        <v>39371</v>
      </c>
      <c r="E1120">
        <v>1.415</v>
      </c>
    </row>
    <row r="1121" spans="4:5" x14ac:dyDescent="0.2">
      <c r="D1121" s="18">
        <v>39370</v>
      </c>
      <c r="E1121">
        <v>1.4226000000000001</v>
      </c>
    </row>
    <row r="1122" spans="4:5" x14ac:dyDescent="0.2">
      <c r="D1122" s="18">
        <v>39367</v>
      </c>
      <c r="E1122">
        <v>1.4173</v>
      </c>
    </row>
    <row r="1123" spans="4:5" x14ac:dyDescent="0.2">
      <c r="D1123" s="18">
        <v>39366</v>
      </c>
      <c r="E1123">
        <v>1.4198999999999999</v>
      </c>
    </row>
    <row r="1124" spans="4:5" x14ac:dyDescent="0.2">
      <c r="D1124" s="18">
        <v>39365</v>
      </c>
      <c r="E1124">
        <v>1.4146000000000001</v>
      </c>
    </row>
    <row r="1125" spans="4:5" x14ac:dyDescent="0.2">
      <c r="D1125" s="18">
        <v>39364</v>
      </c>
      <c r="E1125">
        <v>1.4036999999999999</v>
      </c>
    </row>
    <row r="1126" spans="4:5" x14ac:dyDescent="0.2">
      <c r="D1126" s="18">
        <v>39363</v>
      </c>
      <c r="E1126">
        <v>1.4089</v>
      </c>
    </row>
    <row r="1127" spans="4:5" x14ac:dyDescent="0.2">
      <c r="D1127" s="18">
        <v>39360</v>
      </c>
      <c r="E1127">
        <v>1.4136</v>
      </c>
    </row>
    <row r="1128" spans="4:5" x14ac:dyDescent="0.2">
      <c r="D1128" s="18">
        <v>39359</v>
      </c>
      <c r="E1128">
        <v>1.4109</v>
      </c>
    </row>
    <row r="1129" spans="4:5" x14ac:dyDescent="0.2">
      <c r="D1129" s="18">
        <v>39358</v>
      </c>
      <c r="E1129">
        <v>1.4195</v>
      </c>
    </row>
    <row r="1130" spans="4:5" x14ac:dyDescent="0.2">
      <c r="D1130" s="18">
        <v>39357</v>
      </c>
      <c r="E1130">
        <v>1.4165000000000001</v>
      </c>
    </row>
    <row r="1131" spans="4:5" x14ac:dyDescent="0.2">
      <c r="D1131" s="18">
        <v>39356</v>
      </c>
      <c r="E1131">
        <v>1.4232</v>
      </c>
    </row>
    <row r="1132" spans="4:5" x14ac:dyDescent="0.2">
      <c r="D1132" s="18">
        <v>39353</v>
      </c>
      <c r="E1132">
        <v>1.4178999999999999</v>
      </c>
    </row>
    <row r="1133" spans="4:5" x14ac:dyDescent="0.2">
      <c r="D1133" s="18">
        <v>39352</v>
      </c>
      <c r="E1133">
        <v>1.4179999999999999</v>
      </c>
    </row>
    <row r="1134" spans="4:5" x14ac:dyDescent="0.2">
      <c r="D1134" s="18">
        <v>39351</v>
      </c>
      <c r="E1134">
        <v>1.4127000000000001</v>
      </c>
    </row>
    <row r="1135" spans="4:5" x14ac:dyDescent="0.2">
      <c r="D1135" s="18">
        <v>39350</v>
      </c>
      <c r="E1135">
        <v>1.4106000000000001</v>
      </c>
    </row>
    <row r="1136" spans="4:5" x14ac:dyDescent="0.2">
      <c r="D1136" s="18">
        <v>39349</v>
      </c>
      <c r="E1136">
        <v>1.4113</v>
      </c>
    </row>
    <row r="1137" spans="4:5" x14ac:dyDescent="0.2">
      <c r="D1137" s="18">
        <v>39346</v>
      </c>
      <c r="E1137">
        <v>1.4049</v>
      </c>
    </row>
    <row r="1138" spans="4:5" x14ac:dyDescent="0.2">
      <c r="D1138" s="18">
        <v>39345</v>
      </c>
      <c r="E1138">
        <v>1.403</v>
      </c>
    </row>
    <row r="1139" spans="4:5" x14ac:dyDescent="0.2">
      <c r="D1139" s="18">
        <v>39344</v>
      </c>
      <c r="E1139">
        <v>1.3975</v>
      </c>
    </row>
    <row r="1140" spans="4:5" x14ac:dyDescent="0.2">
      <c r="D1140" s="18">
        <v>39343</v>
      </c>
      <c r="E1140">
        <v>1.3867</v>
      </c>
    </row>
    <row r="1141" spans="4:5" x14ac:dyDescent="0.2">
      <c r="D1141" s="18">
        <v>39342</v>
      </c>
      <c r="E1141">
        <v>1.3876999999999999</v>
      </c>
    </row>
    <row r="1142" spans="4:5" x14ac:dyDescent="0.2">
      <c r="D1142" s="18">
        <v>39339</v>
      </c>
      <c r="E1142">
        <v>1.3859999999999999</v>
      </c>
    </row>
    <row r="1143" spans="4:5" x14ac:dyDescent="0.2">
      <c r="D1143" s="18">
        <v>39338</v>
      </c>
      <c r="E1143">
        <v>1.3896999999999999</v>
      </c>
    </row>
    <row r="1144" spans="4:5" x14ac:dyDescent="0.2">
      <c r="D1144" s="18">
        <v>39337</v>
      </c>
      <c r="E1144">
        <v>1.3885000000000001</v>
      </c>
    </row>
    <row r="1145" spans="4:5" x14ac:dyDescent="0.2">
      <c r="D1145" s="18">
        <v>39336</v>
      </c>
      <c r="E1145">
        <v>1.3824000000000001</v>
      </c>
    </row>
    <row r="1146" spans="4:5" x14ac:dyDescent="0.2">
      <c r="D1146" s="18">
        <v>39335</v>
      </c>
      <c r="E1146">
        <v>1.3794999999999999</v>
      </c>
    </row>
    <row r="1147" spans="4:5" x14ac:dyDescent="0.2">
      <c r="D1147" s="18">
        <v>39332</v>
      </c>
      <c r="E1147">
        <v>1.3695999999999999</v>
      </c>
    </row>
    <row r="1148" spans="4:5" x14ac:dyDescent="0.2">
      <c r="D1148" s="18">
        <v>39331</v>
      </c>
      <c r="E1148">
        <v>1.3669</v>
      </c>
    </row>
    <row r="1149" spans="4:5" x14ac:dyDescent="0.2">
      <c r="D1149" s="18">
        <v>39330</v>
      </c>
      <c r="E1149">
        <v>1.3588</v>
      </c>
    </row>
    <row r="1150" spans="4:5" x14ac:dyDescent="0.2">
      <c r="D1150" s="18">
        <v>39329</v>
      </c>
      <c r="E1150">
        <v>1.3580000000000001</v>
      </c>
    </row>
    <row r="1151" spans="4:5" x14ac:dyDescent="0.2">
      <c r="D1151" s="18">
        <v>39328</v>
      </c>
      <c r="E1151">
        <v>1.3632</v>
      </c>
    </row>
    <row r="1152" spans="4:5" x14ac:dyDescent="0.2">
      <c r="D1152" s="18">
        <v>39325</v>
      </c>
      <c r="E1152">
        <v>1.3705000000000001</v>
      </c>
    </row>
    <row r="1153" spans="4:5" x14ac:dyDescent="0.2">
      <c r="D1153" s="18">
        <v>39324</v>
      </c>
      <c r="E1153">
        <v>1.361</v>
      </c>
    </row>
    <row r="1154" spans="4:5" x14ac:dyDescent="0.2">
      <c r="D1154" s="18">
        <v>39323</v>
      </c>
      <c r="E1154">
        <v>1.3631</v>
      </c>
    </row>
    <row r="1155" spans="4:5" x14ac:dyDescent="0.2">
      <c r="D1155" s="18">
        <v>39322</v>
      </c>
      <c r="E1155">
        <v>1.3664000000000001</v>
      </c>
    </row>
    <row r="1156" spans="4:5" x14ac:dyDescent="0.2">
      <c r="D1156" s="18">
        <v>39321</v>
      </c>
      <c r="E1156">
        <v>1.3657999999999999</v>
      </c>
    </row>
    <row r="1157" spans="4:5" x14ac:dyDescent="0.2">
      <c r="D1157" s="18">
        <v>39318</v>
      </c>
      <c r="E1157">
        <v>1.3614999999999999</v>
      </c>
    </row>
    <row r="1158" spans="4:5" x14ac:dyDescent="0.2">
      <c r="D1158" s="18">
        <v>39317</v>
      </c>
      <c r="E1158">
        <v>1.3573999999999999</v>
      </c>
    </row>
    <row r="1159" spans="4:5" x14ac:dyDescent="0.2">
      <c r="D1159" s="18">
        <v>39316</v>
      </c>
      <c r="E1159">
        <v>1.3492999999999999</v>
      </c>
    </row>
    <row r="1160" spans="4:5" x14ac:dyDescent="0.2">
      <c r="D1160" s="18">
        <v>39315</v>
      </c>
      <c r="E1160">
        <v>1.3508</v>
      </c>
    </row>
    <row r="1161" spans="4:5" x14ac:dyDescent="0.2">
      <c r="D1161" s="18">
        <v>39314</v>
      </c>
      <c r="E1161">
        <v>1.3475999999999999</v>
      </c>
    </row>
    <row r="1162" spans="4:5" x14ac:dyDescent="0.2">
      <c r="D1162" s="18">
        <v>39311</v>
      </c>
      <c r="E1162">
        <v>1.3453999999999999</v>
      </c>
    </row>
    <row r="1163" spans="4:5" x14ac:dyDescent="0.2">
      <c r="D1163" s="18">
        <v>39310</v>
      </c>
      <c r="E1163">
        <v>1.3405</v>
      </c>
    </row>
    <row r="1164" spans="4:5" x14ac:dyDescent="0.2">
      <c r="D1164" s="18">
        <v>39309</v>
      </c>
      <c r="E1164">
        <v>1.3475999999999999</v>
      </c>
    </row>
    <row r="1165" spans="4:5" x14ac:dyDescent="0.2">
      <c r="D1165" s="18">
        <v>39308</v>
      </c>
      <c r="E1165">
        <v>1.3591</v>
      </c>
    </row>
    <row r="1166" spans="4:5" x14ac:dyDescent="0.2">
      <c r="D1166" s="18">
        <v>39307</v>
      </c>
      <c r="E1166">
        <v>1.3651</v>
      </c>
    </row>
    <row r="1167" spans="4:5" x14ac:dyDescent="0.2">
      <c r="D1167" s="18">
        <v>39304</v>
      </c>
      <c r="E1167">
        <v>1.365</v>
      </c>
    </row>
    <row r="1168" spans="4:5" x14ac:dyDescent="0.2">
      <c r="D1168" s="18">
        <v>39303</v>
      </c>
      <c r="E1168">
        <v>1.3729</v>
      </c>
    </row>
    <row r="1169" spans="4:5" x14ac:dyDescent="0.2">
      <c r="D1169" s="18">
        <v>39302</v>
      </c>
      <c r="E1169">
        <v>1.3794</v>
      </c>
    </row>
    <row r="1170" spans="4:5" x14ac:dyDescent="0.2">
      <c r="D1170" s="18">
        <v>39301</v>
      </c>
      <c r="E1170">
        <v>1.3794</v>
      </c>
    </row>
    <row r="1171" spans="4:5" x14ac:dyDescent="0.2">
      <c r="D1171" s="18">
        <v>39300</v>
      </c>
      <c r="E1171">
        <v>1.3817999999999999</v>
      </c>
    </row>
    <row r="1172" spans="4:5" x14ac:dyDescent="0.2">
      <c r="D1172" s="18">
        <v>39297</v>
      </c>
      <c r="E1172">
        <v>1.3694</v>
      </c>
    </row>
    <row r="1173" spans="4:5" x14ac:dyDescent="0.2">
      <c r="D1173" s="18">
        <v>39296</v>
      </c>
      <c r="E1173">
        <v>1.3664000000000001</v>
      </c>
    </row>
    <row r="1174" spans="4:5" x14ac:dyDescent="0.2">
      <c r="D1174" s="18">
        <v>39295</v>
      </c>
      <c r="E1174">
        <v>1.3663000000000001</v>
      </c>
    </row>
    <row r="1175" spans="4:5" x14ac:dyDescent="0.2">
      <c r="D1175" s="18">
        <v>39294</v>
      </c>
      <c r="E1175">
        <v>1.3707</v>
      </c>
    </row>
    <row r="1176" spans="4:5" x14ac:dyDescent="0.2">
      <c r="D1176" s="18">
        <v>39293</v>
      </c>
      <c r="E1176">
        <v>1.3658999999999999</v>
      </c>
    </row>
    <row r="1177" spans="4:5" x14ac:dyDescent="0.2">
      <c r="D1177" s="18">
        <v>39290</v>
      </c>
      <c r="E1177">
        <v>1.3651</v>
      </c>
    </row>
    <row r="1178" spans="4:5" x14ac:dyDescent="0.2">
      <c r="D1178" s="18">
        <v>39289</v>
      </c>
      <c r="E1178">
        <v>1.3722000000000001</v>
      </c>
    </row>
    <row r="1179" spans="4:5" x14ac:dyDescent="0.2">
      <c r="D1179" s="18">
        <v>39288</v>
      </c>
      <c r="E1179">
        <v>1.3743000000000001</v>
      </c>
    </row>
    <row r="1180" spans="4:5" x14ac:dyDescent="0.2">
      <c r="D1180" s="18">
        <v>39287</v>
      </c>
      <c r="E1180">
        <v>1.3833</v>
      </c>
    </row>
    <row r="1181" spans="4:5" x14ac:dyDescent="0.2">
      <c r="D1181" s="18">
        <v>39286</v>
      </c>
      <c r="E1181">
        <v>1.3821000000000001</v>
      </c>
    </row>
    <row r="1182" spans="4:5" x14ac:dyDescent="0.2">
      <c r="D1182" s="18">
        <v>39283</v>
      </c>
      <c r="E1182">
        <v>1.3803000000000001</v>
      </c>
    </row>
    <row r="1183" spans="4:5" x14ac:dyDescent="0.2">
      <c r="D1183" s="18">
        <v>39282</v>
      </c>
      <c r="E1183">
        <v>1.3819999999999999</v>
      </c>
    </row>
    <row r="1184" spans="4:5" x14ac:dyDescent="0.2">
      <c r="D1184" s="18">
        <v>39281</v>
      </c>
      <c r="E1184">
        <v>1.3778999999999999</v>
      </c>
    </row>
    <row r="1185" spans="4:5" x14ac:dyDescent="0.2">
      <c r="D1185" s="18">
        <v>39280</v>
      </c>
      <c r="E1185">
        <v>1.3771</v>
      </c>
    </row>
    <row r="1186" spans="4:5" x14ac:dyDescent="0.2">
      <c r="D1186" s="18">
        <v>39279</v>
      </c>
      <c r="E1186">
        <v>1.3781000000000001</v>
      </c>
    </row>
    <row r="1187" spans="4:5" x14ac:dyDescent="0.2">
      <c r="D1187" s="18">
        <v>39276</v>
      </c>
      <c r="E1187">
        <v>1.3782000000000001</v>
      </c>
    </row>
    <row r="1188" spans="4:5" x14ac:dyDescent="0.2">
      <c r="D1188" s="18">
        <v>39275</v>
      </c>
      <c r="E1188">
        <v>1.3788</v>
      </c>
    </row>
    <row r="1189" spans="4:5" x14ac:dyDescent="0.2">
      <c r="D1189" s="18">
        <v>39274</v>
      </c>
      <c r="E1189">
        <v>1.3753</v>
      </c>
    </row>
    <row r="1190" spans="4:5" x14ac:dyDescent="0.2">
      <c r="D1190" s="18">
        <v>39273</v>
      </c>
      <c r="E1190">
        <v>1.3666</v>
      </c>
    </row>
    <row r="1191" spans="4:5" x14ac:dyDescent="0.2">
      <c r="D1191" s="18">
        <v>39272</v>
      </c>
      <c r="E1191">
        <v>1.3621000000000001</v>
      </c>
    </row>
    <row r="1192" spans="4:5" x14ac:dyDescent="0.2">
      <c r="D1192" s="18">
        <v>39269</v>
      </c>
      <c r="E1192">
        <v>1.3595999999999999</v>
      </c>
    </row>
    <row r="1193" spans="4:5" x14ac:dyDescent="0.2">
      <c r="D1193" s="18">
        <v>39268</v>
      </c>
      <c r="E1193">
        <v>1.3640000000000001</v>
      </c>
    </row>
    <row r="1194" spans="4:5" x14ac:dyDescent="0.2">
      <c r="D1194" s="18">
        <v>39267</v>
      </c>
      <c r="E1194">
        <v>1.3617999999999999</v>
      </c>
    </row>
    <row r="1195" spans="4:5" x14ac:dyDescent="0.2">
      <c r="D1195" s="18">
        <v>39266</v>
      </c>
      <c r="E1195">
        <v>1.3601000000000001</v>
      </c>
    </row>
    <row r="1196" spans="4:5" x14ac:dyDescent="0.2">
      <c r="D1196" s="18">
        <v>39265</v>
      </c>
      <c r="E1196">
        <v>1.3588</v>
      </c>
    </row>
    <row r="1197" spans="4:5" x14ac:dyDescent="0.2">
      <c r="D1197" s="18">
        <v>39262</v>
      </c>
      <c r="E1197">
        <v>1.3505</v>
      </c>
    </row>
    <row r="1198" spans="4:5" x14ac:dyDescent="0.2">
      <c r="D1198" s="18">
        <v>39261</v>
      </c>
      <c r="E1198">
        <v>1.3467</v>
      </c>
    </row>
    <row r="1199" spans="4:5" x14ac:dyDescent="0.2">
      <c r="D1199" s="18">
        <v>39260</v>
      </c>
      <c r="E1199">
        <v>1.3438000000000001</v>
      </c>
    </row>
    <row r="1200" spans="4:5" x14ac:dyDescent="0.2">
      <c r="D1200" s="18">
        <v>39259</v>
      </c>
      <c r="E1200">
        <v>1.3460000000000001</v>
      </c>
    </row>
    <row r="1201" spans="4:5" x14ac:dyDescent="0.2">
      <c r="D1201" s="18">
        <v>39258</v>
      </c>
      <c r="E1201">
        <v>1.3461000000000001</v>
      </c>
    </row>
    <row r="1202" spans="4:5" x14ac:dyDescent="0.2">
      <c r="D1202" s="18">
        <v>39255</v>
      </c>
      <c r="E1202">
        <v>1.3441000000000001</v>
      </c>
    </row>
    <row r="1203" spans="4:5" x14ac:dyDescent="0.2">
      <c r="D1203" s="18">
        <v>39254</v>
      </c>
      <c r="E1203">
        <v>1.3396999999999999</v>
      </c>
    </row>
    <row r="1204" spans="4:5" x14ac:dyDescent="0.2">
      <c r="D1204" s="18">
        <v>39253</v>
      </c>
      <c r="E1204">
        <v>1.3427</v>
      </c>
    </row>
    <row r="1205" spans="4:5" x14ac:dyDescent="0.2">
      <c r="D1205" s="18">
        <v>39252</v>
      </c>
      <c r="E1205">
        <v>1.3403</v>
      </c>
    </row>
    <row r="1206" spans="4:5" x14ac:dyDescent="0.2">
      <c r="D1206" s="18">
        <v>39251</v>
      </c>
      <c r="E1206">
        <v>1.3404</v>
      </c>
    </row>
    <row r="1207" spans="4:5" x14ac:dyDescent="0.2">
      <c r="D1207" s="18">
        <v>39248</v>
      </c>
      <c r="E1207">
        <v>1.3313999999999999</v>
      </c>
    </row>
    <row r="1208" spans="4:5" x14ac:dyDescent="0.2">
      <c r="D1208" s="18">
        <v>39247</v>
      </c>
      <c r="E1208">
        <v>1.3304</v>
      </c>
    </row>
    <row r="1209" spans="4:5" x14ac:dyDescent="0.2">
      <c r="D1209" s="18">
        <v>39246</v>
      </c>
      <c r="E1209">
        <v>1.3287</v>
      </c>
    </row>
    <row r="1210" spans="4:5" x14ac:dyDescent="0.2">
      <c r="D1210" s="18">
        <v>39245</v>
      </c>
      <c r="E1210">
        <v>1.3345</v>
      </c>
    </row>
    <row r="1211" spans="4:5" x14ac:dyDescent="0.2">
      <c r="D1211" s="18">
        <v>39244</v>
      </c>
      <c r="E1211">
        <v>1.3354999999999999</v>
      </c>
    </row>
    <row r="1212" spans="4:5" x14ac:dyDescent="0.2">
      <c r="D1212" s="18">
        <v>39241</v>
      </c>
      <c r="E1212">
        <v>1.3349</v>
      </c>
    </row>
    <row r="1213" spans="4:5" x14ac:dyDescent="0.2">
      <c r="D1213" s="18">
        <v>39240</v>
      </c>
      <c r="E1213">
        <v>1.347</v>
      </c>
    </row>
    <row r="1214" spans="4:5" x14ac:dyDescent="0.2">
      <c r="D1214" s="18">
        <v>39239</v>
      </c>
      <c r="E1214">
        <v>1.3512999999999999</v>
      </c>
    </row>
    <row r="1215" spans="4:5" x14ac:dyDescent="0.2">
      <c r="D1215" s="18">
        <v>39238</v>
      </c>
      <c r="E1215">
        <v>1.3532</v>
      </c>
    </row>
    <row r="1216" spans="4:5" x14ac:dyDescent="0.2">
      <c r="D1216" s="18">
        <v>39237</v>
      </c>
      <c r="E1216">
        <v>1.3482000000000001</v>
      </c>
    </row>
    <row r="1217" spans="4:5" x14ac:dyDescent="0.2">
      <c r="D1217" s="18">
        <v>39234</v>
      </c>
      <c r="E1217">
        <v>1.3435999999999999</v>
      </c>
    </row>
    <row r="1218" spans="4:5" x14ac:dyDescent="0.2">
      <c r="D1218" s="18">
        <v>39233</v>
      </c>
      <c r="E1218">
        <v>1.3452999999999999</v>
      </c>
    </row>
    <row r="1219" spans="4:5" x14ac:dyDescent="0.2">
      <c r="D1219" s="18">
        <v>39232</v>
      </c>
      <c r="E1219">
        <v>1.3420000000000001</v>
      </c>
    </row>
    <row r="1220" spans="4:5" x14ac:dyDescent="0.2">
      <c r="D1220" s="18">
        <v>39231</v>
      </c>
      <c r="E1220">
        <v>1.3509</v>
      </c>
    </row>
    <row r="1221" spans="4:5" x14ac:dyDescent="0.2">
      <c r="D1221" s="18">
        <v>39230</v>
      </c>
      <c r="E1221">
        <v>1.3452999999999999</v>
      </c>
    </row>
    <row r="1222" spans="4:5" x14ac:dyDescent="0.2">
      <c r="D1222" s="18">
        <v>39227</v>
      </c>
      <c r="E1222">
        <v>1.3441000000000001</v>
      </c>
    </row>
    <row r="1223" spans="4:5" x14ac:dyDescent="0.2">
      <c r="D1223" s="18">
        <v>39226</v>
      </c>
      <c r="E1223">
        <v>1.3448</v>
      </c>
    </row>
    <row r="1224" spans="4:5" x14ac:dyDescent="0.2">
      <c r="D1224" s="18">
        <v>39225</v>
      </c>
      <c r="E1224">
        <v>1.349</v>
      </c>
    </row>
    <row r="1225" spans="4:5" x14ac:dyDescent="0.2">
      <c r="D1225" s="18">
        <v>39224</v>
      </c>
      <c r="E1225">
        <v>1.3453999999999999</v>
      </c>
    </row>
    <row r="1226" spans="4:5" x14ac:dyDescent="0.2">
      <c r="D1226" s="18">
        <v>39223</v>
      </c>
      <c r="E1226">
        <v>1.3444</v>
      </c>
    </row>
    <row r="1227" spans="4:5" x14ac:dyDescent="0.2">
      <c r="D1227" s="18">
        <v>39220</v>
      </c>
      <c r="E1227">
        <v>1.3476999999999999</v>
      </c>
    </row>
    <row r="1228" spans="4:5" x14ac:dyDescent="0.2">
      <c r="D1228" s="18">
        <v>39219</v>
      </c>
      <c r="E1228">
        <v>1.3515999999999999</v>
      </c>
    </row>
    <row r="1229" spans="4:5" x14ac:dyDescent="0.2">
      <c r="D1229" s="18">
        <v>39218</v>
      </c>
      <c r="E1229">
        <v>1.3573999999999999</v>
      </c>
    </row>
    <row r="1230" spans="4:5" x14ac:dyDescent="0.2">
      <c r="D1230" s="18">
        <v>39217</v>
      </c>
      <c r="E1230">
        <v>1.3537999999999999</v>
      </c>
    </row>
    <row r="1231" spans="4:5" x14ac:dyDescent="0.2">
      <c r="D1231" s="18">
        <v>39216</v>
      </c>
      <c r="E1231">
        <v>1.3549</v>
      </c>
    </row>
    <row r="1232" spans="4:5" x14ac:dyDescent="0.2">
      <c r="D1232" s="18">
        <v>39213</v>
      </c>
      <c r="E1232">
        <v>1.3486</v>
      </c>
    </row>
    <row r="1233" spans="4:5" x14ac:dyDescent="0.2">
      <c r="D1233" s="18">
        <v>39212</v>
      </c>
      <c r="E1233">
        <v>1.3527</v>
      </c>
    </row>
    <row r="1234" spans="4:5" x14ac:dyDescent="0.2">
      <c r="D1234" s="18">
        <v>39211</v>
      </c>
      <c r="E1234">
        <v>1.3534999999999999</v>
      </c>
    </row>
    <row r="1235" spans="4:5" x14ac:dyDescent="0.2">
      <c r="D1235" s="18">
        <v>39210</v>
      </c>
      <c r="E1235">
        <v>1.3557999999999999</v>
      </c>
    </row>
    <row r="1236" spans="4:5" x14ac:dyDescent="0.2">
      <c r="D1236" s="18">
        <v>39209</v>
      </c>
      <c r="E1236">
        <v>1.3614999999999999</v>
      </c>
    </row>
    <row r="1237" spans="4:5" x14ac:dyDescent="0.2">
      <c r="D1237" s="18">
        <v>39206</v>
      </c>
      <c r="E1237">
        <v>1.3561000000000001</v>
      </c>
    </row>
    <row r="1238" spans="4:5" x14ac:dyDescent="0.2">
      <c r="D1238" s="18">
        <v>39205</v>
      </c>
      <c r="E1238">
        <v>1.3613</v>
      </c>
    </row>
    <row r="1239" spans="4:5" x14ac:dyDescent="0.2">
      <c r="D1239" s="18">
        <v>39204</v>
      </c>
      <c r="E1239">
        <v>1.3588</v>
      </c>
    </row>
    <row r="1240" spans="4:5" x14ac:dyDescent="0.2">
      <c r="D1240" s="18">
        <v>39202</v>
      </c>
      <c r="E1240">
        <v>1.3605</v>
      </c>
    </row>
    <row r="1241" spans="4:5" x14ac:dyDescent="0.2">
      <c r="D1241" s="18">
        <v>39199</v>
      </c>
      <c r="E1241">
        <v>1.3643000000000001</v>
      </c>
    </row>
    <row r="1242" spans="4:5" x14ac:dyDescent="0.2">
      <c r="D1242" s="18">
        <v>39198</v>
      </c>
      <c r="E1242">
        <v>1.3595999999999999</v>
      </c>
    </row>
    <row r="1243" spans="4:5" x14ac:dyDescent="0.2">
      <c r="D1243" s="18">
        <v>39197</v>
      </c>
      <c r="E1243">
        <v>1.3649</v>
      </c>
    </row>
    <row r="1244" spans="4:5" x14ac:dyDescent="0.2">
      <c r="D1244" s="18">
        <v>39196</v>
      </c>
      <c r="E1244">
        <v>1.3582000000000001</v>
      </c>
    </row>
    <row r="1245" spans="4:5" x14ac:dyDescent="0.2">
      <c r="D1245" s="18">
        <v>39195</v>
      </c>
      <c r="E1245">
        <v>1.3556999999999999</v>
      </c>
    </row>
    <row r="1246" spans="4:5" x14ac:dyDescent="0.2">
      <c r="D1246" s="18">
        <v>39192</v>
      </c>
      <c r="E1246">
        <v>1.3606</v>
      </c>
    </row>
    <row r="1247" spans="4:5" x14ac:dyDescent="0.2">
      <c r="D1247" s="18">
        <v>39191</v>
      </c>
      <c r="E1247">
        <v>1.3601000000000001</v>
      </c>
    </row>
    <row r="1248" spans="4:5" x14ac:dyDescent="0.2">
      <c r="D1248" s="18">
        <v>39190</v>
      </c>
      <c r="E1248">
        <v>1.3576999999999999</v>
      </c>
    </row>
    <row r="1249" spans="4:5" x14ac:dyDescent="0.2">
      <c r="D1249" s="18">
        <v>39189</v>
      </c>
      <c r="E1249">
        <v>1.3549</v>
      </c>
    </row>
    <row r="1250" spans="4:5" x14ac:dyDescent="0.2">
      <c r="D1250" s="18">
        <v>39188</v>
      </c>
      <c r="E1250">
        <v>1.355</v>
      </c>
    </row>
    <row r="1251" spans="4:5" x14ac:dyDescent="0.2">
      <c r="D1251" s="18">
        <v>39185</v>
      </c>
      <c r="E1251">
        <v>1.3532</v>
      </c>
    </row>
    <row r="1252" spans="4:5" x14ac:dyDescent="0.2">
      <c r="D1252" s="18">
        <v>39184</v>
      </c>
      <c r="E1252">
        <v>1.3467</v>
      </c>
    </row>
    <row r="1253" spans="4:5" x14ac:dyDescent="0.2">
      <c r="D1253" s="18">
        <v>39183</v>
      </c>
      <c r="E1253">
        <v>1.3418000000000001</v>
      </c>
    </row>
    <row r="1254" spans="4:5" x14ac:dyDescent="0.2">
      <c r="D1254" s="18">
        <v>39182</v>
      </c>
      <c r="E1254">
        <v>1.3426</v>
      </c>
    </row>
    <row r="1255" spans="4:5" x14ac:dyDescent="0.2">
      <c r="D1255" s="18">
        <v>39177</v>
      </c>
      <c r="E1255">
        <v>1.3372999999999999</v>
      </c>
    </row>
    <row r="1256" spans="4:5" x14ac:dyDescent="0.2">
      <c r="D1256" s="18">
        <v>39176</v>
      </c>
      <c r="E1256">
        <v>1.3351999999999999</v>
      </c>
    </row>
    <row r="1257" spans="4:5" x14ac:dyDescent="0.2">
      <c r="D1257" s="18">
        <v>39175</v>
      </c>
      <c r="E1257">
        <v>1.3358000000000001</v>
      </c>
    </row>
    <row r="1258" spans="4:5" x14ac:dyDescent="0.2">
      <c r="D1258" s="18">
        <v>39174</v>
      </c>
      <c r="E1258">
        <v>1.3366</v>
      </c>
    </row>
    <row r="1259" spans="4:5" x14ac:dyDescent="0.2">
      <c r="D1259" s="18">
        <v>39171</v>
      </c>
      <c r="E1259">
        <v>1.3318000000000001</v>
      </c>
    </row>
    <row r="1260" spans="4:5" x14ac:dyDescent="0.2">
      <c r="D1260" s="18">
        <v>39170</v>
      </c>
      <c r="E1260">
        <v>1.3351999999999999</v>
      </c>
    </row>
    <row r="1261" spans="4:5" x14ac:dyDescent="0.2">
      <c r="D1261" s="18">
        <v>39169</v>
      </c>
      <c r="E1261">
        <v>1.3348</v>
      </c>
    </row>
    <row r="1262" spans="4:5" x14ac:dyDescent="0.2">
      <c r="D1262" s="18">
        <v>39168</v>
      </c>
      <c r="E1262">
        <v>1.3347</v>
      </c>
    </row>
    <row r="1263" spans="4:5" x14ac:dyDescent="0.2">
      <c r="D1263" s="18">
        <v>39167</v>
      </c>
      <c r="E1263">
        <v>1.3265</v>
      </c>
    </row>
    <row r="1264" spans="4:5" x14ac:dyDescent="0.2">
      <c r="D1264" s="18">
        <v>39164</v>
      </c>
      <c r="E1264">
        <v>1.3327</v>
      </c>
    </row>
    <row r="1265" spans="4:5" x14ac:dyDescent="0.2">
      <c r="D1265" s="18">
        <v>39163</v>
      </c>
      <c r="E1265">
        <v>1.3351</v>
      </c>
    </row>
    <row r="1266" spans="4:5" x14ac:dyDescent="0.2">
      <c r="D1266" s="18">
        <v>39162</v>
      </c>
      <c r="E1266">
        <v>1.3292999999999999</v>
      </c>
    </row>
    <row r="1267" spans="4:5" x14ac:dyDescent="0.2">
      <c r="D1267" s="18">
        <v>39161</v>
      </c>
      <c r="E1267">
        <v>1.3295999999999999</v>
      </c>
    </row>
    <row r="1268" spans="4:5" x14ac:dyDescent="0.2">
      <c r="D1268" s="18">
        <v>39160</v>
      </c>
      <c r="E1268">
        <v>1.3303</v>
      </c>
    </row>
    <row r="1269" spans="4:5" x14ac:dyDescent="0.2">
      <c r="D1269" s="18">
        <v>39157</v>
      </c>
      <c r="E1269">
        <v>1.3325</v>
      </c>
    </row>
    <row r="1270" spans="4:5" x14ac:dyDescent="0.2">
      <c r="D1270" s="18">
        <v>39156</v>
      </c>
      <c r="E1270">
        <v>1.3226</v>
      </c>
    </row>
    <row r="1271" spans="4:5" x14ac:dyDescent="0.2">
      <c r="D1271" s="18">
        <v>39155</v>
      </c>
      <c r="E1271">
        <v>1.3183</v>
      </c>
    </row>
    <row r="1272" spans="4:5" x14ac:dyDescent="0.2">
      <c r="D1272" s="18">
        <v>39154</v>
      </c>
      <c r="E1272">
        <v>1.3218000000000001</v>
      </c>
    </row>
    <row r="1273" spans="4:5" x14ac:dyDescent="0.2">
      <c r="D1273" s="18">
        <v>39153</v>
      </c>
      <c r="E1273">
        <v>1.3156000000000001</v>
      </c>
    </row>
    <row r="1274" spans="4:5" x14ac:dyDescent="0.2">
      <c r="D1274" s="18">
        <v>39150</v>
      </c>
      <c r="E1274">
        <v>1.3154999999999999</v>
      </c>
    </row>
    <row r="1275" spans="4:5" x14ac:dyDescent="0.2">
      <c r="D1275" s="18">
        <v>39149</v>
      </c>
      <c r="E1275">
        <v>1.3151999999999999</v>
      </c>
    </row>
    <row r="1276" spans="4:5" x14ac:dyDescent="0.2">
      <c r="D1276" s="18">
        <v>39148</v>
      </c>
      <c r="E1276">
        <v>1.3134999999999999</v>
      </c>
    </row>
    <row r="1277" spans="4:5" x14ac:dyDescent="0.2">
      <c r="D1277" s="18">
        <v>39147</v>
      </c>
      <c r="E1277">
        <v>1.31</v>
      </c>
    </row>
    <row r="1278" spans="4:5" x14ac:dyDescent="0.2">
      <c r="D1278" s="18">
        <v>39146</v>
      </c>
      <c r="E1278">
        <v>1.3083</v>
      </c>
    </row>
    <row r="1279" spans="4:5" x14ac:dyDescent="0.2">
      <c r="D1279" s="18">
        <v>39143</v>
      </c>
      <c r="E1279">
        <v>1.3163</v>
      </c>
    </row>
    <row r="1280" spans="4:5" x14ac:dyDescent="0.2">
      <c r="D1280" s="18">
        <v>39142</v>
      </c>
      <c r="E1280">
        <v>1.3225</v>
      </c>
    </row>
    <row r="1281" spans="4:5" x14ac:dyDescent="0.2">
      <c r="D1281" s="18">
        <v>39141</v>
      </c>
      <c r="E1281">
        <v>1.3210999999999999</v>
      </c>
    </row>
    <row r="1282" spans="4:5" x14ac:dyDescent="0.2">
      <c r="D1282" s="18">
        <v>39140</v>
      </c>
      <c r="E1282">
        <v>1.323</v>
      </c>
    </row>
    <row r="1283" spans="4:5" x14ac:dyDescent="0.2">
      <c r="D1283" s="18">
        <v>39139</v>
      </c>
      <c r="E1283">
        <v>1.3160000000000001</v>
      </c>
    </row>
    <row r="1284" spans="4:5" x14ac:dyDescent="0.2">
      <c r="D1284" s="18">
        <v>39136</v>
      </c>
      <c r="E1284">
        <v>1.3133999999999999</v>
      </c>
    </row>
    <row r="1285" spans="4:5" x14ac:dyDescent="0.2">
      <c r="D1285" s="18">
        <v>39135</v>
      </c>
      <c r="E1285">
        <v>1.3106</v>
      </c>
    </row>
    <row r="1286" spans="4:5" x14ac:dyDescent="0.2">
      <c r="D1286" s="18">
        <v>39134</v>
      </c>
      <c r="E1286">
        <v>1.3145</v>
      </c>
    </row>
    <row r="1287" spans="4:5" x14ac:dyDescent="0.2">
      <c r="D1287" s="18">
        <v>39133</v>
      </c>
      <c r="E1287">
        <v>1.3145</v>
      </c>
    </row>
    <row r="1288" spans="4:5" x14ac:dyDescent="0.2">
      <c r="D1288" s="18">
        <v>39132</v>
      </c>
      <c r="E1288">
        <v>1.3131999999999999</v>
      </c>
    </row>
    <row r="1289" spans="4:5" x14ac:dyDescent="0.2">
      <c r="D1289" s="18">
        <v>39129</v>
      </c>
      <c r="E1289">
        <v>1.3119000000000001</v>
      </c>
    </row>
    <row r="1290" spans="4:5" x14ac:dyDescent="0.2">
      <c r="D1290" s="18">
        <v>39128</v>
      </c>
      <c r="E1290">
        <v>1.3137000000000001</v>
      </c>
    </row>
    <row r="1291" spans="4:5" x14ac:dyDescent="0.2">
      <c r="D1291" s="18">
        <v>39127</v>
      </c>
      <c r="E1291">
        <v>1.3082</v>
      </c>
    </row>
    <row r="1292" spans="4:5" x14ac:dyDescent="0.2">
      <c r="D1292" s="18">
        <v>39126</v>
      </c>
      <c r="E1292">
        <v>1.3022</v>
      </c>
    </row>
    <row r="1293" spans="4:5" x14ac:dyDescent="0.2">
      <c r="D1293" s="18">
        <v>39125</v>
      </c>
      <c r="E1293">
        <v>1.2956000000000001</v>
      </c>
    </row>
    <row r="1294" spans="4:5" x14ac:dyDescent="0.2">
      <c r="D1294" s="18">
        <v>39122</v>
      </c>
      <c r="E1294">
        <v>1.3007</v>
      </c>
    </row>
    <row r="1295" spans="4:5" x14ac:dyDescent="0.2">
      <c r="D1295" s="18">
        <v>39121</v>
      </c>
      <c r="E1295">
        <v>1.2990999999999999</v>
      </c>
    </row>
    <row r="1296" spans="4:5" x14ac:dyDescent="0.2">
      <c r="D1296" s="18">
        <v>39120</v>
      </c>
      <c r="E1296">
        <v>1.2987</v>
      </c>
    </row>
    <row r="1297" spans="4:5" x14ac:dyDescent="0.2">
      <c r="D1297" s="18">
        <v>39119</v>
      </c>
      <c r="E1297">
        <v>1.2955000000000001</v>
      </c>
    </row>
    <row r="1298" spans="4:5" x14ac:dyDescent="0.2">
      <c r="D1298" s="18">
        <v>39118</v>
      </c>
      <c r="E1298">
        <v>1.2925</v>
      </c>
    </row>
    <row r="1299" spans="4:5" x14ac:dyDescent="0.2">
      <c r="D1299" s="18">
        <v>39115</v>
      </c>
      <c r="E1299">
        <v>1.302</v>
      </c>
    </row>
    <row r="1300" spans="4:5" x14ac:dyDescent="0.2">
      <c r="D1300" s="18">
        <v>39114</v>
      </c>
      <c r="E1300">
        <v>1.302</v>
      </c>
    </row>
    <row r="1301" spans="4:5" x14ac:dyDescent="0.2">
      <c r="D1301" s="18">
        <v>39113</v>
      </c>
      <c r="E1301">
        <v>1.2954000000000001</v>
      </c>
    </row>
    <row r="1302" spans="4:5" x14ac:dyDescent="0.2">
      <c r="D1302" s="18">
        <v>39112</v>
      </c>
      <c r="E1302">
        <v>1.2971999999999999</v>
      </c>
    </row>
    <row r="1303" spans="4:5" x14ac:dyDescent="0.2">
      <c r="D1303" s="18">
        <v>39111</v>
      </c>
      <c r="E1303">
        <v>1.2921</v>
      </c>
    </row>
    <row r="1304" spans="4:5" x14ac:dyDescent="0.2">
      <c r="D1304" s="18">
        <v>39108</v>
      </c>
      <c r="E1304">
        <v>1.2901</v>
      </c>
    </row>
    <row r="1305" spans="4:5" x14ac:dyDescent="0.2">
      <c r="D1305" s="18">
        <v>39107</v>
      </c>
      <c r="E1305">
        <v>1.2978000000000001</v>
      </c>
    </row>
    <row r="1306" spans="4:5" x14ac:dyDescent="0.2">
      <c r="D1306" s="18">
        <v>39106</v>
      </c>
      <c r="E1306">
        <v>1.3005</v>
      </c>
    </row>
    <row r="1307" spans="4:5" x14ac:dyDescent="0.2">
      <c r="D1307" s="18">
        <v>39105</v>
      </c>
      <c r="E1307">
        <v>1.304</v>
      </c>
    </row>
    <row r="1308" spans="4:5" x14ac:dyDescent="0.2">
      <c r="D1308" s="18">
        <v>39104</v>
      </c>
      <c r="E1308">
        <v>1.2936000000000001</v>
      </c>
    </row>
    <row r="1309" spans="4:5" x14ac:dyDescent="0.2">
      <c r="D1309" s="18">
        <v>39101</v>
      </c>
      <c r="E1309">
        <v>1.2958000000000001</v>
      </c>
    </row>
    <row r="1310" spans="4:5" x14ac:dyDescent="0.2">
      <c r="D1310" s="18">
        <v>39100</v>
      </c>
      <c r="E1310">
        <v>1.2922</v>
      </c>
    </row>
    <row r="1311" spans="4:5" x14ac:dyDescent="0.2">
      <c r="D1311" s="18">
        <v>39099</v>
      </c>
      <c r="E1311">
        <v>1.2908999999999999</v>
      </c>
    </row>
    <row r="1312" spans="4:5" x14ac:dyDescent="0.2">
      <c r="D1312" s="18">
        <v>39098</v>
      </c>
      <c r="E1312">
        <v>1.2952999999999999</v>
      </c>
    </row>
    <row r="1313" spans="4:5" x14ac:dyDescent="0.2">
      <c r="D1313" s="18">
        <v>39097</v>
      </c>
      <c r="E1313">
        <v>1.2941</v>
      </c>
    </row>
    <row r="1314" spans="4:5" x14ac:dyDescent="0.2">
      <c r="D1314" s="18">
        <v>39094</v>
      </c>
      <c r="E1314">
        <v>1.2892999999999999</v>
      </c>
    </row>
    <row r="1315" spans="4:5" x14ac:dyDescent="0.2">
      <c r="D1315" s="18">
        <v>39093</v>
      </c>
      <c r="E1315">
        <v>1.2984</v>
      </c>
    </row>
    <row r="1316" spans="4:5" x14ac:dyDescent="0.2">
      <c r="D1316" s="18">
        <v>39092</v>
      </c>
      <c r="E1316">
        <v>1.2988</v>
      </c>
    </row>
    <row r="1317" spans="4:5" x14ac:dyDescent="0.2">
      <c r="D1317" s="18">
        <v>39091</v>
      </c>
      <c r="E1317">
        <v>1.3018000000000001</v>
      </c>
    </row>
    <row r="1318" spans="4:5" x14ac:dyDescent="0.2">
      <c r="D1318" s="18">
        <v>39090</v>
      </c>
      <c r="E1318">
        <v>1.3006</v>
      </c>
    </row>
    <row r="1319" spans="4:5" x14ac:dyDescent="0.2">
      <c r="D1319" s="18">
        <v>39087</v>
      </c>
      <c r="E1319">
        <v>1.3084</v>
      </c>
    </row>
    <row r="1320" spans="4:5" x14ac:dyDescent="0.2">
      <c r="D1320" s="18">
        <v>39086</v>
      </c>
      <c r="E1320">
        <v>1.3106</v>
      </c>
    </row>
    <row r="1321" spans="4:5" x14ac:dyDescent="0.2">
      <c r="D1321" s="18">
        <v>39085</v>
      </c>
      <c r="E1321">
        <v>1.3230999999999999</v>
      </c>
    </row>
    <row r="1322" spans="4:5" x14ac:dyDescent="0.2">
      <c r="D1322" s="18">
        <v>39084</v>
      </c>
      <c r="E1322">
        <v>1.327</v>
      </c>
    </row>
    <row r="1323" spans="4:5" x14ac:dyDescent="0.2">
      <c r="D1323" s="18">
        <v>39080</v>
      </c>
      <c r="E1323">
        <v>1.3169999999999999</v>
      </c>
    </row>
    <row r="1324" spans="4:5" x14ac:dyDescent="0.2">
      <c r="D1324" s="18">
        <v>39079</v>
      </c>
      <c r="E1324">
        <v>1.3172999999999999</v>
      </c>
    </row>
    <row r="1325" spans="4:5" x14ac:dyDescent="0.2">
      <c r="D1325" s="18">
        <v>39078</v>
      </c>
      <c r="E1325">
        <v>1.3159000000000001</v>
      </c>
    </row>
    <row r="1326" spans="4:5" x14ac:dyDescent="0.2">
      <c r="D1326" s="18">
        <v>39073</v>
      </c>
      <c r="E1326">
        <v>1.3191999999999999</v>
      </c>
    </row>
    <row r="1327" spans="4:5" x14ac:dyDescent="0.2">
      <c r="D1327" s="18">
        <v>39072</v>
      </c>
      <c r="E1327">
        <v>1.3178000000000001</v>
      </c>
    </row>
    <row r="1328" spans="4:5" x14ac:dyDescent="0.2">
      <c r="D1328" s="18">
        <v>39071</v>
      </c>
      <c r="E1328">
        <v>1.3203</v>
      </c>
    </row>
    <row r="1329" spans="4:5" x14ac:dyDescent="0.2">
      <c r="D1329" s="18">
        <v>39070</v>
      </c>
      <c r="E1329">
        <v>1.3158000000000001</v>
      </c>
    </row>
    <row r="1330" spans="4:5" x14ac:dyDescent="0.2">
      <c r="D1330" s="18">
        <v>39069</v>
      </c>
      <c r="E1330">
        <v>1.3095000000000001</v>
      </c>
    </row>
    <row r="1331" spans="4:5" x14ac:dyDescent="0.2">
      <c r="D1331" s="18">
        <v>39066</v>
      </c>
      <c r="E1331">
        <v>1.3106</v>
      </c>
    </row>
    <row r="1332" spans="4:5" x14ac:dyDescent="0.2">
      <c r="D1332" s="18">
        <v>39065</v>
      </c>
      <c r="E1332">
        <v>1.3191999999999999</v>
      </c>
    </row>
    <row r="1333" spans="4:5" x14ac:dyDescent="0.2">
      <c r="D1333" s="18">
        <v>39064</v>
      </c>
      <c r="E1333">
        <v>1.3265</v>
      </c>
    </row>
    <row r="1334" spans="4:5" x14ac:dyDescent="0.2">
      <c r="D1334" s="18">
        <v>39063</v>
      </c>
      <c r="E1334">
        <v>1.3244</v>
      </c>
    </row>
    <row r="1335" spans="4:5" x14ac:dyDescent="0.2">
      <c r="D1335" s="18">
        <v>39062</v>
      </c>
      <c r="E1335">
        <v>1.3177000000000001</v>
      </c>
    </row>
    <row r="1336" spans="4:5" x14ac:dyDescent="0.2">
      <c r="D1336" s="18">
        <v>39059</v>
      </c>
      <c r="E1336">
        <v>1.3275999999999999</v>
      </c>
    </row>
    <row r="1337" spans="4:5" x14ac:dyDescent="0.2">
      <c r="D1337" s="18">
        <v>39058</v>
      </c>
      <c r="E1337">
        <v>1.3297000000000001</v>
      </c>
    </row>
    <row r="1338" spans="4:5" x14ac:dyDescent="0.2">
      <c r="D1338" s="18">
        <v>39057</v>
      </c>
      <c r="E1338">
        <v>1.3273999999999999</v>
      </c>
    </row>
    <row r="1339" spans="4:5" x14ac:dyDescent="0.2">
      <c r="D1339" s="18">
        <v>39056</v>
      </c>
      <c r="E1339">
        <v>1.3331</v>
      </c>
    </row>
    <row r="1340" spans="4:5" x14ac:dyDescent="0.2">
      <c r="D1340" s="18">
        <v>39055</v>
      </c>
      <c r="E1340">
        <v>1.3309</v>
      </c>
    </row>
    <row r="1341" spans="4:5" x14ac:dyDescent="0.2">
      <c r="D1341" s="18">
        <v>39052</v>
      </c>
      <c r="E1341">
        <v>1.3244</v>
      </c>
    </row>
    <row r="1342" spans="4:5" x14ac:dyDescent="0.2">
      <c r="D1342" s="18">
        <v>39051</v>
      </c>
      <c r="E1342">
        <v>1.32</v>
      </c>
    </row>
    <row r="1343" spans="4:5" x14ac:dyDescent="0.2">
      <c r="D1343" s="18">
        <v>39050</v>
      </c>
      <c r="E1343">
        <v>1.3157000000000001</v>
      </c>
    </row>
    <row r="1344" spans="4:5" x14ac:dyDescent="0.2">
      <c r="D1344" s="18">
        <v>39049</v>
      </c>
      <c r="E1344">
        <v>1.3147</v>
      </c>
    </row>
    <row r="1345" spans="4:5" x14ac:dyDescent="0.2">
      <c r="D1345" s="18">
        <v>39048</v>
      </c>
      <c r="E1345">
        <v>1.3113999999999999</v>
      </c>
    </row>
    <row r="1346" spans="4:5" x14ac:dyDescent="0.2">
      <c r="D1346" s="18">
        <v>39045</v>
      </c>
      <c r="E1346">
        <v>1.3078000000000001</v>
      </c>
    </row>
    <row r="1347" spans="4:5" x14ac:dyDescent="0.2">
      <c r="D1347" s="18">
        <v>39044</v>
      </c>
      <c r="E1347">
        <v>1.2952999999999999</v>
      </c>
    </row>
    <row r="1348" spans="4:5" x14ac:dyDescent="0.2">
      <c r="D1348" s="18">
        <v>39043</v>
      </c>
      <c r="E1348">
        <v>1.2886</v>
      </c>
    </row>
    <row r="1349" spans="4:5" x14ac:dyDescent="0.2">
      <c r="D1349" s="18">
        <v>39042</v>
      </c>
      <c r="E1349">
        <v>1.2814000000000001</v>
      </c>
    </row>
    <row r="1350" spans="4:5" x14ac:dyDescent="0.2">
      <c r="D1350" s="18">
        <v>39041</v>
      </c>
      <c r="E1350">
        <v>1.2841</v>
      </c>
    </row>
    <row r="1351" spans="4:5" x14ac:dyDescent="0.2">
      <c r="D1351" s="18">
        <v>39038</v>
      </c>
      <c r="E1351">
        <v>1.2774000000000001</v>
      </c>
    </row>
    <row r="1352" spans="4:5" x14ac:dyDescent="0.2">
      <c r="D1352" s="18">
        <v>39037</v>
      </c>
      <c r="E1352">
        <v>1.2804</v>
      </c>
    </row>
    <row r="1353" spans="4:5" x14ac:dyDescent="0.2">
      <c r="D1353" s="18">
        <v>39036</v>
      </c>
      <c r="E1353">
        <v>1.2791999999999999</v>
      </c>
    </row>
    <row r="1354" spans="4:5" x14ac:dyDescent="0.2">
      <c r="D1354" s="18">
        <v>39035</v>
      </c>
      <c r="E1354">
        <v>1.2824</v>
      </c>
    </row>
    <row r="1355" spans="4:5" x14ac:dyDescent="0.2">
      <c r="D1355" s="18">
        <v>39034</v>
      </c>
      <c r="E1355">
        <v>1.2829999999999999</v>
      </c>
    </row>
    <row r="1356" spans="4:5" x14ac:dyDescent="0.2">
      <c r="D1356" s="18">
        <v>39031</v>
      </c>
      <c r="E1356">
        <v>1.2864</v>
      </c>
    </row>
    <row r="1357" spans="4:5" x14ac:dyDescent="0.2">
      <c r="D1357" s="18">
        <v>39030</v>
      </c>
      <c r="E1357">
        <v>1.2796000000000001</v>
      </c>
    </row>
    <row r="1358" spans="4:5" x14ac:dyDescent="0.2">
      <c r="D1358" s="18">
        <v>39029</v>
      </c>
      <c r="E1358">
        <v>1.2776000000000001</v>
      </c>
    </row>
    <row r="1359" spans="4:5" x14ac:dyDescent="0.2">
      <c r="D1359" s="18">
        <v>39028</v>
      </c>
      <c r="E1359">
        <v>1.2755000000000001</v>
      </c>
    </row>
    <row r="1360" spans="4:5" x14ac:dyDescent="0.2">
      <c r="D1360" s="18">
        <v>39027</v>
      </c>
      <c r="E1360">
        <v>1.2702</v>
      </c>
    </row>
    <row r="1361" spans="4:5" x14ac:dyDescent="0.2">
      <c r="D1361" s="18">
        <v>39024</v>
      </c>
      <c r="E1361">
        <v>1.276</v>
      </c>
    </row>
    <row r="1362" spans="4:5" x14ac:dyDescent="0.2">
      <c r="D1362" s="18">
        <v>39023</v>
      </c>
      <c r="E1362">
        <v>1.2766999999999999</v>
      </c>
    </row>
    <row r="1363" spans="4:5" x14ac:dyDescent="0.2">
      <c r="D1363" s="18">
        <v>39022</v>
      </c>
      <c r="E1363">
        <v>1.2757000000000001</v>
      </c>
    </row>
    <row r="1364" spans="4:5" x14ac:dyDescent="0.2">
      <c r="D1364" s="18">
        <v>39021</v>
      </c>
      <c r="E1364">
        <v>1.2696000000000001</v>
      </c>
    </row>
    <row r="1365" spans="4:5" x14ac:dyDescent="0.2">
      <c r="D1365" s="18">
        <v>39020</v>
      </c>
      <c r="E1365">
        <v>1.2717000000000001</v>
      </c>
    </row>
    <row r="1366" spans="4:5" x14ac:dyDescent="0.2">
      <c r="D1366" s="18">
        <v>39017</v>
      </c>
      <c r="E1366">
        <v>1.2683</v>
      </c>
    </row>
    <row r="1367" spans="4:5" x14ac:dyDescent="0.2">
      <c r="D1367" s="18">
        <v>39016</v>
      </c>
      <c r="E1367">
        <v>1.2653000000000001</v>
      </c>
    </row>
    <row r="1368" spans="4:5" x14ac:dyDescent="0.2">
      <c r="D1368" s="18">
        <v>39015</v>
      </c>
      <c r="E1368">
        <v>1.258</v>
      </c>
    </row>
    <row r="1369" spans="4:5" x14ac:dyDescent="0.2">
      <c r="D1369" s="18">
        <v>39014</v>
      </c>
      <c r="E1369">
        <v>1.2541</v>
      </c>
    </row>
    <row r="1370" spans="4:5" x14ac:dyDescent="0.2">
      <c r="D1370" s="18">
        <v>39013</v>
      </c>
      <c r="E1370">
        <v>1.2556</v>
      </c>
    </row>
    <row r="1371" spans="4:5" x14ac:dyDescent="0.2">
      <c r="D1371" s="18">
        <v>39010</v>
      </c>
      <c r="E1371">
        <v>1.2618</v>
      </c>
    </row>
    <row r="1372" spans="4:5" x14ac:dyDescent="0.2">
      <c r="D1372" s="18">
        <v>39009</v>
      </c>
      <c r="E1372">
        <v>1.2561</v>
      </c>
    </row>
    <row r="1373" spans="4:5" x14ac:dyDescent="0.2">
      <c r="D1373" s="18">
        <v>39008</v>
      </c>
      <c r="E1373">
        <v>1.2543</v>
      </c>
    </row>
    <row r="1374" spans="4:5" x14ac:dyDescent="0.2">
      <c r="D1374" s="18">
        <v>39007</v>
      </c>
      <c r="E1374">
        <v>1.2524</v>
      </c>
    </row>
    <row r="1375" spans="4:5" x14ac:dyDescent="0.2">
      <c r="D1375" s="18">
        <v>39006</v>
      </c>
      <c r="E1375">
        <v>1.2515000000000001</v>
      </c>
    </row>
    <row r="1376" spans="4:5" x14ac:dyDescent="0.2">
      <c r="D1376" s="18">
        <v>39003</v>
      </c>
      <c r="E1376">
        <v>1.2549999999999999</v>
      </c>
    </row>
    <row r="1377" spans="4:5" x14ac:dyDescent="0.2">
      <c r="D1377" s="18">
        <v>39002</v>
      </c>
      <c r="E1377">
        <v>1.2531000000000001</v>
      </c>
    </row>
    <row r="1378" spans="4:5" x14ac:dyDescent="0.2">
      <c r="D1378" s="18">
        <v>39001</v>
      </c>
      <c r="E1378">
        <v>1.2543</v>
      </c>
    </row>
    <row r="1379" spans="4:5" x14ac:dyDescent="0.2">
      <c r="D1379" s="18">
        <v>39000</v>
      </c>
      <c r="E1379">
        <v>1.2538</v>
      </c>
    </row>
    <row r="1380" spans="4:5" x14ac:dyDescent="0.2">
      <c r="D1380" s="18">
        <v>38999</v>
      </c>
      <c r="E1380">
        <v>1.2603</v>
      </c>
    </row>
    <row r="1381" spans="4:5" x14ac:dyDescent="0.2">
      <c r="D1381" s="18">
        <v>38996</v>
      </c>
      <c r="E1381">
        <v>1.2664</v>
      </c>
    </row>
    <row r="1382" spans="4:5" x14ac:dyDescent="0.2">
      <c r="D1382" s="18">
        <v>38995</v>
      </c>
      <c r="E1382">
        <v>1.2721</v>
      </c>
    </row>
    <row r="1383" spans="4:5" x14ac:dyDescent="0.2">
      <c r="D1383" s="18">
        <v>38994</v>
      </c>
      <c r="E1383">
        <v>1.2684</v>
      </c>
    </row>
    <row r="1384" spans="4:5" x14ac:dyDescent="0.2">
      <c r="D1384" s="18">
        <v>38993</v>
      </c>
      <c r="E1384">
        <v>1.2737000000000001</v>
      </c>
    </row>
    <row r="1385" spans="4:5" x14ac:dyDescent="0.2">
      <c r="D1385" s="18">
        <v>38992</v>
      </c>
      <c r="E1385">
        <v>1.2685</v>
      </c>
    </row>
    <row r="1386" spans="4:5" x14ac:dyDescent="0.2">
      <c r="D1386" s="18">
        <v>38989</v>
      </c>
      <c r="E1386">
        <v>1.266</v>
      </c>
    </row>
    <row r="1387" spans="4:5" x14ac:dyDescent="0.2">
      <c r="D1387" s="18">
        <v>38988</v>
      </c>
      <c r="E1387">
        <v>1.2713000000000001</v>
      </c>
    </row>
    <row r="1388" spans="4:5" x14ac:dyDescent="0.2">
      <c r="D1388" s="18">
        <v>38987</v>
      </c>
      <c r="E1388">
        <v>1.2684</v>
      </c>
    </row>
    <row r="1389" spans="4:5" x14ac:dyDescent="0.2">
      <c r="D1389" s="18">
        <v>38986</v>
      </c>
      <c r="E1389">
        <v>1.2695000000000001</v>
      </c>
    </row>
    <row r="1390" spans="4:5" x14ac:dyDescent="0.2">
      <c r="D1390" s="18">
        <v>38985</v>
      </c>
      <c r="E1390">
        <v>1.2767999999999999</v>
      </c>
    </row>
    <row r="1391" spans="4:5" x14ac:dyDescent="0.2">
      <c r="D1391" s="18">
        <v>38982</v>
      </c>
      <c r="E1391">
        <v>1.2817000000000001</v>
      </c>
    </row>
    <row r="1392" spans="4:5" x14ac:dyDescent="0.2">
      <c r="D1392" s="18">
        <v>38981</v>
      </c>
      <c r="E1392">
        <v>1.2730999999999999</v>
      </c>
    </row>
    <row r="1393" spans="4:5" x14ac:dyDescent="0.2">
      <c r="D1393" s="18">
        <v>38980</v>
      </c>
      <c r="E1393">
        <v>1.2676000000000001</v>
      </c>
    </row>
    <row r="1394" spans="4:5" x14ac:dyDescent="0.2">
      <c r="D1394" s="18">
        <v>38979</v>
      </c>
      <c r="E1394">
        <v>1.2654000000000001</v>
      </c>
    </row>
    <row r="1395" spans="4:5" x14ac:dyDescent="0.2">
      <c r="D1395" s="18">
        <v>38978</v>
      </c>
      <c r="E1395">
        <v>1.2665</v>
      </c>
    </row>
    <row r="1396" spans="4:5" x14ac:dyDescent="0.2">
      <c r="D1396" s="18">
        <v>38975</v>
      </c>
      <c r="E1396">
        <v>1.2675000000000001</v>
      </c>
    </row>
    <row r="1397" spans="4:5" x14ac:dyDescent="0.2">
      <c r="D1397" s="18">
        <v>38974</v>
      </c>
      <c r="E1397">
        <v>1.2723</v>
      </c>
    </row>
    <row r="1398" spans="4:5" x14ac:dyDescent="0.2">
      <c r="D1398" s="18">
        <v>38973</v>
      </c>
      <c r="E1398">
        <v>1.2677</v>
      </c>
    </row>
    <row r="1399" spans="4:5" x14ac:dyDescent="0.2">
      <c r="D1399" s="18">
        <v>38972</v>
      </c>
      <c r="E1399">
        <v>1.2708999999999999</v>
      </c>
    </row>
    <row r="1400" spans="4:5" x14ac:dyDescent="0.2">
      <c r="D1400" s="18">
        <v>38971</v>
      </c>
      <c r="E1400">
        <v>1.2713000000000001</v>
      </c>
    </row>
    <row r="1401" spans="4:5" x14ac:dyDescent="0.2">
      <c r="D1401" s="18">
        <v>38968</v>
      </c>
      <c r="E1401">
        <v>1.2713000000000001</v>
      </c>
    </row>
    <row r="1402" spans="4:5" x14ac:dyDescent="0.2">
      <c r="D1402" s="18">
        <v>38967</v>
      </c>
      <c r="E1402">
        <v>1.2730999999999999</v>
      </c>
    </row>
    <row r="1403" spans="4:5" x14ac:dyDescent="0.2">
      <c r="D1403" s="18">
        <v>38966</v>
      </c>
      <c r="E1403">
        <v>1.2793000000000001</v>
      </c>
    </row>
    <row r="1404" spans="4:5" x14ac:dyDescent="0.2">
      <c r="D1404" s="18">
        <v>38965</v>
      </c>
      <c r="E1404">
        <v>1.2809999999999999</v>
      </c>
    </row>
    <row r="1405" spans="4:5" x14ac:dyDescent="0.2">
      <c r="D1405" s="18">
        <v>38964</v>
      </c>
      <c r="E1405">
        <v>1.2851999999999999</v>
      </c>
    </row>
    <row r="1406" spans="4:5" x14ac:dyDescent="0.2">
      <c r="D1406" s="18">
        <v>38961</v>
      </c>
      <c r="E1406">
        <v>1.2817000000000001</v>
      </c>
    </row>
    <row r="1407" spans="4:5" x14ac:dyDescent="0.2">
      <c r="D1407" s="18">
        <v>38960</v>
      </c>
      <c r="E1407">
        <v>1.2850999999999999</v>
      </c>
    </row>
    <row r="1408" spans="4:5" x14ac:dyDescent="0.2">
      <c r="D1408" s="18">
        <v>38959</v>
      </c>
      <c r="E1408">
        <v>1.2818000000000001</v>
      </c>
    </row>
    <row r="1409" spans="4:5" x14ac:dyDescent="0.2">
      <c r="D1409" s="18">
        <v>38958</v>
      </c>
      <c r="E1409">
        <v>1.2807999999999999</v>
      </c>
    </row>
    <row r="1410" spans="4:5" x14ac:dyDescent="0.2">
      <c r="D1410" s="18">
        <v>38957</v>
      </c>
      <c r="E1410">
        <v>1.28</v>
      </c>
    </row>
    <row r="1411" spans="4:5" x14ac:dyDescent="0.2">
      <c r="D1411" s="18">
        <v>38954</v>
      </c>
      <c r="E1411">
        <v>1.2762</v>
      </c>
    </row>
    <row r="1412" spans="4:5" x14ac:dyDescent="0.2">
      <c r="D1412" s="18">
        <v>38953</v>
      </c>
      <c r="E1412">
        <v>1.2830999999999999</v>
      </c>
    </row>
    <row r="1413" spans="4:5" x14ac:dyDescent="0.2">
      <c r="D1413" s="18">
        <v>38952</v>
      </c>
      <c r="E1413">
        <v>1.2811999999999999</v>
      </c>
    </row>
    <row r="1414" spans="4:5" x14ac:dyDescent="0.2">
      <c r="D1414" s="18">
        <v>38951</v>
      </c>
      <c r="E1414">
        <v>1.2811999999999999</v>
      </c>
    </row>
    <row r="1415" spans="4:5" x14ac:dyDescent="0.2">
      <c r="D1415" s="18">
        <v>38950</v>
      </c>
      <c r="E1415">
        <v>1.2919</v>
      </c>
    </row>
    <row r="1416" spans="4:5" x14ac:dyDescent="0.2">
      <c r="D1416" s="18">
        <v>38947</v>
      </c>
      <c r="E1416">
        <v>1.2802</v>
      </c>
    </row>
    <row r="1417" spans="4:5" x14ac:dyDescent="0.2">
      <c r="D1417" s="18">
        <v>38946</v>
      </c>
      <c r="E1417">
        <v>1.2879</v>
      </c>
    </row>
    <row r="1418" spans="4:5" x14ac:dyDescent="0.2">
      <c r="D1418" s="18">
        <v>38945</v>
      </c>
      <c r="E1418">
        <v>1.2793000000000001</v>
      </c>
    </row>
    <row r="1419" spans="4:5" x14ac:dyDescent="0.2">
      <c r="D1419" s="18">
        <v>38944</v>
      </c>
      <c r="E1419">
        <v>1.2725</v>
      </c>
    </row>
    <row r="1420" spans="4:5" x14ac:dyDescent="0.2">
      <c r="D1420" s="18">
        <v>38943</v>
      </c>
      <c r="E1420">
        <v>1.2718</v>
      </c>
    </row>
    <row r="1421" spans="4:5" x14ac:dyDescent="0.2">
      <c r="D1421" s="18">
        <v>38940</v>
      </c>
      <c r="E1421">
        <v>1.2775000000000001</v>
      </c>
    </row>
    <row r="1422" spans="4:5" x14ac:dyDescent="0.2">
      <c r="D1422" s="18">
        <v>38939</v>
      </c>
      <c r="E1422">
        <v>1.2857000000000001</v>
      </c>
    </row>
    <row r="1423" spans="4:5" x14ac:dyDescent="0.2">
      <c r="D1423" s="18">
        <v>38938</v>
      </c>
      <c r="E1423">
        <v>1.2879</v>
      </c>
    </row>
    <row r="1424" spans="4:5" x14ac:dyDescent="0.2">
      <c r="D1424" s="18">
        <v>38937</v>
      </c>
      <c r="E1424">
        <v>1.2839</v>
      </c>
    </row>
    <row r="1425" spans="4:5" x14ac:dyDescent="0.2">
      <c r="D1425" s="18">
        <v>38936</v>
      </c>
      <c r="E1425">
        <v>1.2849999999999999</v>
      </c>
    </row>
    <row r="1426" spans="4:5" x14ac:dyDescent="0.2">
      <c r="D1426" s="18">
        <v>38933</v>
      </c>
      <c r="E1426">
        <v>1.2791999999999999</v>
      </c>
    </row>
    <row r="1427" spans="4:5" x14ac:dyDescent="0.2">
      <c r="D1427" s="18">
        <v>38932</v>
      </c>
      <c r="E1427">
        <v>1.2781</v>
      </c>
    </row>
    <row r="1428" spans="4:5" x14ac:dyDescent="0.2">
      <c r="D1428" s="18">
        <v>38931</v>
      </c>
      <c r="E1428">
        <v>1.2798</v>
      </c>
    </row>
    <row r="1429" spans="4:5" x14ac:dyDescent="0.2">
      <c r="D1429" s="18">
        <v>38930</v>
      </c>
      <c r="E1429">
        <v>1.2759</v>
      </c>
    </row>
    <row r="1430" spans="4:5" x14ac:dyDescent="0.2">
      <c r="D1430" s="18">
        <v>38929</v>
      </c>
      <c r="E1430">
        <v>1.2766999999999999</v>
      </c>
    </row>
    <row r="1431" spans="4:5" x14ac:dyDescent="0.2">
      <c r="D1431" s="18">
        <v>38926</v>
      </c>
      <c r="E1431">
        <v>1.2664</v>
      </c>
    </row>
    <row r="1432" spans="4:5" x14ac:dyDescent="0.2">
      <c r="D1432" s="18">
        <v>38925</v>
      </c>
      <c r="E1432">
        <v>1.2737000000000001</v>
      </c>
    </row>
    <row r="1433" spans="4:5" x14ac:dyDescent="0.2">
      <c r="D1433" s="18">
        <v>38924</v>
      </c>
      <c r="E1433">
        <v>1.2586999999999999</v>
      </c>
    </row>
    <row r="1434" spans="4:5" x14ac:dyDescent="0.2">
      <c r="D1434" s="18">
        <v>38923</v>
      </c>
      <c r="E1434">
        <v>1.2636000000000001</v>
      </c>
    </row>
    <row r="1435" spans="4:5" x14ac:dyDescent="0.2">
      <c r="D1435" s="18">
        <v>38922</v>
      </c>
      <c r="E1435">
        <v>1.2633000000000001</v>
      </c>
    </row>
    <row r="1436" spans="4:5" x14ac:dyDescent="0.2">
      <c r="D1436" s="18">
        <v>38919</v>
      </c>
      <c r="E1436">
        <v>1.268</v>
      </c>
    </row>
    <row r="1437" spans="4:5" x14ac:dyDescent="0.2">
      <c r="D1437" s="18">
        <v>38918</v>
      </c>
      <c r="E1437">
        <v>1.2643</v>
      </c>
    </row>
    <row r="1438" spans="4:5" x14ac:dyDescent="0.2">
      <c r="D1438" s="18">
        <v>38917</v>
      </c>
      <c r="E1438">
        <v>1.2482</v>
      </c>
    </row>
    <row r="1439" spans="4:5" x14ac:dyDescent="0.2">
      <c r="D1439" s="18">
        <v>38916</v>
      </c>
      <c r="E1439">
        <v>1.2531000000000001</v>
      </c>
    </row>
    <row r="1440" spans="4:5" x14ac:dyDescent="0.2">
      <c r="D1440" s="18">
        <v>38915</v>
      </c>
      <c r="E1440">
        <v>1.2541</v>
      </c>
    </row>
    <row r="1441" spans="4:5" x14ac:dyDescent="0.2">
      <c r="D1441" s="18">
        <v>38912</v>
      </c>
      <c r="E1441">
        <v>1.2665999999999999</v>
      </c>
    </row>
    <row r="1442" spans="4:5" x14ac:dyDescent="0.2">
      <c r="D1442" s="18">
        <v>38911</v>
      </c>
      <c r="E1442">
        <v>1.2692000000000001</v>
      </c>
    </row>
    <row r="1443" spans="4:5" x14ac:dyDescent="0.2">
      <c r="D1443" s="18">
        <v>38910</v>
      </c>
      <c r="E1443">
        <v>1.2722</v>
      </c>
    </row>
    <row r="1444" spans="4:5" x14ac:dyDescent="0.2">
      <c r="D1444" s="18">
        <v>38909</v>
      </c>
      <c r="E1444">
        <v>1.2736000000000001</v>
      </c>
    </row>
    <row r="1445" spans="4:5" x14ac:dyDescent="0.2">
      <c r="D1445" s="18">
        <v>38908</v>
      </c>
      <c r="E1445">
        <v>1.2751999999999999</v>
      </c>
    </row>
    <row r="1446" spans="4:5" x14ac:dyDescent="0.2">
      <c r="D1446" s="18">
        <v>38905</v>
      </c>
      <c r="E1446">
        <v>1.2778</v>
      </c>
    </row>
    <row r="1447" spans="4:5" x14ac:dyDescent="0.2">
      <c r="D1447" s="18">
        <v>38904</v>
      </c>
      <c r="E1447">
        <v>1.2735000000000001</v>
      </c>
    </row>
    <row r="1448" spans="4:5" x14ac:dyDescent="0.2">
      <c r="D1448" s="18">
        <v>38903</v>
      </c>
      <c r="E1448">
        <v>1.2794000000000001</v>
      </c>
    </row>
    <row r="1449" spans="4:5" x14ac:dyDescent="0.2">
      <c r="D1449" s="18">
        <v>38902</v>
      </c>
      <c r="E1449">
        <v>1.2790999999999999</v>
      </c>
    </row>
    <row r="1450" spans="4:5" x14ac:dyDescent="0.2">
      <c r="D1450" s="18">
        <v>38901</v>
      </c>
      <c r="E1450">
        <v>1.2789999999999999</v>
      </c>
    </row>
    <row r="1451" spans="4:5" x14ac:dyDescent="0.2">
      <c r="D1451" s="18">
        <v>38898</v>
      </c>
      <c r="E1451">
        <v>1.2713000000000001</v>
      </c>
    </row>
    <row r="1452" spans="4:5" x14ac:dyDescent="0.2">
      <c r="D1452" s="18">
        <v>38897</v>
      </c>
      <c r="E1452">
        <v>1.2528999999999999</v>
      </c>
    </row>
    <row r="1453" spans="4:5" x14ac:dyDescent="0.2">
      <c r="D1453" s="18">
        <v>38896</v>
      </c>
      <c r="E1453">
        <v>1.2569999999999999</v>
      </c>
    </row>
    <row r="1454" spans="4:5" x14ac:dyDescent="0.2">
      <c r="D1454" s="18">
        <v>38895</v>
      </c>
      <c r="E1454">
        <v>1.2566999999999999</v>
      </c>
    </row>
    <row r="1455" spans="4:5" x14ac:dyDescent="0.2">
      <c r="D1455" s="18">
        <v>38894</v>
      </c>
      <c r="E1455">
        <v>1.2561</v>
      </c>
    </row>
    <row r="1456" spans="4:5" x14ac:dyDescent="0.2">
      <c r="D1456" s="18">
        <v>38891</v>
      </c>
      <c r="E1456">
        <v>1.2502</v>
      </c>
    </row>
    <row r="1457" spans="4:5" x14ac:dyDescent="0.2">
      <c r="D1457" s="18">
        <v>38890</v>
      </c>
      <c r="E1457">
        <v>1.2582</v>
      </c>
    </row>
    <row r="1458" spans="4:5" x14ac:dyDescent="0.2">
      <c r="D1458" s="18">
        <v>38889</v>
      </c>
      <c r="E1458">
        <v>1.2632000000000001</v>
      </c>
    </row>
    <row r="1459" spans="4:5" x14ac:dyDescent="0.2">
      <c r="D1459" s="18">
        <v>38888</v>
      </c>
      <c r="E1459">
        <v>1.2545999999999999</v>
      </c>
    </row>
    <row r="1460" spans="4:5" x14ac:dyDescent="0.2">
      <c r="D1460" s="18">
        <v>38887</v>
      </c>
      <c r="E1460">
        <v>1.2591000000000001</v>
      </c>
    </row>
    <row r="1461" spans="4:5" x14ac:dyDescent="0.2">
      <c r="D1461" s="18">
        <v>38884</v>
      </c>
      <c r="E1461">
        <v>1.2650999999999999</v>
      </c>
    </row>
    <row r="1462" spans="4:5" x14ac:dyDescent="0.2">
      <c r="D1462" s="18">
        <v>38883</v>
      </c>
      <c r="E1462">
        <v>1.2609999999999999</v>
      </c>
    </row>
    <row r="1463" spans="4:5" x14ac:dyDescent="0.2">
      <c r="D1463" s="18">
        <v>38882</v>
      </c>
      <c r="E1463">
        <v>1.2563</v>
      </c>
    </row>
    <row r="1464" spans="4:5" x14ac:dyDescent="0.2">
      <c r="D1464" s="18">
        <v>38881</v>
      </c>
      <c r="E1464">
        <v>1.2571000000000001</v>
      </c>
    </row>
    <row r="1465" spans="4:5" x14ac:dyDescent="0.2">
      <c r="D1465" s="18">
        <v>38880</v>
      </c>
      <c r="E1465">
        <v>1.2572000000000001</v>
      </c>
    </row>
    <row r="1466" spans="4:5" x14ac:dyDescent="0.2">
      <c r="D1466" s="18">
        <v>38877</v>
      </c>
      <c r="E1466">
        <v>1.2659</v>
      </c>
    </row>
    <row r="1467" spans="4:5" x14ac:dyDescent="0.2">
      <c r="D1467" s="18">
        <v>38876</v>
      </c>
      <c r="E1467">
        <v>1.2735000000000001</v>
      </c>
    </row>
    <row r="1468" spans="4:5" x14ac:dyDescent="0.2">
      <c r="D1468" s="18">
        <v>38875</v>
      </c>
      <c r="E1468">
        <v>1.2788999999999999</v>
      </c>
    </row>
    <row r="1469" spans="4:5" x14ac:dyDescent="0.2">
      <c r="D1469" s="18">
        <v>38874</v>
      </c>
      <c r="E1469">
        <v>1.2847</v>
      </c>
    </row>
    <row r="1470" spans="4:5" x14ac:dyDescent="0.2">
      <c r="D1470" s="18">
        <v>38873</v>
      </c>
      <c r="E1470">
        <v>1.2958000000000001</v>
      </c>
    </row>
    <row r="1471" spans="4:5" x14ac:dyDescent="0.2">
      <c r="D1471" s="18">
        <v>38870</v>
      </c>
      <c r="E1471">
        <v>1.2815000000000001</v>
      </c>
    </row>
    <row r="1472" spans="4:5" x14ac:dyDescent="0.2">
      <c r="D1472" s="18">
        <v>38869</v>
      </c>
      <c r="E1472">
        <v>1.2736000000000001</v>
      </c>
    </row>
    <row r="1473" spans="4:5" x14ac:dyDescent="0.2">
      <c r="D1473" s="18">
        <v>38868</v>
      </c>
      <c r="E1473">
        <v>1.2867999999999999</v>
      </c>
    </row>
    <row r="1474" spans="4:5" x14ac:dyDescent="0.2">
      <c r="D1474" s="18">
        <v>38867</v>
      </c>
      <c r="E1474">
        <v>1.2839</v>
      </c>
    </row>
    <row r="1475" spans="4:5" x14ac:dyDescent="0.2">
      <c r="D1475" s="18">
        <v>38866</v>
      </c>
      <c r="E1475">
        <v>1.2758</v>
      </c>
    </row>
    <row r="1476" spans="4:5" x14ac:dyDescent="0.2">
      <c r="D1476" s="18">
        <v>38863</v>
      </c>
      <c r="E1476">
        <v>1.2797000000000001</v>
      </c>
    </row>
    <row r="1477" spans="4:5" x14ac:dyDescent="0.2">
      <c r="D1477" s="18">
        <v>38862</v>
      </c>
      <c r="E1477">
        <v>1.2755000000000001</v>
      </c>
    </row>
    <row r="1478" spans="4:5" x14ac:dyDescent="0.2">
      <c r="D1478" s="18">
        <v>38861</v>
      </c>
      <c r="E1478">
        <v>1.2850999999999999</v>
      </c>
    </row>
    <row r="1479" spans="4:5" x14ac:dyDescent="0.2">
      <c r="D1479" s="18">
        <v>38860</v>
      </c>
      <c r="E1479">
        <v>1.2841</v>
      </c>
    </row>
    <row r="1480" spans="4:5" x14ac:dyDescent="0.2">
      <c r="D1480" s="18">
        <v>38859</v>
      </c>
      <c r="E1480">
        <v>1.2753000000000001</v>
      </c>
    </row>
    <row r="1481" spans="4:5" x14ac:dyDescent="0.2">
      <c r="D1481" s="18">
        <v>38856</v>
      </c>
      <c r="E1481">
        <v>1.2766999999999999</v>
      </c>
    </row>
    <row r="1482" spans="4:5" x14ac:dyDescent="0.2">
      <c r="D1482" s="18">
        <v>38855</v>
      </c>
      <c r="E1482">
        <v>1.2769999999999999</v>
      </c>
    </row>
    <row r="1483" spans="4:5" x14ac:dyDescent="0.2">
      <c r="D1483" s="18">
        <v>38854</v>
      </c>
      <c r="E1483">
        <v>1.2882</v>
      </c>
    </row>
    <row r="1484" spans="4:5" x14ac:dyDescent="0.2">
      <c r="D1484" s="18">
        <v>38853</v>
      </c>
      <c r="E1484">
        <v>1.2817000000000001</v>
      </c>
    </row>
    <row r="1485" spans="4:5" x14ac:dyDescent="0.2">
      <c r="D1485" s="18">
        <v>38852</v>
      </c>
      <c r="E1485">
        <v>1.2826</v>
      </c>
    </row>
    <row r="1486" spans="4:5" x14ac:dyDescent="0.2">
      <c r="D1486" s="18">
        <v>38849</v>
      </c>
      <c r="E1486">
        <v>1.2914000000000001</v>
      </c>
    </row>
    <row r="1487" spans="4:5" x14ac:dyDescent="0.2">
      <c r="D1487" s="18">
        <v>38848</v>
      </c>
      <c r="E1487">
        <v>1.2716000000000001</v>
      </c>
    </row>
    <row r="1488" spans="4:5" x14ac:dyDescent="0.2">
      <c r="D1488" s="18">
        <v>38847</v>
      </c>
      <c r="E1488">
        <v>1.2779</v>
      </c>
    </row>
    <row r="1489" spans="4:5" x14ac:dyDescent="0.2">
      <c r="D1489" s="18">
        <v>38846</v>
      </c>
      <c r="E1489">
        <v>1.2697000000000001</v>
      </c>
    </row>
    <row r="1490" spans="4:5" x14ac:dyDescent="0.2">
      <c r="D1490" s="18">
        <v>38845</v>
      </c>
      <c r="E1490">
        <v>1.2756000000000001</v>
      </c>
    </row>
    <row r="1491" spans="4:5" x14ac:dyDescent="0.2">
      <c r="D1491" s="18">
        <v>38842</v>
      </c>
      <c r="E1491">
        <v>1.2687999999999999</v>
      </c>
    </row>
    <row r="1492" spans="4:5" x14ac:dyDescent="0.2">
      <c r="D1492" s="18">
        <v>38841</v>
      </c>
      <c r="E1492">
        <v>1.2592000000000001</v>
      </c>
    </row>
    <row r="1493" spans="4:5" x14ac:dyDescent="0.2">
      <c r="D1493" s="18">
        <v>38840</v>
      </c>
      <c r="E1493">
        <v>1.2622</v>
      </c>
    </row>
    <row r="1494" spans="4:5" x14ac:dyDescent="0.2">
      <c r="D1494" s="18">
        <v>38839</v>
      </c>
      <c r="E1494">
        <v>1.2643</v>
      </c>
    </row>
    <row r="1495" spans="4:5" x14ac:dyDescent="0.2">
      <c r="D1495" s="18">
        <v>38835</v>
      </c>
      <c r="E1495">
        <v>1.2537</v>
      </c>
    </row>
    <row r="1496" spans="4:5" x14ac:dyDescent="0.2">
      <c r="D1496" s="18">
        <v>38834</v>
      </c>
      <c r="E1496">
        <v>1.2414000000000001</v>
      </c>
    </row>
    <row r="1497" spans="4:5" x14ac:dyDescent="0.2">
      <c r="D1497" s="18">
        <v>38833</v>
      </c>
      <c r="E1497">
        <v>1.2424999999999999</v>
      </c>
    </row>
    <row r="1498" spans="4:5" x14ac:dyDescent="0.2">
      <c r="D1498" s="18">
        <v>38832</v>
      </c>
      <c r="E1498">
        <v>1.2424999999999999</v>
      </c>
    </row>
    <row r="1499" spans="4:5" x14ac:dyDescent="0.2">
      <c r="D1499" s="18">
        <v>38831</v>
      </c>
      <c r="E1499">
        <v>1.2364999999999999</v>
      </c>
    </row>
    <row r="1500" spans="4:5" x14ac:dyDescent="0.2">
      <c r="D1500" s="18">
        <v>38828</v>
      </c>
      <c r="E1500">
        <v>1.2315</v>
      </c>
    </row>
    <row r="1501" spans="4:5" x14ac:dyDescent="0.2">
      <c r="D1501" s="18">
        <v>38827</v>
      </c>
      <c r="E1501">
        <v>1.2345999999999999</v>
      </c>
    </row>
    <row r="1502" spans="4:5" x14ac:dyDescent="0.2">
      <c r="D1502" s="18">
        <v>38826</v>
      </c>
      <c r="E1502">
        <v>1.2345999999999999</v>
      </c>
    </row>
    <row r="1503" spans="4:5" x14ac:dyDescent="0.2">
      <c r="D1503" s="18">
        <v>38825</v>
      </c>
      <c r="E1503">
        <v>1.2252000000000001</v>
      </c>
    </row>
    <row r="1504" spans="4:5" x14ac:dyDescent="0.2">
      <c r="D1504" s="18">
        <v>38820</v>
      </c>
      <c r="E1504">
        <v>1.2094</v>
      </c>
    </row>
    <row r="1505" spans="4:5" x14ac:dyDescent="0.2">
      <c r="D1505" s="18">
        <v>38819</v>
      </c>
      <c r="E1505">
        <v>1.2124999999999999</v>
      </c>
    </row>
    <row r="1506" spans="4:5" x14ac:dyDescent="0.2">
      <c r="D1506" s="18">
        <v>38818</v>
      </c>
      <c r="E1506">
        <v>1.2104999999999999</v>
      </c>
    </row>
    <row r="1507" spans="4:5" x14ac:dyDescent="0.2">
      <c r="D1507" s="18">
        <v>38817</v>
      </c>
      <c r="E1507">
        <v>1.2099</v>
      </c>
    </row>
    <row r="1508" spans="4:5" x14ac:dyDescent="0.2">
      <c r="D1508" s="18">
        <v>38814</v>
      </c>
      <c r="E1508">
        <v>1.2179</v>
      </c>
    </row>
    <row r="1509" spans="4:5" x14ac:dyDescent="0.2">
      <c r="D1509" s="18">
        <v>38813</v>
      </c>
      <c r="E1509">
        <v>1.2312000000000001</v>
      </c>
    </row>
    <row r="1510" spans="4:5" x14ac:dyDescent="0.2">
      <c r="D1510" s="18">
        <v>38812</v>
      </c>
      <c r="E1510">
        <v>1.2262</v>
      </c>
    </row>
    <row r="1511" spans="4:5" x14ac:dyDescent="0.2">
      <c r="D1511" s="18">
        <v>38811</v>
      </c>
      <c r="E1511">
        <v>1.2217</v>
      </c>
    </row>
    <row r="1512" spans="4:5" x14ac:dyDescent="0.2">
      <c r="D1512" s="18">
        <v>38810</v>
      </c>
      <c r="E1512">
        <v>1.2062999999999999</v>
      </c>
    </row>
    <row r="1513" spans="4:5" x14ac:dyDescent="0.2">
      <c r="D1513" s="18">
        <v>38807</v>
      </c>
      <c r="E1513">
        <v>1.2103999999999999</v>
      </c>
    </row>
    <row r="1514" spans="4:5" x14ac:dyDescent="0.2">
      <c r="D1514" s="18">
        <v>38806</v>
      </c>
      <c r="E1514">
        <v>1.2096</v>
      </c>
    </row>
    <row r="1515" spans="4:5" x14ac:dyDescent="0.2">
      <c r="D1515" s="18">
        <v>38805</v>
      </c>
      <c r="E1515">
        <v>1.2012</v>
      </c>
    </row>
    <row r="1516" spans="4:5" x14ac:dyDescent="0.2">
      <c r="D1516" s="18">
        <v>38804</v>
      </c>
      <c r="E1516">
        <v>1.2083999999999999</v>
      </c>
    </row>
    <row r="1517" spans="4:5" x14ac:dyDescent="0.2">
      <c r="D1517" s="18">
        <v>38803</v>
      </c>
      <c r="E1517">
        <v>1.2024999999999999</v>
      </c>
    </row>
    <row r="1518" spans="4:5" x14ac:dyDescent="0.2">
      <c r="D1518" s="18">
        <v>38800</v>
      </c>
      <c r="E1518">
        <v>1.1969000000000001</v>
      </c>
    </row>
    <row r="1519" spans="4:5" x14ac:dyDescent="0.2">
      <c r="D1519" s="18">
        <v>38799</v>
      </c>
      <c r="E1519">
        <v>1.2055</v>
      </c>
    </row>
    <row r="1520" spans="4:5" x14ac:dyDescent="0.2">
      <c r="D1520" s="18">
        <v>38798</v>
      </c>
      <c r="E1520">
        <v>1.2069000000000001</v>
      </c>
    </row>
    <row r="1521" spans="4:5" x14ac:dyDescent="0.2">
      <c r="D1521" s="18">
        <v>38797</v>
      </c>
      <c r="E1521">
        <v>1.2143999999999999</v>
      </c>
    </row>
    <row r="1522" spans="4:5" x14ac:dyDescent="0.2">
      <c r="D1522" s="18">
        <v>38796</v>
      </c>
      <c r="E1522">
        <v>1.2174</v>
      </c>
    </row>
    <row r="1523" spans="4:5" x14ac:dyDescent="0.2">
      <c r="D1523" s="18">
        <v>38793</v>
      </c>
      <c r="E1523">
        <v>1.2184999999999999</v>
      </c>
    </row>
    <row r="1524" spans="4:5" x14ac:dyDescent="0.2">
      <c r="D1524" s="18">
        <v>38792</v>
      </c>
      <c r="E1524">
        <v>1.2069000000000001</v>
      </c>
    </row>
    <row r="1525" spans="4:5" x14ac:dyDescent="0.2">
      <c r="D1525" s="18">
        <v>38791</v>
      </c>
      <c r="E1525">
        <v>1.2025999999999999</v>
      </c>
    </row>
    <row r="1526" spans="4:5" x14ac:dyDescent="0.2">
      <c r="D1526" s="18">
        <v>38790</v>
      </c>
      <c r="E1526">
        <v>1.1948000000000001</v>
      </c>
    </row>
    <row r="1527" spans="4:5" x14ac:dyDescent="0.2">
      <c r="D1527" s="18">
        <v>38789</v>
      </c>
      <c r="E1527">
        <v>1.1921999999999999</v>
      </c>
    </row>
    <row r="1528" spans="4:5" x14ac:dyDescent="0.2">
      <c r="D1528" s="18">
        <v>38786</v>
      </c>
      <c r="E1528">
        <v>1.1919</v>
      </c>
    </row>
    <row r="1529" spans="4:5" x14ac:dyDescent="0.2">
      <c r="D1529" s="18">
        <v>38785</v>
      </c>
      <c r="E1529">
        <v>1.1919999999999999</v>
      </c>
    </row>
    <row r="1530" spans="4:5" x14ac:dyDescent="0.2">
      <c r="D1530" s="18">
        <v>38784</v>
      </c>
      <c r="E1530">
        <v>1.1914</v>
      </c>
    </row>
    <row r="1531" spans="4:5" x14ac:dyDescent="0.2">
      <c r="D1531" s="18">
        <v>38783</v>
      </c>
      <c r="E1531">
        <v>1.1913</v>
      </c>
    </row>
    <row r="1532" spans="4:5" x14ac:dyDescent="0.2">
      <c r="D1532" s="18">
        <v>38782</v>
      </c>
      <c r="E1532">
        <v>1.2017</v>
      </c>
    </row>
    <row r="1533" spans="4:5" x14ac:dyDescent="0.2">
      <c r="D1533" s="18">
        <v>38779</v>
      </c>
      <c r="E1533">
        <v>1.202</v>
      </c>
    </row>
    <row r="1534" spans="4:5" x14ac:dyDescent="0.2">
      <c r="D1534" s="18">
        <v>38778</v>
      </c>
      <c r="E1534">
        <v>1.1920999999999999</v>
      </c>
    </row>
    <row r="1535" spans="4:5" x14ac:dyDescent="0.2">
      <c r="D1535" s="18">
        <v>38777</v>
      </c>
      <c r="E1535">
        <v>1.1954</v>
      </c>
    </row>
    <row r="1536" spans="4:5" x14ac:dyDescent="0.2">
      <c r="D1536" s="18">
        <v>38776</v>
      </c>
      <c r="E1536">
        <v>1.1875</v>
      </c>
    </row>
    <row r="1537" spans="4:5" x14ac:dyDescent="0.2">
      <c r="D1537" s="18">
        <v>38775</v>
      </c>
      <c r="E1537">
        <v>1.1852</v>
      </c>
    </row>
    <row r="1538" spans="4:5" x14ac:dyDescent="0.2">
      <c r="D1538" s="18">
        <v>38772</v>
      </c>
      <c r="E1538">
        <v>1.1896</v>
      </c>
    </row>
    <row r="1539" spans="4:5" x14ac:dyDescent="0.2">
      <c r="D1539" s="18">
        <v>38771</v>
      </c>
      <c r="E1539">
        <v>1.1957</v>
      </c>
    </row>
    <row r="1540" spans="4:5" x14ac:dyDescent="0.2">
      <c r="D1540" s="18">
        <v>38770</v>
      </c>
      <c r="E1540">
        <v>1.1875</v>
      </c>
    </row>
    <row r="1541" spans="4:5" x14ac:dyDescent="0.2">
      <c r="D1541" s="18">
        <v>38769</v>
      </c>
      <c r="E1541">
        <v>1.1906000000000001</v>
      </c>
    </row>
    <row r="1542" spans="4:5" x14ac:dyDescent="0.2">
      <c r="D1542" s="18">
        <v>38768</v>
      </c>
      <c r="E1542">
        <v>1.1932</v>
      </c>
    </row>
    <row r="1543" spans="4:5" x14ac:dyDescent="0.2">
      <c r="D1543" s="18">
        <v>38765</v>
      </c>
      <c r="E1543">
        <v>1.1862999999999999</v>
      </c>
    </row>
    <row r="1544" spans="4:5" x14ac:dyDescent="0.2">
      <c r="D1544" s="18">
        <v>38764</v>
      </c>
      <c r="E1544">
        <v>1.1858</v>
      </c>
    </row>
    <row r="1545" spans="4:5" x14ac:dyDescent="0.2">
      <c r="D1545" s="18">
        <v>38763</v>
      </c>
      <c r="E1545">
        <v>1.1903999999999999</v>
      </c>
    </row>
    <row r="1546" spans="4:5" x14ac:dyDescent="0.2">
      <c r="D1546" s="18">
        <v>38762</v>
      </c>
      <c r="E1546">
        <v>1.1898</v>
      </c>
    </row>
    <row r="1547" spans="4:5" x14ac:dyDescent="0.2">
      <c r="D1547" s="18">
        <v>38761</v>
      </c>
      <c r="E1547">
        <v>1.1888000000000001</v>
      </c>
    </row>
    <row r="1548" spans="4:5" x14ac:dyDescent="0.2">
      <c r="D1548" s="18">
        <v>38758</v>
      </c>
      <c r="E1548">
        <v>1.1970000000000001</v>
      </c>
    </row>
    <row r="1549" spans="4:5" x14ac:dyDescent="0.2">
      <c r="D1549" s="18">
        <v>38757</v>
      </c>
      <c r="E1549">
        <v>1.1972</v>
      </c>
    </row>
    <row r="1550" spans="4:5" x14ac:dyDescent="0.2">
      <c r="D1550" s="18">
        <v>38756</v>
      </c>
      <c r="E1550">
        <v>1.1948000000000001</v>
      </c>
    </row>
    <row r="1551" spans="4:5" x14ac:dyDescent="0.2">
      <c r="D1551" s="18">
        <v>38755</v>
      </c>
      <c r="E1551">
        <v>1.1973</v>
      </c>
    </row>
    <row r="1552" spans="4:5" x14ac:dyDescent="0.2">
      <c r="D1552" s="18">
        <v>38754</v>
      </c>
      <c r="E1552">
        <v>1.1980999999999999</v>
      </c>
    </row>
    <row r="1553" spans="4:5" x14ac:dyDescent="0.2">
      <c r="D1553" s="18">
        <v>38751</v>
      </c>
      <c r="E1553">
        <v>1.2060999999999999</v>
      </c>
    </row>
    <row r="1554" spans="4:5" x14ac:dyDescent="0.2">
      <c r="D1554" s="18">
        <v>38750</v>
      </c>
      <c r="E1554">
        <v>1.2065999999999999</v>
      </c>
    </row>
    <row r="1555" spans="4:5" x14ac:dyDescent="0.2">
      <c r="D1555" s="18">
        <v>38749</v>
      </c>
      <c r="E1555">
        <v>1.2092000000000001</v>
      </c>
    </row>
    <row r="1556" spans="4:5" x14ac:dyDescent="0.2">
      <c r="D1556" s="18">
        <v>38748</v>
      </c>
      <c r="E1556">
        <v>1.2118</v>
      </c>
    </row>
    <row r="1557" spans="4:5" x14ac:dyDescent="0.2">
      <c r="D1557" s="18">
        <v>38747</v>
      </c>
      <c r="E1557">
        <v>1.2081999999999999</v>
      </c>
    </row>
    <row r="1558" spans="4:5" x14ac:dyDescent="0.2">
      <c r="D1558" s="18">
        <v>38744</v>
      </c>
      <c r="E1558">
        <v>1.2172000000000001</v>
      </c>
    </row>
    <row r="1559" spans="4:5" x14ac:dyDescent="0.2">
      <c r="D1559" s="18">
        <v>38743</v>
      </c>
      <c r="E1559">
        <v>1.2254</v>
      </c>
    </row>
    <row r="1560" spans="4:5" x14ac:dyDescent="0.2">
      <c r="D1560" s="18">
        <v>38742</v>
      </c>
      <c r="E1560">
        <v>1.2294</v>
      </c>
    </row>
    <row r="1561" spans="4:5" x14ac:dyDescent="0.2">
      <c r="D1561" s="18">
        <v>38741</v>
      </c>
      <c r="E1561">
        <v>1.2272000000000001</v>
      </c>
    </row>
    <row r="1562" spans="4:5" x14ac:dyDescent="0.2">
      <c r="D1562" s="18">
        <v>38740</v>
      </c>
      <c r="E1562">
        <v>1.2277</v>
      </c>
    </row>
    <row r="1563" spans="4:5" x14ac:dyDescent="0.2">
      <c r="D1563" s="18">
        <v>38737</v>
      </c>
      <c r="E1563">
        <v>1.2068000000000001</v>
      </c>
    </row>
    <row r="1564" spans="4:5" x14ac:dyDescent="0.2">
      <c r="D1564" s="18">
        <v>38736</v>
      </c>
      <c r="E1564">
        <v>1.2073</v>
      </c>
    </row>
    <row r="1565" spans="4:5" x14ac:dyDescent="0.2">
      <c r="D1565" s="18">
        <v>38735</v>
      </c>
      <c r="E1565">
        <v>1.2124999999999999</v>
      </c>
    </row>
    <row r="1566" spans="4:5" x14ac:dyDescent="0.2">
      <c r="D1566" s="18">
        <v>38734</v>
      </c>
      <c r="E1566">
        <v>1.2075</v>
      </c>
    </row>
    <row r="1567" spans="4:5" x14ac:dyDescent="0.2">
      <c r="D1567" s="18">
        <v>38733</v>
      </c>
      <c r="E1567">
        <v>1.2112000000000001</v>
      </c>
    </row>
    <row r="1568" spans="4:5" x14ac:dyDescent="0.2">
      <c r="D1568" s="18">
        <v>38730</v>
      </c>
      <c r="E1568">
        <v>1.2039</v>
      </c>
    </row>
    <row r="1569" spans="4:5" x14ac:dyDescent="0.2">
      <c r="D1569" s="18">
        <v>38729</v>
      </c>
      <c r="E1569">
        <v>1.2113</v>
      </c>
    </row>
    <row r="1570" spans="4:5" x14ac:dyDescent="0.2">
      <c r="D1570" s="18">
        <v>38728</v>
      </c>
      <c r="E1570">
        <v>1.2088000000000001</v>
      </c>
    </row>
    <row r="1571" spans="4:5" x14ac:dyDescent="0.2">
      <c r="D1571" s="18">
        <v>38727</v>
      </c>
      <c r="E1571">
        <v>1.2063999999999999</v>
      </c>
    </row>
    <row r="1572" spans="4:5" x14ac:dyDescent="0.2">
      <c r="D1572" s="18">
        <v>38726</v>
      </c>
      <c r="E1572">
        <v>1.2078</v>
      </c>
    </row>
    <row r="1573" spans="4:5" x14ac:dyDescent="0.2">
      <c r="D1573" s="18">
        <v>38723</v>
      </c>
      <c r="E1573">
        <v>1.2093</v>
      </c>
    </row>
    <row r="1574" spans="4:5" x14ac:dyDescent="0.2">
      <c r="D1574" s="18">
        <v>38722</v>
      </c>
      <c r="E1574">
        <v>1.2088000000000001</v>
      </c>
    </row>
    <row r="1575" spans="4:5" x14ac:dyDescent="0.2">
      <c r="D1575" s="18">
        <v>38721</v>
      </c>
      <c r="E1575">
        <v>1.2082999999999999</v>
      </c>
    </row>
    <row r="1576" spans="4:5" x14ac:dyDescent="0.2">
      <c r="D1576" s="18">
        <v>38720</v>
      </c>
      <c r="E1576">
        <v>1.1875</v>
      </c>
    </row>
    <row r="1577" spans="4:5" x14ac:dyDescent="0.2">
      <c r="D1577" s="45">
        <v>38719</v>
      </c>
      <c r="E1577" s="46">
        <v>1.1826000000000001</v>
      </c>
    </row>
    <row r="1578" spans="4:5" x14ac:dyDescent="0.2">
      <c r="D1578" s="18">
        <v>38716</v>
      </c>
      <c r="E1578">
        <v>1.1797</v>
      </c>
    </row>
    <row r="1579" spans="4:5" x14ac:dyDescent="0.2">
      <c r="D1579" s="18">
        <v>38715</v>
      </c>
      <c r="E1579">
        <v>1.1825000000000001</v>
      </c>
    </row>
    <row r="1580" spans="4:5" x14ac:dyDescent="0.2">
      <c r="D1580" s="18">
        <v>38714</v>
      </c>
      <c r="E1580">
        <v>1.1916</v>
      </c>
    </row>
    <row r="1581" spans="4:5" x14ac:dyDescent="0.2">
      <c r="D1581" s="18">
        <v>38713</v>
      </c>
      <c r="E1581">
        <v>1.1852</v>
      </c>
    </row>
    <row r="1582" spans="4:5" x14ac:dyDescent="0.2">
      <c r="D1582" s="18">
        <v>38709</v>
      </c>
      <c r="E1582">
        <v>1.1859</v>
      </c>
    </row>
    <row r="1583" spans="4:5" x14ac:dyDescent="0.2">
      <c r="D1583" s="18">
        <v>38708</v>
      </c>
      <c r="E1583">
        <v>1.1821999999999999</v>
      </c>
    </row>
    <row r="1584" spans="4:5" x14ac:dyDescent="0.2">
      <c r="D1584" s="18">
        <v>38707</v>
      </c>
      <c r="E1584">
        <v>1.1872</v>
      </c>
    </row>
    <row r="1585" spans="4:5" x14ac:dyDescent="0.2">
      <c r="D1585" s="18">
        <v>38706</v>
      </c>
      <c r="E1585">
        <v>1.1955</v>
      </c>
    </row>
    <row r="1586" spans="4:5" x14ac:dyDescent="0.2">
      <c r="D1586" s="18">
        <v>38705</v>
      </c>
      <c r="E1586">
        <v>1.1977</v>
      </c>
    </row>
    <row r="1587" spans="4:5" x14ac:dyDescent="0.2">
      <c r="D1587" s="18">
        <v>38702</v>
      </c>
      <c r="E1587">
        <v>1.1982999999999999</v>
      </c>
    </row>
    <row r="1588" spans="4:5" x14ac:dyDescent="0.2">
      <c r="D1588" s="18">
        <v>38701</v>
      </c>
      <c r="E1588">
        <v>1.1999</v>
      </c>
    </row>
    <row r="1589" spans="4:5" x14ac:dyDescent="0.2">
      <c r="D1589" s="18">
        <v>38700</v>
      </c>
      <c r="E1589">
        <v>1.202</v>
      </c>
    </row>
    <row r="1590" spans="4:5" x14ac:dyDescent="0.2">
      <c r="D1590" s="18">
        <v>38699</v>
      </c>
      <c r="E1590">
        <v>1.1924999999999999</v>
      </c>
    </row>
    <row r="1591" spans="4:5" x14ac:dyDescent="0.2">
      <c r="D1591" s="18">
        <v>38698</v>
      </c>
      <c r="E1591">
        <v>1.1924999999999999</v>
      </c>
    </row>
    <row r="1592" spans="4:5" x14ac:dyDescent="0.2">
      <c r="D1592" s="18">
        <v>38695</v>
      </c>
      <c r="E1592">
        <v>1.1785000000000001</v>
      </c>
    </row>
    <row r="1593" spans="4:5" x14ac:dyDescent="0.2">
      <c r="D1593" s="18">
        <v>38694</v>
      </c>
      <c r="E1593">
        <v>1.1763999999999999</v>
      </c>
    </row>
    <row r="1594" spans="4:5" x14ac:dyDescent="0.2">
      <c r="D1594" s="18">
        <v>38693</v>
      </c>
      <c r="E1594">
        <v>1.171</v>
      </c>
    </row>
    <row r="1595" spans="4:5" x14ac:dyDescent="0.2">
      <c r="D1595" s="18">
        <v>38692</v>
      </c>
      <c r="E1595">
        <v>1.1782999999999999</v>
      </c>
    </row>
    <row r="1596" spans="4:5" x14ac:dyDescent="0.2">
      <c r="D1596" s="18">
        <v>38691</v>
      </c>
      <c r="E1596">
        <v>1.1767000000000001</v>
      </c>
    </row>
    <row r="1597" spans="4:5" x14ac:dyDescent="0.2">
      <c r="D1597" s="18">
        <v>38688</v>
      </c>
      <c r="E1597">
        <v>1.1697</v>
      </c>
    </row>
    <row r="1598" spans="4:5" x14ac:dyDescent="0.2">
      <c r="D1598" s="18">
        <v>38687</v>
      </c>
      <c r="E1598">
        <v>1.1745000000000001</v>
      </c>
    </row>
    <row r="1599" spans="4:5" x14ac:dyDescent="0.2">
      <c r="D1599" s="18">
        <v>38686</v>
      </c>
      <c r="E1599">
        <v>1.1769000000000001</v>
      </c>
    </row>
    <row r="1600" spans="4:5" x14ac:dyDescent="0.2">
      <c r="D1600" s="18">
        <v>38685</v>
      </c>
      <c r="E1600">
        <v>1.1793</v>
      </c>
    </row>
    <row r="1601" spans="4:5" x14ac:dyDescent="0.2">
      <c r="D1601" s="18">
        <v>38684</v>
      </c>
      <c r="E1601">
        <v>1.1726000000000001</v>
      </c>
    </row>
    <row r="1602" spans="4:5" x14ac:dyDescent="0.2">
      <c r="D1602" s="18">
        <v>38681</v>
      </c>
      <c r="E1602">
        <v>1.1762999999999999</v>
      </c>
    </row>
    <row r="1603" spans="4:5" x14ac:dyDescent="0.2">
      <c r="D1603" s="18">
        <v>38680</v>
      </c>
      <c r="E1603">
        <v>1.1782999999999999</v>
      </c>
    </row>
    <row r="1604" spans="4:5" x14ac:dyDescent="0.2">
      <c r="D1604" s="18">
        <v>38679</v>
      </c>
      <c r="E1604">
        <v>1.1776</v>
      </c>
    </row>
    <row r="1605" spans="4:5" x14ac:dyDescent="0.2">
      <c r="D1605" s="18">
        <v>38678</v>
      </c>
      <c r="E1605">
        <v>1.1700999999999999</v>
      </c>
    </row>
    <row r="1606" spans="4:5" x14ac:dyDescent="0.2">
      <c r="D1606" s="18">
        <v>38677</v>
      </c>
      <c r="E1606">
        <v>1.1811</v>
      </c>
    </row>
    <row r="1607" spans="4:5" x14ac:dyDescent="0.2">
      <c r="D1607" s="18">
        <v>38674</v>
      </c>
      <c r="E1607">
        <v>1.1678999999999999</v>
      </c>
    </row>
    <row r="1608" spans="4:5" x14ac:dyDescent="0.2">
      <c r="D1608" s="18">
        <v>38673</v>
      </c>
      <c r="E1608">
        <v>1.1692</v>
      </c>
    </row>
    <row r="1609" spans="4:5" x14ac:dyDescent="0.2">
      <c r="D1609" s="18">
        <v>38672</v>
      </c>
      <c r="E1609">
        <v>1.1677</v>
      </c>
    </row>
    <row r="1610" spans="4:5" x14ac:dyDescent="0.2">
      <c r="D1610" s="18">
        <v>38671</v>
      </c>
      <c r="E1610">
        <v>1.1667000000000001</v>
      </c>
    </row>
    <row r="1611" spans="4:5" x14ac:dyDescent="0.2">
      <c r="D1611" s="18">
        <v>38670</v>
      </c>
      <c r="E1611">
        <v>1.1713</v>
      </c>
    </row>
    <row r="1612" spans="4:5" x14ac:dyDescent="0.2">
      <c r="D1612" s="18">
        <v>38667</v>
      </c>
      <c r="E1612">
        <v>1.1697</v>
      </c>
    </row>
    <row r="1613" spans="4:5" x14ac:dyDescent="0.2">
      <c r="D1613" s="18">
        <v>38666</v>
      </c>
      <c r="E1613">
        <v>1.1761999999999999</v>
      </c>
    </row>
    <row r="1614" spans="4:5" x14ac:dyDescent="0.2">
      <c r="D1614" s="18">
        <v>38665</v>
      </c>
      <c r="E1614">
        <v>1.1738</v>
      </c>
    </row>
    <row r="1615" spans="4:5" x14ac:dyDescent="0.2">
      <c r="D1615" s="18">
        <v>38664</v>
      </c>
      <c r="E1615">
        <v>1.1740999999999999</v>
      </c>
    </row>
    <row r="1616" spans="4:5" x14ac:dyDescent="0.2">
      <c r="D1616" s="18">
        <v>38663</v>
      </c>
      <c r="E1616">
        <v>1.1823999999999999</v>
      </c>
    </row>
    <row r="1617" spans="4:5" x14ac:dyDescent="0.2">
      <c r="D1617" s="18">
        <v>38660</v>
      </c>
      <c r="E1617">
        <v>1.1933</v>
      </c>
    </row>
    <row r="1618" spans="4:5" x14ac:dyDescent="0.2">
      <c r="D1618" s="18">
        <v>38659</v>
      </c>
      <c r="E1618">
        <v>1.2040999999999999</v>
      </c>
    </row>
    <row r="1619" spans="4:5" x14ac:dyDescent="0.2">
      <c r="D1619" s="18">
        <v>38658</v>
      </c>
      <c r="E1619">
        <v>1.1992</v>
      </c>
    </row>
    <row r="1620" spans="4:5" x14ac:dyDescent="0.2">
      <c r="D1620" s="18">
        <v>38657</v>
      </c>
      <c r="E1620">
        <v>1.2008000000000001</v>
      </c>
    </row>
    <row r="1621" spans="4:5" x14ac:dyDescent="0.2">
      <c r="D1621" s="18">
        <v>38656</v>
      </c>
      <c r="E1621">
        <v>1.2022999999999999</v>
      </c>
    </row>
    <row r="1622" spans="4:5" x14ac:dyDescent="0.2">
      <c r="D1622" s="18">
        <v>38653</v>
      </c>
      <c r="E1622">
        <v>1.2138</v>
      </c>
    </row>
    <row r="1623" spans="4:5" x14ac:dyDescent="0.2">
      <c r="D1623" s="18">
        <v>38652</v>
      </c>
      <c r="E1623">
        <v>1.2130000000000001</v>
      </c>
    </row>
    <row r="1624" spans="4:5" x14ac:dyDescent="0.2">
      <c r="D1624" s="18">
        <v>38651</v>
      </c>
      <c r="E1624">
        <v>1.2059</v>
      </c>
    </row>
    <row r="1625" spans="4:5" x14ac:dyDescent="0.2">
      <c r="D1625" s="18">
        <v>38650</v>
      </c>
      <c r="E1625">
        <v>1.2017</v>
      </c>
    </row>
    <row r="1626" spans="4:5" x14ac:dyDescent="0.2">
      <c r="D1626" s="18">
        <v>38649</v>
      </c>
      <c r="E1626">
        <v>1.1943999999999999</v>
      </c>
    </row>
    <row r="1627" spans="4:5" x14ac:dyDescent="0.2">
      <c r="D1627" s="18">
        <v>38646</v>
      </c>
      <c r="E1627">
        <v>1.2012</v>
      </c>
    </row>
    <row r="1628" spans="4:5" x14ac:dyDescent="0.2">
      <c r="D1628" s="18">
        <v>38645</v>
      </c>
      <c r="E1628">
        <v>1.1953</v>
      </c>
    </row>
    <row r="1629" spans="4:5" x14ac:dyDescent="0.2">
      <c r="D1629" s="18">
        <v>38644</v>
      </c>
      <c r="E1629">
        <v>1.1950000000000001</v>
      </c>
    </row>
    <row r="1630" spans="4:5" x14ac:dyDescent="0.2">
      <c r="D1630" s="18">
        <v>38643</v>
      </c>
      <c r="E1630">
        <v>1.1937</v>
      </c>
    </row>
    <row r="1631" spans="4:5" x14ac:dyDescent="0.2">
      <c r="D1631" s="18">
        <v>38642</v>
      </c>
      <c r="E1631">
        <v>1.2021999999999999</v>
      </c>
    </row>
    <row r="1632" spans="4:5" x14ac:dyDescent="0.2">
      <c r="D1632" s="18">
        <v>38639</v>
      </c>
      <c r="E1632">
        <v>1.1999</v>
      </c>
    </row>
    <row r="1633" spans="4:5" x14ac:dyDescent="0.2">
      <c r="D1633" s="18">
        <v>38638</v>
      </c>
      <c r="E1633">
        <v>1.198</v>
      </c>
    </row>
    <row r="1634" spans="4:5" x14ac:dyDescent="0.2">
      <c r="D1634" s="18">
        <v>38637</v>
      </c>
      <c r="E1634">
        <v>1.2008000000000001</v>
      </c>
    </row>
    <row r="1635" spans="4:5" x14ac:dyDescent="0.2">
      <c r="D1635" s="18">
        <v>38636</v>
      </c>
      <c r="E1635">
        <v>1.2021999999999999</v>
      </c>
    </row>
    <row r="1636" spans="4:5" x14ac:dyDescent="0.2">
      <c r="D1636" s="18">
        <v>38635</v>
      </c>
      <c r="E1636">
        <v>1.2088000000000001</v>
      </c>
    </row>
    <row r="1637" spans="4:5" x14ac:dyDescent="0.2">
      <c r="D1637" s="18">
        <v>38632</v>
      </c>
      <c r="E1637">
        <v>1.2143999999999999</v>
      </c>
    </row>
    <row r="1638" spans="4:5" x14ac:dyDescent="0.2">
      <c r="D1638" s="18">
        <v>38631</v>
      </c>
      <c r="E1638">
        <v>1.2060999999999999</v>
      </c>
    </row>
    <row r="1639" spans="4:5" x14ac:dyDescent="0.2">
      <c r="D1639" s="18">
        <v>38630</v>
      </c>
      <c r="E1639">
        <v>1.1947000000000001</v>
      </c>
    </row>
    <row r="1640" spans="4:5" x14ac:dyDescent="0.2">
      <c r="D1640" s="18">
        <v>38629</v>
      </c>
      <c r="E1640">
        <v>1.1938</v>
      </c>
    </row>
    <row r="1641" spans="4:5" x14ac:dyDescent="0.2">
      <c r="D1641" s="18">
        <v>38628</v>
      </c>
      <c r="E1641">
        <v>1.1933</v>
      </c>
    </row>
    <row r="1642" spans="4:5" x14ac:dyDescent="0.2">
      <c r="D1642" s="18">
        <v>38625</v>
      </c>
      <c r="E1642">
        <v>1.2041999999999999</v>
      </c>
    </row>
    <row r="1643" spans="4:5" x14ac:dyDescent="0.2">
      <c r="D1643" s="18">
        <v>38624</v>
      </c>
      <c r="E1643">
        <v>1.2062999999999999</v>
      </c>
    </row>
    <row r="1644" spans="4:5" x14ac:dyDescent="0.2">
      <c r="D1644" s="18">
        <v>38623</v>
      </c>
      <c r="E1644">
        <v>1.2037</v>
      </c>
    </row>
    <row r="1645" spans="4:5" x14ac:dyDescent="0.2">
      <c r="D1645" s="18">
        <v>38622</v>
      </c>
      <c r="E1645">
        <v>1.2004999999999999</v>
      </c>
    </row>
    <row r="1646" spans="4:5" x14ac:dyDescent="0.2">
      <c r="D1646" s="18">
        <v>38621</v>
      </c>
      <c r="E1646">
        <v>1.2031000000000001</v>
      </c>
    </row>
    <row r="1647" spans="4:5" x14ac:dyDescent="0.2">
      <c r="D1647" s="18">
        <v>38618</v>
      </c>
      <c r="E1647">
        <v>1.2118</v>
      </c>
    </row>
    <row r="1648" spans="4:5" x14ac:dyDescent="0.2">
      <c r="D1648" s="18">
        <v>38617</v>
      </c>
      <c r="E1648">
        <v>1.2223999999999999</v>
      </c>
    </row>
    <row r="1649" spans="4:5" x14ac:dyDescent="0.2">
      <c r="D1649" s="18">
        <v>38616</v>
      </c>
      <c r="E1649">
        <v>1.2224999999999999</v>
      </c>
    </row>
    <row r="1650" spans="4:5" x14ac:dyDescent="0.2">
      <c r="D1650" s="18">
        <v>38615</v>
      </c>
      <c r="E1650">
        <v>1.2154</v>
      </c>
    </row>
    <row r="1651" spans="4:5" x14ac:dyDescent="0.2">
      <c r="D1651" s="18">
        <v>38614</v>
      </c>
      <c r="E1651">
        <v>1.2139</v>
      </c>
    </row>
    <row r="1652" spans="4:5" x14ac:dyDescent="0.2">
      <c r="D1652" s="18">
        <v>38611</v>
      </c>
      <c r="E1652">
        <v>1.2242999999999999</v>
      </c>
    </row>
    <row r="1653" spans="4:5" x14ac:dyDescent="0.2">
      <c r="D1653" s="18">
        <v>38610</v>
      </c>
      <c r="E1653">
        <v>1.2222999999999999</v>
      </c>
    </row>
    <row r="1654" spans="4:5" x14ac:dyDescent="0.2">
      <c r="D1654" s="18">
        <v>38609</v>
      </c>
      <c r="E1654">
        <v>1.2314000000000001</v>
      </c>
    </row>
    <row r="1655" spans="4:5" x14ac:dyDescent="0.2">
      <c r="D1655" s="18">
        <v>38608</v>
      </c>
      <c r="E1655">
        <v>1.2276</v>
      </c>
    </row>
    <row r="1656" spans="4:5" x14ac:dyDescent="0.2">
      <c r="D1656" s="18">
        <v>38607</v>
      </c>
      <c r="E1656">
        <v>1.2313000000000001</v>
      </c>
    </row>
    <row r="1657" spans="4:5" x14ac:dyDescent="0.2">
      <c r="D1657" s="18">
        <v>38604</v>
      </c>
      <c r="E1657">
        <v>1.2415</v>
      </c>
    </row>
    <row r="1658" spans="4:5" x14ac:dyDescent="0.2">
      <c r="D1658" s="18">
        <v>38603</v>
      </c>
      <c r="E1658">
        <v>1.2418</v>
      </c>
    </row>
    <row r="1659" spans="4:5" x14ac:dyDescent="0.2">
      <c r="D1659" s="18">
        <v>38602</v>
      </c>
      <c r="E1659">
        <v>1.2451000000000001</v>
      </c>
    </row>
    <row r="1660" spans="4:5" x14ac:dyDescent="0.2">
      <c r="D1660" s="18">
        <v>38601</v>
      </c>
      <c r="E1660">
        <v>1.2483</v>
      </c>
    </row>
    <row r="1661" spans="4:5" x14ac:dyDescent="0.2">
      <c r="D1661" s="18">
        <v>38600</v>
      </c>
      <c r="E1661">
        <v>1.2538</v>
      </c>
    </row>
    <row r="1662" spans="4:5" x14ac:dyDescent="0.2">
      <c r="D1662" s="18">
        <v>38597</v>
      </c>
      <c r="E1662">
        <v>1.2541</v>
      </c>
    </row>
    <row r="1663" spans="4:5" x14ac:dyDescent="0.2">
      <c r="D1663" s="18">
        <v>38596</v>
      </c>
      <c r="E1663">
        <v>1.2387999999999999</v>
      </c>
    </row>
    <row r="1664" spans="4:5" x14ac:dyDescent="0.2">
      <c r="D1664" s="18">
        <v>38595</v>
      </c>
      <c r="E1664">
        <v>1.2198</v>
      </c>
    </row>
    <row r="1665" spans="4:5" x14ac:dyDescent="0.2">
      <c r="D1665" s="18">
        <v>38594</v>
      </c>
      <c r="E1665">
        <v>1.2181</v>
      </c>
    </row>
    <row r="1666" spans="4:5" x14ac:dyDescent="0.2">
      <c r="D1666" s="18">
        <v>38593</v>
      </c>
      <c r="E1666">
        <v>1.2289000000000001</v>
      </c>
    </row>
    <row r="1667" spans="4:5" x14ac:dyDescent="0.2">
      <c r="D1667" s="18">
        <v>38590</v>
      </c>
      <c r="E1667">
        <v>1.2306999999999999</v>
      </c>
    </row>
    <row r="1668" spans="4:5" x14ac:dyDescent="0.2">
      <c r="D1668" s="18">
        <v>38589</v>
      </c>
      <c r="E1668">
        <v>1.2272000000000001</v>
      </c>
    </row>
    <row r="1669" spans="4:5" x14ac:dyDescent="0.2">
      <c r="D1669" s="18">
        <v>38588</v>
      </c>
      <c r="E1669">
        <v>1.2211000000000001</v>
      </c>
    </row>
    <row r="1670" spans="4:5" x14ac:dyDescent="0.2">
      <c r="D1670" s="18">
        <v>38587</v>
      </c>
      <c r="E1670">
        <v>1.2233000000000001</v>
      </c>
    </row>
    <row r="1671" spans="4:5" x14ac:dyDescent="0.2">
      <c r="D1671" s="18">
        <v>38586</v>
      </c>
      <c r="E1671">
        <v>1.2231000000000001</v>
      </c>
    </row>
    <row r="1672" spans="4:5" x14ac:dyDescent="0.2">
      <c r="D1672" s="18">
        <v>38583</v>
      </c>
      <c r="E1672">
        <v>1.2182999999999999</v>
      </c>
    </row>
    <row r="1673" spans="4:5" x14ac:dyDescent="0.2">
      <c r="D1673" s="18">
        <v>38582</v>
      </c>
      <c r="E1673">
        <v>1.2213000000000001</v>
      </c>
    </row>
    <row r="1674" spans="4:5" x14ac:dyDescent="0.2">
      <c r="D1674" s="18">
        <v>38581</v>
      </c>
      <c r="E1674">
        <v>1.2296</v>
      </c>
    </row>
    <row r="1675" spans="4:5" x14ac:dyDescent="0.2">
      <c r="D1675" s="18">
        <v>38580</v>
      </c>
      <c r="E1675">
        <v>1.2313000000000001</v>
      </c>
    </row>
    <row r="1676" spans="4:5" x14ac:dyDescent="0.2">
      <c r="D1676" s="18">
        <v>38579</v>
      </c>
      <c r="E1676">
        <v>1.2374000000000001</v>
      </c>
    </row>
    <row r="1677" spans="4:5" x14ac:dyDescent="0.2">
      <c r="D1677" s="18">
        <v>38576</v>
      </c>
      <c r="E1677">
        <v>1.2457</v>
      </c>
    </row>
    <row r="1678" spans="4:5" x14ac:dyDescent="0.2">
      <c r="D1678" s="18">
        <v>38575</v>
      </c>
      <c r="E1678">
        <v>1.2404999999999999</v>
      </c>
    </row>
    <row r="1679" spans="4:5" x14ac:dyDescent="0.2">
      <c r="D1679" s="18">
        <v>38574</v>
      </c>
      <c r="E1679">
        <v>1.2377</v>
      </c>
    </row>
    <row r="1680" spans="4:5" x14ac:dyDescent="0.2">
      <c r="D1680" s="18">
        <v>38573</v>
      </c>
      <c r="E1680">
        <v>1.2366999999999999</v>
      </c>
    </row>
    <row r="1681" spans="4:5" x14ac:dyDescent="0.2">
      <c r="D1681" s="18">
        <v>38572</v>
      </c>
      <c r="E1681">
        <v>1.2370000000000001</v>
      </c>
    </row>
    <row r="1682" spans="4:5" x14ac:dyDescent="0.2">
      <c r="D1682" s="18">
        <v>38569</v>
      </c>
      <c r="E1682">
        <v>1.2385999999999999</v>
      </c>
    </row>
    <row r="1683" spans="4:5" x14ac:dyDescent="0.2">
      <c r="D1683" s="18">
        <v>38568</v>
      </c>
      <c r="E1683">
        <v>1.2319</v>
      </c>
    </row>
    <row r="1684" spans="4:5" x14ac:dyDescent="0.2">
      <c r="D1684" s="18">
        <v>38567</v>
      </c>
      <c r="E1684">
        <v>1.2307999999999999</v>
      </c>
    </row>
    <row r="1685" spans="4:5" x14ac:dyDescent="0.2">
      <c r="D1685" s="18">
        <v>38566</v>
      </c>
      <c r="E1685">
        <v>1.2217</v>
      </c>
    </row>
    <row r="1686" spans="4:5" x14ac:dyDescent="0.2">
      <c r="D1686" s="18">
        <v>38565</v>
      </c>
      <c r="E1686">
        <v>1.2219</v>
      </c>
    </row>
    <row r="1687" spans="4:5" x14ac:dyDescent="0.2">
      <c r="D1687" s="18">
        <v>38562</v>
      </c>
      <c r="E1687">
        <v>1.2093</v>
      </c>
    </row>
    <row r="1688" spans="4:5" x14ac:dyDescent="0.2">
      <c r="D1688" s="18">
        <v>38561</v>
      </c>
      <c r="E1688">
        <v>1.21</v>
      </c>
    </row>
    <row r="1689" spans="4:5" x14ac:dyDescent="0.2">
      <c r="D1689" s="18">
        <v>38560</v>
      </c>
      <c r="E1689">
        <v>1.1990000000000001</v>
      </c>
    </row>
    <row r="1690" spans="4:5" x14ac:dyDescent="0.2">
      <c r="D1690" s="18">
        <v>38559</v>
      </c>
      <c r="E1690">
        <v>1.1987000000000001</v>
      </c>
    </row>
    <row r="1691" spans="4:5" x14ac:dyDescent="0.2">
      <c r="D1691" s="18">
        <v>38558</v>
      </c>
      <c r="E1691">
        <v>1.2064999999999999</v>
      </c>
    </row>
    <row r="1692" spans="4:5" x14ac:dyDescent="0.2">
      <c r="D1692" s="18">
        <v>38555</v>
      </c>
      <c r="E1692">
        <v>1.2142999999999999</v>
      </c>
    </row>
    <row r="1693" spans="4:5" x14ac:dyDescent="0.2">
      <c r="D1693" s="18">
        <v>38554</v>
      </c>
      <c r="E1693">
        <v>1.2186999999999999</v>
      </c>
    </row>
    <row r="1694" spans="4:5" x14ac:dyDescent="0.2">
      <c r="D1694" s="18">
        <v>38553</v>
      </c>
      <c r="E1694">
        <v>1.2062999999999999</v>
      </c>
    </row>
    <row r="1695" spans="4:5" x14ac:dyDescent="0.2">
      <c r="D1695" s="18">
        <v>38552</v>
      </c>
      <c r="E1695">
        <v>1.1964999999999999</v>
      </c>
    </row>
    <row r="1696" spans="4:5" x14ac:dyDescent="0.2">
      <c r="D1696" s="18">
        <v>38551</v>
      </c>
      <c r="E1696">
        <v>1.2054</v>
      </c>
    </row>
    <row r="1697" spans="4:5" x14ac:dyDescent="0.2">
      <c r="D1697" s="18">
        <v>38548</v>
      </c>
      <c r="E1697">
        <v>1.2073</v>
      </c>
    </row>
    <row r="1698" spans="4:5" x14ac:dyDescent="0.2">
      <c r="D1698" s="18">
        <v>38547</v>
      </c>
      <c r="E1698">
        <v>1.2067000000000001</v>
      </c>
    </row>
    <row r="1699" spans="4:5" x14ac:dyDescent="0.2">
      <c r="D1699" s="18">
        <v>38546</v>
      </c>
      <c r="E1699">
        <v>1.2183999999999999</v>
      </c>
    </row>
    <row r="1700" spans="4:5" x14ac:dyDescent="0.2">
      <c r="D1700" s="18">
        <v>38545</v>
      </c>
      <c r="E1700">
        <v>1.2165999999999999</v>
      </c>
    </row>
    <row r="1701" spans="4:5" x14ac:dyDescent="0.2">
      <c r="D1701" s="18">
        <v>38544</v>
      </c>
      <c r="E1701">
        <v>1.2005999999999999</v>
      </c>
    </row>
    <row r="1702" spans="4:5" x14ac:dyDescent="0.2">
      <c r="D1702" s="18">
        <v>38541</v>
      </c>
      <c r="E1702">
        <v>1.1903999999999999</v>
      </c>
    </row>
    <row r="1703" spans="4:5" x14ac:dyDescent="0.2">
      <c r="D1703" s="18">
        <v>38540</v>
      </c>
      <c r="E1703">
        <v>1.1957</v>
      </c>
    </row>
    <row r="1704" spans="4:5" x14ac:dyDescent="0.2">
      <c r="D1704" s="18">
        <v>38539</v>
      </c>
      <c r="E1704">
        <v>1.1913</v>
      </c>
    </row>
    <row r="1705" spans="4:5" x14ac:dyDescent="0.2">
      <c r="D1705" s="18">
        <v>38538</v>
      </c>
      <c r="E1705">
        <v>1.1882999999999999</v>
      </c>
    </row>
    <row r="1706" spans="4:5" x14ac:dyDescent="0.2">
      <c r="D1706" s="18">
        <v>38537</v>
      </c>
      <c r="E1706">
        <v>1.1894</v>
      </c>
    </row>
    <row r="1707" spans="4:5" x14ac:dyDescent="0.2">
      <c r="D1707" s="18">
        <v>38534</v>
      </c>
      <c r="E1707">
        <v>1.2087000000000001</v>
      </c>
    </row>
    <row r="1708" spans="4:5" x14ac:dyDescent="0.2">
      <c r="D1708" s="18">
        <v>38533</v>
      </c>
      <c r="E1708">
        <v>1.2092000000000001</v>
      </c>
    </row>
    <row r="1709" spans="4:5" x14ac:dyDescent="0.2">
      <c r="D1709" s="18">
        <v>38532</v>
      </c>
      <c r="E1709">
        <v>1.2054</v>
      </c>
    </row>
    <row r="1710" spans="4:5" x14ac:dyDescent="0.2">
      <c r="D1710" s="18">
        <v>38531</v>
      </c>
      <c r="E1710">
        <v>1.2095</v>
      </c>
    </row>
    <row r="1711" spans="4:5" x14ac:dyDescent="0.2">
      <c r="D1711" s="18">
        <v>38530</v>
      </c>
      <c r="E1711">
        <v>1.2163999999999999</v>
      </c>
    </row>
    <row r="1712" spans="4:5" x14ac:dyDescent="0.2">
      <c r="D1712" s="18">
        <v>38527</v>
      </c>
      <c r="E1712">
        <v>1.2081999999999999</v>
      </c>
    </row>
    <row r="1713" spans="4:5" x14ac:dyDescent="0.2">
      <c r="D1713" s="18">
        <v>38526</v>
      </c>
      <c r="E1713">
        <v>1.2065999999999999</v>
      </c>
    </row>
    <row r="1714" spans="4:5" x14ac:dyDescent="0.2">
      <c r="D1714" s="18">
        <v>38525</v>
      </c>
      <c r="E1714">
        <v>1.2111000000000001</v>
      </c>
    </row>
    <row r="1715" spans="4:5" x14ac:dyDescent="0.2">
      <c r="D1715" s="18">
        <v>38524</v>
      </c>
      <c r="E1715">
        <v>1.2092000000000001</v>
      </c>
    </row>
    <row r="1716" spans="4:5" x14ac:dyDescent="0.2">
      <c r="D1716" s="18">
        <v>38523</v>
      </c>
      <c r="E1716">
        <v>1.2210000000000001</v>
      </c>
    </row>
    <row r="1717" spans="4:5" x14ac:dyDescent="0.2">
      <c r="D1717" s="18">
        <v>38520</v>
      </c>
      <c r="E1717">
        <v>1.2177</v>
      </c>
    </row>
    <row r="1718" spans="4:5" x14ac:dyDescent="0.2">
      <c r="D1718" s="18">
        <v>38519</v>
      </c>
      <c r="E1718">
        <v>1.2115</v>
      </c>
    </row>
    <row r="1719" spans="4:5" x14ac:dyDescent="0.2">
      <c r="D1719" s="18">
        <v>38518</v>
      </c>
      <c r="E1719">
        <v>1.2069000000000001</v>
      </c>
    </row>
    <row r="1720" spans="4:5" x14ac:dyDescent="0.2">
      <c r="D1720" s="18">
        <v>38517</v>
      </c>
      <c r="E1720">
        <v>1.2110000000000001</v>
      </c>
    </row>
    <row r="1721" spans="4:5" x14ac:dyDescent="0.2">
      <c r="D1721" s="18">
        <v>38516</v>
      </c>
      <c r="E1721">
        <v>1.2061999999999999</v>
      </c>
    </row>
    <row r="1722" spans="4:5" x14ac:dyDescent="0.2">
      <c r="D1722" s="18">
        <v>38513</v>
      </c>
      <c r="E1722">
        <v>1.2229000000000001</v>
      </c>
    </row>
    <row r="1723" spans="4:5" x14ac:dyDescent="0.2">
      <c r="D1723" s="18">
        <v>38512</v>
      </c>
      <c r="E1723">
        <v>1.2239</v>
      </c>
    </row>
    <row r="1724" spans="4:5" x14ac:dyDescent="0.2">
      <c r="D1724" s="18">
        <v>38511</v>
      </c>
      <c r="E1724">
        <v>1.2323999999999999</v>
      </c>
    </row>
    <row r="1725" spans="4:5" x14ac:dyDescent="0.2">
      <c r="D1725" s="18">
        <v>38510</v>
      </c>
      <c r="E1725">
        <v>1.2284999999999999</v>
      </c>
    </row>
    <row r="1726" spans="4:5" x14ac:dyDescent="0.2">
      <c r="D1726" s="18">
        <v>38509</v>
      </c>
      <c r="E1726">
        <v>1.2272000000000001</v>
      </c>
    </row>
    <row r="1727" spans="4:5" x14ac:dyDescent="0.2">
      <c r="D1727" s="18">
        <v>38506</v>
      </c>
      <c r="E1727">
        <v>1.2289000000000001</v>
      </c>
    </row>
    <row r="1728" spans="4:5" x14ac:dyDescent="0.2">
      <c r="D1728" s="18">
        <v>38505</v>
      </c>
      <c r="E1728">
        <v>1.2262999999999999</v>
      </c>
    </row>
    <row r="1729" spans="4:5" x14ac:dyDescent="0.2">
      <c r="D1729" s="18">
        <v>38504</v>
      </c>
      <c r="E1729">
        <v>1.2228000000000001</v>
      </c>
    </row>
    <row r="1730" spans="4:5" x14ac:dyDescent="0.2">
      <c r="D1730" s="18">
        <v>38503</v>
      </c>
      <c r="E1730">
        <v>1.2331000000000001</v>
      </c>
    </row>
    <row r="1731" spans="4:5" x14ac:dyDescent="0.2">
      <c r="D1731" s="18">
        <v>38502</v>
      </c>
      <c r="E1731">
        <v>1.2472000000000001</v>
      </c>
    </row>
    <row r="1732" spans="4:5" x14ac:dyDescent="0.2">
      <c r="D1732" s="18">
        <v>38499</v>
      </c>
      <c r="E1732">
        <v>1.2551000000000001</v>
      </c>
    </row>
    <row r="1733" spans="4:5" x14ac:dyDescent="0.2">
      <c r="D1733" s="18">
        <v>38498</v>
      </c>
      <c r="E1733">
        <v>1.2523</v>
      </c>
    </row>
    <row r="1734" spans="4:5" x14ac:dyDescent="0.2">
      <c r="D1734" s="18">
        <v>38497</v>
      </c>
      <c r="E1734">
        <v>1.2564</v>
      </c>
    </row>
    <row r="1735" spans="4:5" x14ac:dyDescent="0.2">
      <c r="D1735" s="18">
        <v>38496</v>
      </c>
      <c r="E1735">
        <v>1.2617</v>
      </c>
    </row>
    <row r="1736" spans="4:5" x14ac:dyDescent="0.2">
      <c r="D1736" s="18">
        <v>38495</v>
      </c>
      <c r="E1736">
        <v>1.2547999999999999</v>
      </c>
    </row>
    <row r="1737" spans="4:5" x14ac:dyDescent="0.2">
      <c r="D1737" s="18">
        <v>38492</v>
      </c>
      <c r="E1737">
        <v>1.2606999999999999</v>
      </c>
    </row>
    <row r="1738" spans="4:5" x14ac:dyDescent="0.2">
      <c r="D1738" s="18">
        <v>38491</v>
      </c>
      <c r="E1738">
        <v>1.2642</v>
      </c>
    </row>
    <row r="1739" spans="4:5" x14ac:dyDescent="0.2">
      <c r="D1739" s="18">
        <v>38490</v>
      </c>
      <c r="E1739">
        <v>1.2621</v>
      </c>
    </row>
    <row r="1740" spans="4:5" x14ac:dyDescent="0.2">
      <c r="D1740" s="18">
        <v>38489</v>
      </c>
      <c r="E1740">
        <v>1.2636000000000001</v>
      </c>
    </row>
    <row r="1741" spans="4:5" x14ac:dyDescent="0.2">
      <c r="D1741" s="18">
        <v>38488</v>
      </c>
      <c r="E1741">
        <v>1.2616000000000001</v>
      </c>
    </row>
    <row r="1742" spans="4:5" x14ac:dyDescent="0.2">
      <c r="D1742" s="18">
        <v>38485</v>
      </c>
      <c r="E1742">
        <v>1.2635000000000001</v>
      </c>
    </row>
    <row r="1743" spans="4:5" x14ac:dyDescent="0.2">
      <c r="D1743" s="18">
        <v>38484</v>
      </c>
      <c r="E1743">
        <v>1.2770999999999999</v>
      </c>
    </row>
    <row r="1744" spans="4:5" x14ac:dyDescent="0.2">
      <c r="D1744" s="18">
        <v>38483</v>
      </c>
      <c r="E1744">
        <v>1.2882</v>
      </c>
    </row>
    <row r="1745" spans="4:5" x14ac:dyDescent="0.2">
      <c r="D1745" s="18">
        <v>38482</v>
      </c>
      <c r="E1745">
        <v>1.2854000000000001</v>
      </c>
    </row>
    <row r="1746" spans="4:5" x14ac:dyDescent="0.2">
      <c r="D1746" s="18">
        <v>38481</v>
      </c>
      <c r="E1746">
        <v>1.2824</v>
      </c>
    </row>
    <row r="1747" spans="4:5" x14ac:dyDescent="0.2">
      <c r="D1747" s="18">
        <v>38478</v>
      </c>
      <c r="E1747">
        <v>1.2947</v>
      </c>
    </row>
    <row r="1748" spans="4:5" x14ac:dyDescent="0.2">
      <c r="D1748" s="18">
        <v>38477</v>
      </c>
      <c r="E1748">
        <v>1.2954000000000001</v>
      </c>
    </row>
    <row r="1749" spans="4:5" x14ac:dyDescent="0.2">
      <c r="D1749" s="18">
        <v>38476</v>
      </c>
      <c r="E1749">
        <v>1.2952999999999999</v>
      </c>
    </row>
    <row r="1750" spans="4:5" x14ac:dyDescent="0.2">
      <c r="D1750" s="18">
        <v>38475</v>
      </c>
      <c r="E1750">
        <v>1.2856000000000001</v>
      </c>
    </row>
    <row r="1751" spans="4:5" x14ac:dyDescent="0.2">
      <c r="D1751" s="18">
        <v>38474</v>
      </c>
      <c r="E1751">
        <v>1.2863</v>
      </c>
    </row>
    <row r="1752" spans="4:5" x14ac:dyDescent="0.2">
      <c r="D1752" s="18">
        <v>38471</v>
      </c>
      <c r="E1752">
        <v>1.2957000000000001</v>
      </c>
    </row>
    <row r="1753" spans="4:5" x14ac:dyDescent="0.2">
      <c r="D1753" s="18">
        <v>38470</v>
      </c>
      <c r="E1753">
        <v>1.2905</v>
      </c>
    </row>
    <row r="1754" spans="4:5" x14ac:dyDescent="0.2">
      <c r="D1754" s="18">
        <v>38469</v>
      </c>
      <c r="E1754">
        <v>1.292</v>
      </c>
    </row>
    <row r="1755" spans="4:5" x14ac:dyDescent="0.2">
      <c r="D1755" s="18">
        <v>38468</v>
      </c>
      <c r="E1755">
        <v>1.2981</v>
      </c>
    </row>
    <row r="1756" spans="4:5" x14ac:dyDescent="0.2">
      <c r="D1756" s="18">
        <v>38467</v>
      </c>
      <c r="E1756">
        <v>1.2966</v>
      </c>
    </row>
    <row r="1757" spans="4:5" x14ac:dyDescent="0.2">
      <c r="D1757" s="18">
        <v>38464</v>
      </c>
      <c r="E1757">
        <v>1.3077000000000001</v>
      </c>
    </row>
    <row r="1758" spans="4:5" x14ac:dyDescent="0.2">
      <c r="D1758" s="18">
        <v>38463</v>
      </c>
      <c r="E1758">
        <v>1.3058000000000001</v>
      </c>
    </row>
    <row r="1759" spans="4:5" x14ac:dyDescent="0.2">
      <c r="D1759" s="18">
        <v>38462</v>
      </c>
      <c r="E1759">
        <v>1.3048999999999999</v>
      </c>
    </row>
    <row r="1760" spans="4:5" x14ac:dyDescent="0.2">
      <c r="D1760" s="18">
        <v>38461</v>
      </c>
      <c r="E1760">
        <v>1.2996000000000001</v>
      </c>
    </row>
    <row r="1761" spans="4:5" x14ac:dyDescent="0.2">
      <c r="D1761" s="18">
        <v>38460</v>
      </c>
      <c r="E1761">
        <v>1.2967</v>
      </c>
    </row>
    <row r="1762" spans="4:5" x14ac:dyDescent="0.2">
      <c r="D1762" s="18">
        <v>38457</v>
      </c>
      <c r="E1762">
        <v>1.2867999999999999</v>
      </c>
    </row>
    <row r="1763" spans="4:5" x14ac:dyDescent="0.2">
      <c r="D1763" s="18">
        <v>38456</v>
      </c>
      <c r="E1763">
        <v>1.282</v>
      </c>
    </row>
    <row r="1764" spans="4:5" x14ac:dyDescent="0.2">
      <c r="D1764" s="18">
        <v>38455</v>
      </c>
      <c r="E1764">
        <v>1.2922</v>
      </c>
    </row>
    <row r="1765" spans="4:5" x14ac:dyDescent="0.2">
      <c r="D1765" s="18">
        <v>38454</v>
      </c>
      <c r="E1765">
        <v>1.2985</v>
      </c>
    </row>
    <row r="1766" spans="4:5" x14ac:dyDescent="0.2">
      <c r="D1766" s="18">
        <v>38453</v>
      </c>
      <c r="E1766">
        <v>1.2970999999999999</v>
      </c>
    </row>
    <row r="1767" spans="4:5" x14ac:dyDescent="0.2">
      <c r="D1767" s="18">
        <v>38450</v>
      </c>
      <c r="E1767">
        <v>1.2819</v>
      </c>
    </row>
    <row r="1768" spans="4:5" x14ac:dyDescent="0.2">
      <c r="D1768" s="18">
        <v>38449</v>
      </c>
      <c r="E1768">
        <v>1.2923</v>
      </c>
    </row>
    <row r="1769" spans="4:5" x14ac:dyDescent="0.2">
      <c r="D1769" s="18">
        <v>38448</v>
      </c>
      <c r="E1769">
        <v>1.286</v>
      </c>
    </row>
    <row r="1770" spans="4:5" x14ac:dyDescent="0.2">
      <c r="D1770" s="18">
        <v>38447</v>
      </c>
      <c r="E1770">
        <v>1.2809999999999999</v>
      </c>
    </row>
    <row r="1771" spans="4:5" x14ac:dyDescent="0.2">
      <c r="D1771" s="18">
        <v>38446</v>
      </c>
      <c r="E1771">
        <v>1.2883</v>
      </c>
    </row>
    <row r="1772" spans="4:5" x14ac:dyDescent="0.2">
      <c r="D1772" s="18">
        <v>38443</v>
      </c>
      <c r="E1772">
        <v>1.2959000000000001</v>
      </c>
    </row>
    <row r="1773" spans="4:5" x14ac:dyDescent="0.2">
      <c r="D1773" s="18">
        <v>38442</v>
      </c>
      <c r="E1773">
        <v>1.2964</v>
      </c>
    </row>
    <row r="1774" spans="4:5" x14ac:dyDescent="0.2">
      <c r="D1774" s="18">
        <v>38441</v>
      </c>
      <c r="E1774">
        <v>1.2943</v>
      </c>
    </row>
    <row r="1775" spans="4:5" x14ac:dyDescent="0.2">
      <c r="D1775" s="18">
        <v>38440</v>
      </c>
      <c r="E1775">
        <v>1.2926</v>
      </c>
    </row>
    <row r="1776" spans="4:5" x14ac:dyDescent="0.2">
      <c r="D1776" s="18">
        <v>38435</v>
      </c>
      <c r="E1776">
        <v>1.2982</v>
      </c>
    </row>
    <row r="1777" spans="4:5" x14ac:dyDescent="0.2">
      <c r="D1777" s="18">
        <v>38434</v>
      </c>
      <c r="E1777">
        <v>1.3049999999999999</v>
      </c>
    </row>
    <row r="1778" spans="4:5" x14ac:dyDescent="0.2">
      <c r="D1778" s="18">
        <v>38433</v>
      </c>
      <c r="E1778">
        <v>1.3174999999999999</v>
      </c>
    </row>
    <row r="1779" spans="4:5" x14ac:dyDescent="0.2">
      <c r="D1779" s="18">
        <v>38432</v>
      </c>
      <c r="E1779">
        <v>1.3199000000000001</v>
      </c>
    </row>
    <row r="1780" spans="4:5" x14ac:dyDescent="0.2">
      <c r="D1780" s="18">
        <v>38429</v>
      </c>
      <c r="E1780">
        <v>1.3279000000000001</v>
      </c>
    </row>
    <row r="1781" spans="4:5" x14ac:dyDescent="0.2">
      <c r="D1781" s="18">
        <v>38428</v>
      </c>
      <c r="E1781">
        <v>1.3378000000000001</v>
      </c>
    </row>
    <row r="1782" spans="4:5" x14ac:dyDescent="0.2">
      <c r="D1782" s="18">
        <v>38427</v>
      </c>
      <c r="E1782">
        <v>1.3372999999999999</v>
      </c>
    </row>
    <row r="1783" spans="4:5" x14ac:dyDescent="0.2">
      <c r="D1783" s="18">
        <v>38426</v>
      </c>
      <c r="E1783">
        <v>1.3383</v>
      </c>
    </row>
    <row r="1784" spans="4:5" x14ac:dyDescent="0.2">
      <c r="D1784" s="18">
        <v>38425</v>
      </c>
      <c r="E1784">
        <v>1.3371999999999999</v>
      </c>
    </row>
    <row r="1785" spans="4:5" x14ac:dyDescent="0.2">
      <c r="D1785" s="18">
        <v>38422</v>
      </c>
      <c r="E1785">
        <v>1.3415999999999999</v>
      </c>
    </row>
    <row r="1786" spans="4:5" x14ac:dyDescent="0.2">
      <c r="D1786" s="18">
        <v>38421</v>
      </c>
      <c r="E1786">
        <v>1.3409</v>
      </c>
    </row>
    <row r="1787" spans="4:5" x14ac:dyDescent="0.2">
      <c r="D1787" s="18">
        <v>38420</v>
      </c>
      <c r="E1787">
        <v>1.3346</v>
      </c>
    </row>
    <row r="1788" spans="4:5" x14ac:dyDescent="0.2">
      <c r="D1788" s="18">
        <v>38419</v>
      </c>
      <c r="E1788">
        <v>1.3246</v>
      </c>
    </row>
    <row r="1789" spans="4:5" x14ac:dyDescent="0.2">
      <c r="D1789" s="18">
        <v>38418</v>
      </c>
      <c r="E1789">
        <v>1.3197000000000001</v>
      </c>
    </row>
    <row r="1790" spans="4:5" x14ac:dyDescent="0.2">
      <c r="D1790" s="18">
        <v>38415</v>
      </c>
      <c r="E1790">
        <v>1.3115000000000001</v>
      </c>
    </row>
    <row r="1791" spans="4:5" x14ac:dyDescent="0.2">
      <c r="D1791" s="18">
        <v>38414</v>
      </c>
      <c r="E1791">
        <v>1.3144</v>
      </c>
    </row>
    <row r="1792" spans="4:5" x14ac:dyDescent="0.2">
      <c r="D1792" s="18">
        <v>38413</v>
      </c>
      <c r="E1792">
        <v>1.3101</v>
      </c>
    </row>
    <row r="1793" spans="4:5" x14ac:dyDescent="0.2">
      <c r="D1793" s="18">
        <v>38412</v>
      </c>
      <c r="E1793">
        <v>1.3216000000000001</v>
      </c>
    </row>
    <row r="1794" spans="4:5" x14ac:dyDescent="0.2">
      <c r="D1794" s="18">
        <v>38411</v>
      </c>
      <c r="E1794">
        <v>1.3257000000000001</v>
      </c>
    </row>
    <row r="1795" spans="4:5" x14ac:dyDescent="0.2">
      <c r="D1795" s="18">
        <v>38408</v>
      </c>
      <c r="E1795">
        <v>1.3165</v>
      </c>
    </row>
    <row r="1796" spans="4:5" x14ac:dyDescent="0.2">
      <c r="D1796" s="18">
        <v>38407</v>
      </c>
      <c r="E1796">
        <v>1.3260000000000001</v>
      </c>
    </row>
    <row r="1797" spans="4:5" x14ac:dyDescent="0.2">
      <c r="D1797" s="18">
        <v>38406</v>
      </c>
      <c r="E1797">
        <v>1.3203</v>
      </c>
    </row>
    <row r="1798" spans="4:5" x14ac:dyDescent="0.2">
      <c r="D1798" s="18">
        <v>38405</v>
      </c>
      <c r="E1798">
        <v>1.3192999999999999</v>
      </c>
    </row>
    <row r="1799" spans="4:5" x14ac:dyDescent="0.2">
      <c r="D1799" s="18">
        <v>38404</v>
      </c>
      <c r="E1799">
        <v>1.3055000000000001</v>
      </c>
    </row>
    <row r="1800" spans="4:5" x14ac:dyDescent="0.2">
      <c r="D1800" s="18">
        <v>38401</v>
      </c>
      <c r="E1800">
        <v>1.3039000000000001</v>
      </c>
    </row>
    <row r="1801" spans="4:5" x14ac:dyDescent="0.2">
      <c r="D1801" s="18">
        <v>38400</v>
      </c>
      <c r="E1801">
        <v>1.3041</v>
      </c>
    </row>
    <row r="1802" spans="4:5" x14ac:dyDescent="0.2">
      <c r="D1802" s="18">
        <v>38399</v>
      </c>
      <c r="E1802">
        <v>1.304</v>
      </c>
    </row>
    <row r="1803" spans="4:5" x14ac:dyDescent="0.2">
      <c r="D1803" s="18">
        <v>38398</v>
      </c>
      <c r="E1803">
        <v>1.3016000000000001</v>
      </c>
    </row>
    <row r="1804" spans="4:5" x14ac:dyDescent="0.2">
      <c r="D1804" s="18">
        <v>38397</v>
      </c>
      <c r="E1804">
        <v>1.2967</v>
      </c>
    </row>
    <row r="1805" spans="4:5" x14ac:dyDescent="0.2">
      <c r="D1805" s="18">
        <v>38394</v>
      </c>
      <c r="E1805">
        <v>1.2855000000000001</v>
      </c>
    </row>
    <row r="1806" spans="4:5" x14ac:dyDescent="0.2">
      <c r="D1806" s="18">
        <v>38393</v>
      </c>
      <c r="E1806">
        <v>1.2777000000000001</v>
      </c>
    </row>
    <row r="1807" spans="4:5" x14ac:dyDescent="0.2">
      <c r="D1807" s="18">
        <v>38392</v>
      </c>
      <c r="E1807">
        <v>1.2762</v>
      </c>
    </row>
    <row r="1808" spans="4:5" x14ac:dyDescent="0.2">
      <c r="D1808" s="18">
        <v>38391</v>
      </c>
      <c r="E1808">
        <v>1.2764</v>
      </c>
    </row>
    <row r="1809" spans="4:5" x14ac:dyDescent="0.2">
      <c r="D1809" s="18">
        <v>38390</v>
      </c>
      <c r="E1809">
        <v>1.2844</v>
      </c>
    </row>
    <row r="1810" spans="4:5" x14ac:dyDescent="0.2">
      <c r="D1810" s="18">
        <v>38387</v>
      </c>
      <c r="E1810">
        <v>1.2958000000000001</v>
      </c>
    </row>
    <row r="1811" spans="4:5" x14ac:dyDescent="0.2">
      <c r="D1811" s="18">
        <v>38386</v>
      </c>
      <c r="E1811">
        <v>1.3001</v>
      </c>
    </row>
    <row r="1812" spans="4:5" x14ac:dyDescent="0.2">
      <c r="D1812" s="18">
        <v>38385</v>
      </c>
      <c r="E1812">
        <v>1.3061</v>
      </c>
    </row>
    <row r="1813" spans="4:5" x14ac:dyDescent="0.2">
      <c r="D1813" s="18">
        <v>38384</v>
      </c>
      <c r="E1813">
        <v>1.3027</v>
      </c>
    </row>
    <row r="1814" spans="4:5" x14ac:dyDescent="0.2">
      <c r="D1814" s="18">
        <v>38383</v>
      </c>
      <c r="E1814">
        <v>1.3035000000000001</v>
      </c>
    </row>
    <row r="1815" spans="4:5" x14ac:dyDescent="0.2">
      <c r="D1815" s="18">
        <v>38380</v>
      </c>
      <c r="E1815">
        <v>1.3035000000000001</v>
      </c>
    </row>
    <row r="1816" spans="4:5" x14ac:dyDescent="0.2">
      <c r="D1816" s="18">
        <v>38379</v>
      </c>
      <c r="E1816">
        <v>1.3026</v>
      </c>
    </row>
    <row r="1817" spans="4:5" x14ac:dyDescent="0.2">
      <c r="D1817" s="18">
        <v>38378</v>
      </c>
      <c r="E1817">
        <v>1.3005</v>
      </c>
    </row>
    <row r="1818" spans="4:5" x14ac:dyDescent="0.2">
      <c r="D1818" s="18">
        <v>38377</v>
      </c>
      <c r="E1818">
        <v>1.3025</v>
      </c>
    </row>
    <row r="1819" spans="4:5" x14ac:dyDescent="0.2">
      <c r="D1819" s="18">
        <v>38376</v>
      </c>
      <c r="E1819">
        <v>1.3065</v>
      </c>
    </row>
    <row r="1820" spans="4:5" x14ac:dyDescent="0.2">
      <c r="D1820" s="18">
        <v>38373</v>
      </c>
      <c r="E1820">
        <v>1.2963</v>
      </c>
    </row>
    <row r="1821" spans="4:5" x14ac:dyDescent="0.2">
      <c r="D1821" s="18">
        <v>38372</v>
      </c>
      <c r="E1821">
        <v>1.2936000000000001</v>
      </c>
    </row>
    <row r="1822" spans="4:5" x14ac:dyDescent="0.2">
      <c r="D1822" s="18">
        <v>38371</v>
      </c>
      <c r="E1822">
        <v>1.3083</v>
      </c>
    </row>
    <row r="1823" spans="4:5" x14ac:dyDescent="0.2">
      <c r="D1823" s="18">
        <v>38370</v>
      </c>
      <c r="E1823">
        <v>1.306</v>
      </c>
    </row>
    <row r="1824" spans="4:5" x14ac:dyDescent="0.2">
      <c r="D1824" s="18">
        <v>38369</v>
      </c>
      <c r="E1824">
        <v>1.3085</v>
      </c>
    </row>
    <row r="1825" spans="4:5" x14ac:dyDescent="0.2">
      <c r="D1825" s="18">
        <v>38366</v>
      </c>
      <c r="E1825">
        <v>1.3090999999999999</v>
      </c>
    </row>
    <row r="1826" spans="4:5" x14ac:dyDescent="0.2">
      <c r="D1826" s="18">
        <v>38365</v>
      </c>
      <c r="E1826">
        <v>1.3231999999999999</v>
      </c>
    </row>
    <row r="1827" spans="4:5" x14ac:dyDescent="0.2">
      <c r="D1827" s="18">
        <v>38364</v>
      </c>
      <c r="E1827">
        <v>1.3139000000000001</v>
      </c>
    </row>
    <row r="1828" spans="4:5" x14ac:dyDescent="0.2">
      <c r="D1828" s="18">
        <v>38363</v>
      </c>
      <c r="E1828">
        <v>1.3143</v>
      </c>
    </row>
    <row r="1829" spans="4:5" x14ac:dyDescent="0.2">
      <c r="D1829" s="18">
        <v>38362</v>
      </c>
      <c r="E1829">
        <v>1.3103</v>
      </c>
    </row>
    <row r="1830" spans="4:5" x14ac:dyDescent="0.2">
      <c r="D1830" s="18">
        <v>38359</v>
      </c>
      <c r="E1830">
        <v>1.32</v>
      </c>
    </row>
    <row r="1831" spans="4:5" x14ac:dyDescent="0.2">
      <c r="D1831" s="18">
        <v>38358</v>
      </c>
      <c r="E1831">
        <v>1.3183</v>
      </c>
    </row>
    <row r="1832" spans="4:5" x14ac:dyDescent="0.2">
      <c r="D1832" s="18">
        <v>38357</v>
      </c>
      <c r="E1832">
        <v>1.3224</v>
      </c>
    </row>
    <row r="1833" spans="4:5" x14ac:dyDescent="0.2">
      <c r="D1833" s="18">
        <v>38356</v>
      </c>
      <c r="E1833">
        <v>1.3365</v>
      </c>
    </row>
    <row r="1834" spans="4:5" x14ac:dyDescent="0.2">
      <c r="D1834" s="18">
        <v>38355</v>
      </c>
      <c r="E1834">
        <v>1.3507</v>
      </c>
    </row>
    <row r="1835" spans="4:5" x14ac:dyDescent="0.2">
      <c r="D1835" s="18">
        <v>38352</v>
      </c>
      <c r="E1835">
        <v>1.3621000000000001</v>
      </c>
    </row>
    <row r="1836" spans="4:5" x14ac:dyDescent="0.2">
      <c r="D1836" s="18">
        <v>38351</v>
      </c>
      <c r="E1836">
        <v>1.3604000000000001</v>
      </c>
    </row>
    <row r="1837" spans="4:5" x14ac:dyDescent="0.2">
      <c r="D1837" s="18">
        <v>38350</v>
      </c>
      <c r="E1837">
        <v>1.3608</v>
      </c>
    </row>
    <row r="1838" spans="4:5" x14ac:dyDescent="0.2">
      <c r="D1838" s="18">
        <v>38349</v>
      </c>
      <c r="E1838">
        <v>1.3633</v>
      </c>
    </row>
    <row r="1839" spans="4:5" x14ac:dyDescent="0.2">
      <c r="D1839" s="18">
        <v>38348</v>
      </c>
      <c r="E1839">
        <v>1.3527</v>
      </c>
    </row>
    <row r="1840" spans="4:5" x14ac:dyDescent="0.2">
      <c r="D1840" s="18">
        <v>38345</v>
      </c>
      <c r="E1840">
        <v>1.3542000000000001</v>
      </c>
    </row>
    <row r="1841" spans="4:5" x14ac:dyDescent="0.2">
      <c r="D1841" s="18">
        <v>38344</v>
      </c>
      <c r="E1841">
        <v>1.3455999999999999</v>
      </c>
    </row>
    <row r="1842" spans="4:5" x14ac:dyDescent="0.2">
      <c r="D1842" s="18">
        <v>38343</v>
      </c>
      <c r="E1842">
        <v>1.3384</v>
      </c>
    </row>
    <row r="1843" spans="4:5" x14ac:dyDescent="0.2">
      <c r="D1843" s="18">
        <v>38342</v>
      </c>
      <c r="E1843">
        <v>1.3393999999999999</v>
      </c>
    </row>
    <row r="1844" spans="4:5" x14ac:dyDescent="0.2">
      <c r="D1844" s="18">
        <v>38341</v>
      </c>
      <c r="E1844">
        <v>1.3378000000000001</v>
      </c>
    </row>
    <row r="1845" spans="4:5" x14ac:dyDescent="0.2">
      <c r="D1845" s="18">
        <v>38338</v>
      </c>
      <c r="E1845">
        <v>1.3264</v>
      </c>
    </row>
    <row r="1846" spans="4:5" x14ac:dyDescent="0.2">
      <c r="D1846" s="18">
        <v>38337</v>
      </c>
      <c r="E1846">
        <v>1.3401000000000001</v>
      </c>
    </row>
    <row r="1847" spans="4:5" x14ac:dyDescent="0.2">
      <c r="D1847" s="18">
        <v>38336</v>
      </c>
      <c r="E1847">
        <v>1.3383</v>
      </c>
    </row>
    <row r="1848" spans="4:5" x14ac:dyDescent="0.2">
      <c r="D1848" s="18">
        <v>38335</v>
      </c>
      <c r="E1848">
        <v>1.3317000000000001</v>
      </c>
    </row>
    <row r="1849" spans="4:5" x14ac:dyDescent="0.2">
      <c r="D1849" s="18">
        <v>38334</v>
      </c>
      <c r="E1849">
        <v>1.3268</v>
      </c>
    </row>
    <row r="1850" spans="4:5" x14ac:dyDescent="0.2">
      <c r="D1850" s="18">
        <v>38331</v>
      </c>
      <c r="E1850">
        <v>1.3190999999999999</v>
      </c>
    </row>
    <row r="1851" spans="4:5" x14ac:dyDescent="0.2">
      <c r="D1851" s="18">
        <v>38330</v>
      </c>
      <c r="E1851">
        <v>1.3305</v>
      </c>
    </row>
    <row r="1852" spans="4:5" x14ac:dyDescent="0.2">
      <c r="D1852" s="18">
        <v>38329</v>
      </c>
      <c r="E1852">
        <v>1.33</v>
      </c>
    </row>
    <row r="1853" spans="4:5" x14ac:dyDescent="0.2">
      <c r="D1853" s="18">
        <v>38328</v>
      </c>
      <c r="E1853">
        <v>1.3455999999999999</v>
      </c>
    </row>
    <row r="1854" spans="4:5" x14ac:dyDescent="0.2">
      <c r="D1854" s="18">
        <v>38327</v>
      </c>
      <c r="E1854">
        <v>1.3434999999999999</v>
      </c>
    </row>
    <row r="1855" spans="4:5" x14ac:dyDescent="0.2">
      <c r="D1855" s="18">
        <v>38324</v>
      </c>
      <c r="E1855">
        <v>1.33</v>
      </c>
    </row>
    <row r="1856" spans="4:5" x14ac:dyDescent="0.2">
      <c r="D1856" s="18">
        <v>38323</v>
      </c>
      <c r="E1856">
        <v>1.3313999999999999</v>
      </c>
    </row>
    <row r="1857" spans="4:5" x14ac:dyDescent="0.2">
      <c r="D1857" s="18">
        <v>38322</v>
      </c>
      <c r="E1857">
        <v>1.3293999999999999</v>
      </c>
    </row>
    <row r="1858" spans="4:5" x14ac:dyDescent="0.2">
      <c r="D1858" s="18">
        <v>38321</v>
      </c>
      <c r="E1858">
        <v>1.3294999999999999</v>
      </c>
    </row>
    <row r="1859" spans="4:5" x14ac:dyDescent="0.2">
      <c r="D1859" s="18">
        <v>38320</v>
      </c>
      <c r="E1859">
        <v>1.3247</v>
      </c>
    </row>
    <row r="1860" spans="4:5" x14ac:dyDescent="0.2">
      <c r="D1860" s="18">
        <v>38317</v>
      </c>
      <c r="E1860">
        <v>1.3238000000000001</v>
      </c>
    </row>
    <row r="1861" spans="4:5" x14ac:dyDescent="0.2">
      <c r="D1861" s="18">
        <v>38316</v>
      </c>
      <c r="E1861">
        <v>1.3212999999999999</v>
      </c>
    </row>
    <row r="1862" spans="4:5" x14ac:dyDescent="0.2">
      <c r="D1862" s="18">
        <v>38315</v>
      </c>
      <c r="E1862">
        <v>1.3146</v>
      </c>
    </row>
    <row r="1863" spans="4:5" x14ac:dyDescent="0.2">
      <c r="D1863" s="18">
        <v>38314</v>
      </c>
      <c r="E1863">
        <v>1.3089</v>
      </c>
    </row>
    <row r="1864" spans="4:5" x14ac:dyDescent="0.2">
      <c r="D1864" s="18">
        <v>38313</v>
      </c>
      <c r="E1864">
        <v>1.3032999999999999</v>
      </c>
    </row>
    <row r="1865" spans="4:5" x14ac:dyDescent="0.2">
      <c r="D1865" s="18">
        <v>38310</v>
      </c>
      <c r="E1865">
        <v>1.302</v>
      </c>
    </row>
    <row r="1866" spans="4:5" x14ac:dyDescent="0.2">
      <c r="D1866" s="18">
        <v>38309</v>
      </c>
      <c r="E1866">
        <v>1.3024</v>
      </c>
    </row>
    <row r="1867" spans="4:5" x14ac:dyDescent="0.2">
      <c r="D1867" s="18">
        <v>38308</v>
      </c>
      <c r="E1867">
        <v>1.3026</v>
      </c>
    </row>
    <row r="1868" spans="4:5" x14ac:dyDescent="0.2">
      <c r="D1868" s="18">
        <v>38307</v>
      </c>
      <c r="E1868">
        <v>1.2970999999999999</v>
      </c>
    </row>
    <row r="1869" spans="4:5" x14ac:dyDescent="0.2">
      <c r="D1869" s="18">
        <v>38306</v>
      </c>
      <c r="E1869">
        <v>1.2955000000000001</v>
      </c>
    </row>
    <row r="1870" spans="4:5" x14ac:dyDescent="0.2">
      <c r="D1870" s="18">
        <v>38303</v>
      </c>
      <c r="E1870">
        <v>1.2921</v>
      </c>
    </row>
    <row r="1871" spans="4:5" x14ac:dyDescent="0.2">
      <c r="D1871" s="18">
        <v>38302</v>
      </c>
      <c r="E1871">
        <v>1.2889999999999999</v>
      </c>
    </row>
    <row r="1872" spans="4:5" x14ac:dyDescent="0.2">
      <c r="D1872" s="18">
        <v>38301</v>
      </c>
      <c r="E1872">
        <v>1.2977000000000001</v>
      </c>
    </row>
    <row r="1873" spans="4:5" x14ac:dyDescent="0.2">
      <c r="D1873" s="18">
        <v>38300</v>
      </c>
      <c r="E1873">
        <v>1.2910999999999999</v>
      </c>
    </row>
    <row r="1874" spans="4:5" x14ac:dyDescent="0.2">
      <c r="D1874" s="18">
        <v>38299</v>
      </c>
      <c r="E1874">
        <v>1.2917000000000001</v>
      </c>
    </row>
    <row r="1875" spans="4:5" x14ac:dyDescent="0.2">
      <c r="D1875" s="18">
        <v>38296</v>
      </c>
      <c r="E1875">
        <v>1.2856000000000001</v>
      </c>
    </row>
    <row r="1876" spans="4:5" x14ac:dyDescent="0.2">
      <c r="D1876" s="18">
        <v>38295</v>
      </c>
      <c r="E1876">
        <v>1.2874000000000001</v>
      </c>
    </row>
    <row r="1877" spans="4:5" x14ac:dyDescent="0.2">
      <c r="D1877" s="18">
        <v>38294</v>
      </c>
      <c r="E1877">
        <v>1.2754000000000001</v>
      </c>
    </row>
    <row r="1878" spans="4:5" x14ac:dyDescent="0.2">
      <c r="D1878" s="18">
        <v>38293</v>
      </c>
      <c r="E1878">
        <v>1.2705</v>
      </c>
    </row>
    <row r="1879" spans="4:5" x14ac:dyDescent="0.2">
      <c r="D1879" s="18">
        <v>38292</v>
      </c>
      <c r="E1879">
        <v>1.2747999999999999</v>
      </c>
    </row>
    <row r="1880" spans="4:5" x14ac:dyDescent="0.2">
      <c r="D1880" s="18">
        <v>38289</v>
      </c>
      <c r="E1880">
        <v>1.2737000000000001</v>
      </c>
    </row>
    <row r="1881" spans="4:5" x14ac:dyDescent="0.2">
      <c r="D1881" s="18">
        <v>38288</v>
      </c>
      <c r="E1881">
        <v>1.2710999999999999</v>
      </c>
    </row>
    <row r="1882" spans="4:5" x14ac:dyDescent="0.2">
      <c r="D1882" s="18">
        <v>38287</v>
      </c>
      <c r="E1882">
        <v>1.2791999999999999</v>
      </c>
    </row>
    <row r="1883" spans="4:5" x14ac:dyDescent="0.2">
      <c r="D1883" s="18">
        <v>38286</v>
      </c>
      <c r="E1883">
        <v>1.2784</v>
      </c>
    </row>
    <row r="1884" spans="4:5" x14ac:dyDescent="0.2">
      <c r="D1884" s="18">
        <v>38285</v>
      </c>
      <c r="E1884">
        <v>1.2791999999999999</v>
      </c>
    </row>
    <row r="1885" spans="4:5" x14ac:dyDescent="0.2">
      <c r="D1885" s="18">
        <v>38282</v>
      </c>
      <c r="E1885">
        <v>1.2605999999999999</v>
      </c>
    </row>
    <row r="1886" spans="4:5" x14ac:dyDescent="0.2">
      <c r="D1886" s="18">
        <v>38281</v>
      </c>
      <c r="E1886">
        <v>1.2605999999999999</v>
      </c>
    </row>
    <row r="1887" spans="4:5" x14ac:dyDescent="0.2">
      <c r="D1887" s="18">
        <v>38280</v>
      </c>
      <c r="E1887">
        <v>1.2589999999999999</v>
      </c>
    </row>
    <row r="1888" spans="4:5" x14ac:dyDescent="0.2">
      <c r="D1888" s="18">
        <v>38279</v>
      </c>
      <c r="E1888">
        <v>1.2508999999999999</v>
      </c>
    </row>
    <row r="1889" spans="4:5" x14ac:dyDescent="0.2">
      <c r="D1889" s="18">
        <v>38278</v>
      </c>
      <c r="E1889">
        <v>1.2474000000000001</v>
      </c>
    </row>
    <row r="1890" spans="4:5" x14ac:dyDescent="0.2">
      <c r="D1890" s="18">
        <v>38275</v>
      </c>
      <c r="E1890">
        <v>1.2414000000000001</v>
      </c>
    </row>
    <row r="1891" spans="4:5" x14ac:dyDescent="0.2">
      <c r="D1891" s="18">
        <v>38274</v>
      </c>
      <c r="E1891">
        <v>1.2377</v>
      </c>
    </row>
    <row r="1892" spans="4:5" x14ac:dyDescent="0.2">
      <c r="D1892" s="18">
        <v>38273</v>
      </c>
      <c r="E1892">
        <v>1.2266999999999999</v>
      </c>
    </row>
    <row r="1893" spans="4:5" x14ac:dyDescent="0.2">
      <c r="D1893" s="18">
        <v>38272</v>
      </c>
      <c r="E1893">
        <v>1.2312000000000001</v>
      </c>
    </row>
    <row r="1894" spans="4:5" x14ac:dyDescent="0.2">
      <c r="D1894" s="18">
        <v>38271</v>
      </c>
      <c r="E1894">
        <v>1.2392000000000001</v>
      </c>
    </row>
    <row r="1895" spans="4:5" x14ac:dyDescent="0.2">
      <c r="D1895" s="18">
        <v>38268</v>
      </c>
      <c r="E1895">
        <v>1.2315</v>
      </c>
    </row>
    <row r="1896" spans="4:5" x14ac:dyDescent="0.2">
      <c r="D1896" s="18">
        <v>38267</v>
      </c>
      <c r="E1896">
        <v>1.2301</v>
      </c>
    </row>
    <row r="1897" spans="4:5" x14ac:dyDescent="0.2">
      <c r="D1897" s="18">
        <v>38266</v>
      </c>
      <c r="E1897">
        <v>1.2282</v>
      </c>
    </row>
    <row r="1898" spans="4:5" x14ac:dyDescent="0.2">
      <c r="D1898" s="18">
        <v>38265</v>
      </c>
      <c r="E1898">
        <v>1.2303999999999999</v>
      </c>
    </row>
    <row r="1899" spans="4:5" x14ac:dyDescent="0.2">
      <c r="D1899" s="18">
        <v>38264</v>
      </c>
      <c r="E1899">
        <v>1.2304999999999999</v>
      </c>
    </row>
    <row r="1900" spans="4:5" x14ac:dyDescent="0.2">
      <c r="D1900" s="18">
        <v>38261</v>
      </c>
      <c r="E1900">
        <v>1.2413000000000001</v>
      </c>
    </row>
    <row r="1901" spans="4:5" x14ac:dyDescent="0.2">
      <c r="D1901" s="18">
        <v>38260</v>
      </c>
      <c r="E1901">
        <v>1.2408999999999999</v>
      </c>
    </row>
    <row r="1902" spans="4:5" x14ac:dyDescent="0.2">
      <c r="D1902" s="18">
        <v>38259</v>
      </c>
      <c r="E1902">
        <v>1.2323</v>
      </c>
    </row>
    <row r="1903" spans="4:5" x14ac:dyDescent="0.2">
      <c r="D1903" s="18">
        <v>38258</v>
      </c>
      <c r="E1903">
        <v>1.2335</v>
      </c>
    </row>
    <row r="1904" spans="4:5" x14ac:dyDescent="0.2">
      <c r="D1904" s="18">
        <v>38257</v>
      </c>
      <c r="E1904">
        <v>1.2254</v>
      </c>
    </row>
    <row r="1905" spans="4:5" x14ac:dyDescent="0.2">
      <c r="D1905" s="18">
        <v>38254</v>
      </c>
      <c r="E1905">
        <v>1.2309000000000001</v>
      </c>
    </row>
    <row r="1906" spans="4:5" x14ac:dyDescent="0.2">
      <c r="D1906" s="18">
        <v>38253</v>
      </c>
      <c r="E1906">
        <v>1.2315</v>
      </c>
    </row>
    <row r="1907" spans="4:5" x14ac:dyDescent="0.2">
      <c r="D1907" s="18">
        <v>38252</v>
      </c>
      <c r="E1907">
        <v>1.2244999999999999</v>
      </c>
    </row>
    <row r="1908" spans="4:5" x14ac:dyDescent="0.2">
      <c r="D1908" s="18">
        <v>38251</v>
      </c>
      <c r="E1908">
        <v>1.2276</v>
      </c>
    </row>
    <row r="1909" spans="4:5" x14ac:dyDescent="0.2">
      <c r="D1909" s="18">
        <v>38250</v>
      </c>
      <c r="E1909">
        <v>1.2132000000000001</v>
      </c>
    </row>
    <row r="1910" spans="4:5" x14ac:dyDescent="0.2">
      <c r="D1910" s="18">
        <v>38247</v>
      </c>
      <c r="E1910">
        <v>1.2211000000000001</v>
      </c>
    </row>
    <row r="1911" spans="4:5" x14ac:dyDescent="0.2">
      <c r="D1911" s="18">
        <v>38246</v>
      </c>
      <c r="E1911">
        <v>1.2158</v>
      </c>
    </row>
    <row r="1912" spans="4:5" x14ac:dyDescent="0.2">
      <c r="D1912" s="18">
        <v>38245</v>
      </c>
      <c r="E1912">
        <v>1.2238</v>
      </c>
    </row>
    <row r="1913" spans="4:5" x14ac:dyDescent="0.2">
      <c r="D1913" s="18">
        <v>38244</v>
      </c>
      <c r="E1913">
        <v>1.2237</v>
      </c>
    </row>
    <row r="1914" spans="4:5" x14ac:dyDescent="0.2">
      <c r="D1914" s="18">
        <v>38243</v>
      </c>
      <c r="E1914">
        <v>1.2236</v>
      </c>
    </row>
    <row r="1915" spans="4:5" x14ac:dyDescent="0.2">
      <c r="D1915" s="18">
        <v>38240</v>
      </c>
      <c r="E1915">
        <v>1.2219</v>
      </c>
    </row>
    <row r="1916" spans="4:5" x14ac:dyDescent="0.2">
      <c r="D1916" s="18">
        <v>38239</v>
      </c>
      <c r="E1916">
        <v>1.2191000000000001</v>
      </c>
    </row>
    <row r="1917" spans="4:5" x14ac:dyDescent="0.2">
      <c r="D1917" s="18">
        <v>38238</v>
      </c>
      <c r="E1917">
        <v>1.2039</v>
      </c>
    </row>
    <row r="1918" spans="4:5" x14ac:dyDescent="0.2">
      <c r="D1918" s="18">
        <v>38237</v>
      </c>
      <c r="E1918">
        <v>1.2079</v>
      </c>
    </row>
    <row r="1919" spans="4:5" x14ac:dyDescent="0.2">
      <c r="D1919" s="18">
        <v>38236</v>
      </c>
      <c r="E1919">
        <v>1.2071000000000001</v>
      </c>
    </row>
    <row r="1920" spans="4:5" x14ac:dyDescent="0.2">
      <c r="D1920" s="18">
        <v>38233</v>
      </c>
      <c r="E1920">
        <v>1.2175</v>
      </c>
    </row>
    <row r="1921" spans="4:5" x14ac:dyDescent="0.2">
      <c r="D1921" s="18">
        <v>38232</v>
      </c>
      <c r="E1921">
        <v>1.2172000000000001</v>
      </c>
    </row>
    <row r="1922" spans="4:5" x14ac:dyDescent="0.2">
      <c r="D1922" s="18">
        <v>38231</v>
      </c>
      <c r="E1922">
        <v>1.2168000000000001</v>
      </c>
    </row>
    <row r="1923" spans="4:5" x14ac:dyDescent="0.2">
      <c r="D1923" s="18">
        <v>38230</v>
      </c>
      <c r="E1923">
        <v>1.2111000000000001</v>
      </c>
    </row>
    <row r="1924" spans="4:5" x14ac:dyDescent="0.2">
      <c r="D1924" s="18">
        <v>38229</v>
      </c>
      <c r="E1924">
        <v>1.2047000000000001</v>
      </c>
    </row>
    <row r="1925" spans="4:5" x14ac:dyDescent="0.2">
      <c r="D1925" s="18">
        <v>38226</v>
      </c>
      <c r="E1925">
        <v>1.2084999999999999</v>
      </c>
    </row>
    <row r="1926" spans="4:5" x14ac:dyDescent="0.2">
      <c r="D1926" s="18">
        <v>38225</v>
      </c>
      <c r="E1926">
        <v>1.21</v>
      </c>
    </row>
    <row r="1927" spans="4:5" x14ac:dyDescent="0.2">
      <c r="D1927" s="18">
        <v>38224</v>
      </c>
      <c r="E1927">
        <v>1.2081</v>
      </c>
    </row>
    <row r="1928" spans="4:5" x14ac:dyDescent="0.2">
      <c r="D1928" s="18">
        <v>38223</v>
      </c>
      <c r="E1928">
        <v>1.2139</v>
      </c>
    </row>
    <row r="1929" spans="4:5" x14ac:dyDescent="0.2">
      <c r="D1929" s="18">
        <v>38222</v>
      </c>
      <c r="E1929">
        <v>1.2250000000000001</v>
      </c>
    </row>
    <row r="1930" spans="4:5" x14ac:dyDescent="0.2">
      <c r="D1930" s="18">
        <v>38219</v>
      </c>
      <c r="E1930">
        <v>1.2293000000000001</v>
      </c>
    </row>
    <row r="1931" spans="4:5" x14ac:dyDescent="0.2">
      <c r="D1931" s="18">
        <v>38218</v>
      </c>
      <c r="E1931">
        <v>1.2359</v>
      </c>
    </row>
    <row r="1932" spans="4:5" x14ac:dyDescent="0.2">
      <c r="D1932" s="18">
        <v>38217</v>
      </c>
      <c r="E1932">
        <v>1.2331000000000001</v>
      </c>
    </row>
    <row r="1933" spans="4:5" x14ac:dyDescent="0.2">
      <c r="D1933" s="18">
        <v>38216</v>
      </c>
      <c r="E1933">
        <v>1.2338</v>
      </c>
    </row>
    <row r="1934" spans="4:5" x14ac:dyDescent="0.2">
      <c r="D1934" s="18">
        <v>38215</v>
      </c>
      <c r="E1934">
        <v>1.2337</v>
      </c>
    </row>
    <row r="1935" spans="4:5" x14ac:dyDescent="0.2">
      <c r="D1935" s="18">
        <v>38212</v>
      </c>
      <c r="E1935">
        <v>1.2219</v>
      </c>
    </row>
    <row r="1936" spans="4:5" x14ac:dyDescent="0.2">
      <c r="D1936" s="18">
        <v>38211</v>
      </c>
      <c r="E1936">
        <v>1.2256</v>
      </c>
    </row>
    <row r="1937" spans="4:5" x14ac:dyDescent="0.2">
      <c r="D1937" s="18">
        <v>38210</v>
      </c>
      <c r="E1937">
        <v>1.2233000000000001</v>
      </c>
    </row>
    <row r="1938" spans="4:5" x14ac:dyDescent="0.2">
      <c r="D1938" s="18">
        <v>38209</v>
      </c>
      <c r="E1938">
        <v>1.2279</v>
      </c>
    </row>
    <row r="1939" spans="4:5" x14ac:dyDescent="0.2">
      <c r="D1939" s="18">
        <v>38208</v>
      </c>
      <c r="E1939">
        <v>1.2246999999999999</v>
      </c>
    </row>
    <row r="1940" spans="4:5" x14ac:dyDescent="0.2">
      <c r="D1940" s="18">
        <v>38205</v>
      </c>
      <c r="E1940">
        <v>1.2063999999999999</v>
      </c>
    </row>
    <row r="1941" spans="4:5" x14ac:dyDescent="0.2">
      <c r="D1941" s="18">
        <v>38204</v>
      </c>
      <c r="E1941">
        <v>1.2041999999999999</v>
      </c>
    </row>
    <row r="1942" spans="4:5" x14ac:dyDescent="0.2">
      <c r="D1942" s="18">
        <v>38203</v>
      </c>
      <c r="E1942">
        <v>1.1982999999999999</v>
      </c>
    </row>
    <row r="1943" spans="4:5" x14ac:dyDescent="0.2">
      <c r="D1943" s="18">
        <v>38202</v>
      </c>
      <c r="E1943">
        <v>1.2021999999999999</v>
      </c>
    </row>
    <row r="1944" spans="4:5" x14ac:dyDescent="0.2">
      <c r="D1944" s="18">
        <v>38201</v>
      </c>
      <c r="E1944">
        <v>1.2055</v>
      </c>
    </row>
    <row r="1945" spans="4:5" x14ac:dyDescent="0.2">
      <c r="D1945" s="18">
        <v>38198</v>
      </c>
      <c r="E1945">
        <v>1.2039</v>
      </c>
    </row>
    <row r="1946" spans="4:5" x14ac:dyDescent="0.2">
      <c r="D1946" s="18">
        <v>38197</v>
      </c>
      <c r="E1946">
        <v>1.2025999999999999</v>
      </c>
    </row>
    <row r="1947" spans="4:5" x14ac:dyDescent="0.2">
      <c r="D1947" s="18">
        <v>38196</v>
      </c>
      <c r="E1947">
        <v>1.2034</v>
      </c>
    </row>
    <row r="1948" spans="4:5" x14ac:dyDescent="0.2">
      <c r="D1948" s="18">
        <v>38195</v>
      </c>
      <c r="E1948">
        <v>1.2168000000000001</v>
      </c>
    </row>
    <row r="1949" spans="4:5" x14ac:dyDescent="0.2">
      <c r="D1949" s="18">
        <v>38194</v>
      </c>
      <c r="E1949">
        <v>1.2162999999999999</v>
      </c>
    </row>
    <row r="1950" spans="4:5" x14ac:dyDescent="0.2">
      <c r="D1950" s="18">
        <v>38191</v>
      </c>
      <c r="E1950">
        <v>1.2191000000000001</v>
      </c>
    </row>
    <row r="1951" spans="4:5" x14ac:dyDescent="0.2">
      <c r="D1951" s="18">
        <v>38190</v>
      </c>
      <c r="E1951">
        <v>1.2267999999999999</v>
      </c>
    </row>
    <row r="1952" spans="4:5" x14ac:dyDescent="0.2">
      <c r="D1952" s="18">
        <v>38189</v>
      </c>
      <c r="E1952">
        <v>1.2296</v>
      </c>
    </row>
    <row r="1953" spans="4:5" x14ac:dyDescent="0.2">
      <c r="D1953" s="18">
        <v>38188</v>
      </c>
      <c r="E1953">
        <v>1.2384999999999999</v>
      </c>
    </row>
    <row r="1954" spans="4:5" x14ac:dyDescent="0.2">
      <c r="D1954" s="18">
        <v>38187</v>
      </c>
      <c r="E1954">
        <v>1.2412000000000001</v>
      </c>
    </row>
    <row r="1955" spans="4:5" x14ac:dyDescent="0.2">
      <c r="D1955" s="18">
        <v>38184</v>
      </c>
      <c r="E1955">
        <v>1.2353000000000001</v>
      </c>
    </row>
    <row r="1956" spans="4:5" x14ac:dyDescent="0.2">
      <c r="D1956" s="18">
        <v>38183</v>
      </c>
      <c r="E1956">
        <v>1.2374000000000001</v>
      </c>
    </row>
    <row r="1957" spans="4:5" x14ac:dyDescent="0.2">
      <c r="D1957" s="18">
        <v>38182</v>
      </c>
      <c r="E1957">
        <v>1.2381</v>
      </c>
    </row>
    <row r="1958" spans="4:5" x14ac:dyDescent="0.2">
      <c r="D1958" s="18">
        <v>38181</v>
      </c>
      <c r="E1958">
        <v>1.2372000000000001</v>
      </c>
    </row>
    <row r="1959" spans="4:5" x14ac:dyDescent="0.2">
      <c r="D1959" s="18">
        <v>38180</v>
      </c>
      <c r="E1959">
        <v>1.2397</v>
      </c>
    </row>
    <row r="1960" spans="4:5" x14ac:dyDescent="0.2">
      <c r="D1960" s="18">
        <v>38177</v>
      </c>
      <c r="E1960">
        <v>1.2372000000000001</v>
      </c>
    </row>
    <row r="1961" spans="4:5" x14ac:dyDescent="0.2">
      <c r="D1961" s="18">
        <v>38176</v>
      </c>
      <c r="E1961">
        <v>1.2347999999999999</v>
      </c>
    </row>
    <row r="1962" spans="4:5" x14ac:dyDescent="0.2">
      <c r="D1962" s="18">
        <v>38175</v>
      </c>
      <c r="E1962">
        <v>1.2357</v>
      </c>
    </row>
    <row r="1963" spans="4:5" x14ac:dyDescent="0.2">
      <c r="D1963" s="18">
        <v>38174</v>
      </c>
      <c r="E1963">
        <v>1.2309000000000001</v>
      </c>
    </row>
    <row r="1964" spans="4:5" x14ac:dyDescent="0.2">
      <c r="D1964" s="18">
        <v>38173</v>
      </c>
      <c r="E1964">
        <v>1.2287999999999999</v>
      </c>
    </row>
    <row r="1965" spans="4:5" x14ac:dyDescent="0.2">
      <c r="D1965" s="18">
        <v>38170</v>
      </c>
      <c r="E1965">
        <v>1.2148000000000001</v>
      </c>
    </row>
    <row r="1966" spans="4:5" x14ac:dyDescent="0.2">
      <c r="D1966" s="18">
        <v>38169</v>
      </c>
      <c r="E1966">
        <v>1.2168000000000001</v>
      </c>
    </row>
    <row r="1967" spans="4:5" x14ac:dyDescent="0.2">
      <c r="D1967" s="18">
        <v>38168</v>
      </c>
      <c r="E1967">
        <v>1.2155</v>
      </c>
    </row>
    <row r="1968" spans="4:5" x14ac:dyDescent="0.2">
      <c r="D1968" s="18">
        <v>38167</v>
      </c>
      <c r="E1968">
        <v>1.2169000000000001</v>
      </c>
    </row>
    <row r="1969" spans="4:5" x14ac:dyDescent="0.2">
      <c r="D1969" s="18">
        <v>38166</v>
      </c>
      <c r="E1969">
        <v>1.2208000000000001</v>
      </c>
    </row>
    <row r="1970" spans="4:5" x14ac:dyDescent="0.2">
      <c r="D1970" s="18">
        <v>38163</v>
      </c>
      <c r="E1970">
        <v>1.2138</v>
      </c>
    </row>
    <row r="1971" spans="4:5" x14ac:dyDescent="0.2">
      <c r="D1971" s="18">
        <v>38162</v>
      </c>
      <c r="E1971">
        <v>1.2121999999999999</v>
      </c>
    </row>
    <row r="1972" spans="4:5" x14ac:dyDescent="0.2">
      <c r="D1972" s="18">
        <v>38161</v>
      </c>
      <c r="E1972">
        <v>1.2087000000000001</v>
      </c>
    </row>
    <row r="1973" spans="4:5" x14ac:dyDescent="0.2">
      <c r="D1973" s="18">
        <v>38160</v>
      </c>
      <c r="E1973">
        <v>1.2091000000000001</v>
      </c>
    </row>
    <row r="1974" spans="4:5" x14ac:dyDescent="0.2">
      <c r="D1974" s="18">
        <v>38159</v>
      </c>
      <c r="E1974">
        <v>1.2112000000000001</v>
      </c>
    </row>
    <row r="1975" spans="4:5" x14ac:dyDescent="0.2">
      <c r="D1975" s="18">
        <v>38156</v>
      </c>
      <c r="E1975">
        <v>1.2041999999999999</v>
      </c>
    </row>
    <row r="1976" spans="4:5" x14ac:dyDescent="0.2">
      <c r="D1976" s="18">
        <v>38155</v>
      </c>
      <c r="E1976">
        <v>1.2044999999999999</v>
      </c>
    </row>
    <row r="1977" spans="4:5" x14ac:dyDescent="0.2">
      <c r="D1977" s="18">
        <v>38154</v>
      </c>
      <c r="E1977">
        <v>1.2058</v>
      </c>
    </row>
    <row r="1978" spans="4:5" x14ac:dyDescent="0.2">
      <c r="D1978" s="18">
        <v>38153</v>
      </c>
      <c r="E1978">
        <v>1.2051000000000001</v>
      </c>
    </row>
    <row r="1979" spans="4:5" x14ac:dyDescent="0.2">
      <c r="D1979" s="18">
        <v>38152</v>
      </c>
      <c r="E1979">
        <v>1.2000999999999999</v>
      </c>
    </row>
    <row r="1980" spans="4:5" x14ac:dyDescent="0.2">
      <c r="D1980" s="18">
        <v>38149</v>
      </c>
      <c r="E1980">
        <v>1.2005999999999999</v>
      </c>
    </row>
    <row r="1981" spans="4:5" x14ac:dyDescent="0.2">
      <c r="D1981" s="18">
        <v>38148</v>
      </c>
      <c r="E1981">
        <v>1.2052</v>
      </c>
    </row>
    <row r="1982" spans="4:5" x14ac:dyDescent="0.2">
      <c r="D1982" s="18">
        <v>38147</v>
      </c>
      <c r="E1982">
        <v>1.2157</v>
      </c>
    </row>
    <row r="1983" spans="4:5" x14ac:dyDescent="0.2">
      <c r="D1983" s="18">
        <v>38146</v>
      </c>
      <c r="E1983">
        <v>1.2294</v>
      </c>
    </row>
    <row r="1984" spans="4:5" x14ac:dyDescent="0.2">
      <c r="D1984" s="18">
        <v>38145</v>
      </c>
      <c r="E1984">
        <v>1.2319</v>
      </c>
    </row>
    <row r="1985" spans="4:5" x14ac:dyDescent="0.2">
      <c r="D1985" s="18">
        <v>38142</v>
      </c>
      <c r="E1985">
        <v>1.2202999999999999</v>
      </c>
    </row>
    <row r="1986" spans="4:5" x14ac:dyDescent="0.2">
      <c r="D1986" s="18">
        <v>38141</v>
      </c>
      <c r="E1986">
        <v>1.2225999999999999</v>
      </c>
    </row>
    <row r="1987" spans="4:5" x14ac:dyDescent="0.2">
      <c r="D1987" s="18">
        <v>38140</v>
      </c>
      <c r="E1987">
        <v>1.2276</v>
      </c>
    </row>
    <row r="1988" spans="4:5" x14ac:dyDescent="0.2">
      <c r="D1988" s="18">
        <v>38139</v>
      </c>
      <c r="E1988">
        <v>1.2231000000000001</v>
      </c>
    </row>
    <row r="1989" spans="4:5" x14ac:dyDescent="0.2">
      <c r="D1989" s="18">
        <v>38138</v>
      </c>
      <c r="E1989">
        <v>1.2198</v>
      </c>
    </row>
    <row r="1990" spans="4:5" x14ac:dyDescent="0.2">
      <c r="D1990" s="18">
        <v>38135</v>
      </c>
      <c r="E1990">
        <v>1.2245999999999999</v>
      </c>
    </row>
    <row r="1991" spans="4:5" x14ac:dyDescent="0.2">
      <c r="D1991" s="18">
        <v>38134</v>
      </c>
      <c r="E1991">
        <v>1.2164999999999999</v>
      </c>
    </row>
    <row r="1992" spans="4:5" x14ac:dyDescent="0.2">
      <c r="D1992" s="18">
        <v>38133</v>
      </c>
      <c r="E1992">
        <v>1.2105999999999999</v>
      </c>
    </row>
    <row r="1993" spans="4:5" x14ac:dyDescent="0.2">
      <c r="D1993" s="18">
        <v>38132</v>
      </c>
      <c r="E1993">
        <v>1.2062999999999999</v>
      </c>
    </row>
    <row r="1994" spans="4:5" x14ac:dyDescent="0.2">
      <c r="D1994" s="18">
        <v>38131</v>
      </c>
      <c r="E1994">
        <v>1.1968000000000001</v>
      </c>
    </row>
    <row r="1995" spans="4:5" x14ac:dyDescent="0.2">
      <c r="D1995" s="18">
        <v>38128</v>
      </c>
      <c r="E1995">
        <v>1.2031000000000001</v>
      </c>
    </row>
    <row r="1996" spans="4:5" x14ac:dyDescent="0.2">
      <c r="D1996" s="18">
        <v>38127</v>
      </c>
      <c r="E1996">
        <v>1.1921999999999999</v>
      </c>
    </row>
    <row r="1997" spans="4:5" x14ac:dyDescent="0.2">
      <c r="D1997" s="18">
        <v>38126</v>
      </c>
      <c r="E1997">
        <v>1.1989000000000001</v>
      </c>
    </row>
    <row r="1998" spans="4:5" x14ac:dyDescent="0.2">
      <c r="D1998" s="18">
        <v>38125</v>
      </c>
      <c r="E1998">
        <v>1.1982999999999999</v>
      </c>
    </row>
    <row r="1999" spans="4:5" x14ac:dyDescent="0.2">
      <c r="D1999" s="18">
        <v>38124</v>
      </c>
      <c r="E1999">
        <v>1.2022999999999999</v>
      </c>
    </row>
    <row r="2000" spans="4:5" x14ac:dyDescent="0.2">
      <c r="D2000" s="18">
        <v>38121</v>
      </c>
      <c r="E2000">
        <v>1.1801999999999999</v>
      </c>
    </row>
    <row r="2001" spans="4:5" x14ac:dyDescent="0.2">
      <c r="D2001" s="18">
        <v>38120</v>
      </c>
      <c r="E2001">
        <v>1.1822999999999999</v>
      </c>
    </row>
    <row r="2002" spans="4:5" x14ac:dyDescent="0.2">
      <c r="D2002" s="18">
        <v>38119</v>
      </c>
      <c r="E2002">
        <v>1.1857</v>
      </c>
    </row>
    <row r="2003" spans="4:5" x14ac:dyDescent="0.2">
      <c r="D2003" s="18">
        <v>38118</v>
      </c>
      <c r="E2003">
        <v>1.1803999999999999</v>
      </c>
    </row>
    <row r="2004" spans="4:5" x14ac:dyDescent="0.2">
      <c r="D2004" s="18">
        <v>38117</v>
      </c>
      <c r="E2004">
        <v>1.1842999999999999</v>
      </c>
    </row>
    <row r="2005" spans="4:5" x14ac:dyDescent="0.2">
      <c r="D2005" s="18">
        <v>38114</v>
      </c>
      <c r="E2005">
        <v>1.2073</v>
      </c>
    </row>
    <row r="2006" spans="4:5" x14ac:dyDescent="0.2">
      <c r="D2006" s="18">
        <v>38113</v>
      </c>
      <c r="E2006">
        <v>1.2116</v>
      </c>
    </row>
    <row r="2007" spans="4:5" x14ac:dyDescent="0.2">
      <c r="D2007" s="18">
        <v>38112</v>
      </c>
      <c r="E2007">
        <v>1.2125999999999999</v>
      </c>
    </row>
    <row r="2008" spans="4:5" x14ac:dyDescent="0.2">
      <c r="D2008" s="18">
        <v>38111</v>
      </c>
      <c r="E2008">
        <v>1.2060999999999999</v>
      </c>
    </row>
    <row r="2009" spans="4:5" x14ac:dyDescent="0.2">
      <c r="D2009" s="18">
        <v>38110</v>
      </c>
      <c r="E2009">
        <v>1.1953</v>
      </c>
    </row>
    <row r="2010" spans="4:5" x14ac:dyDescent="0.2">
      <c r="D2010" s="18">
        <v>38107</v>
      </c>
      <c r="E2010">
        <v>1.1947000000000001</v>
      </c>
    </row>
    <row r="2011" spans="4:5" x14ac:dyDescent="0.2">
      <c r="D2011" s="18">
        <v>38106</v>
      </c>
      <c r="E2011">
        <v>1.1826000000000001</v>
      </c>
    </row>
    <row r="2012" spans="4:5" x14ac:dyDescent="0.2">
      <c r="D2012" s="18">
        <v>38105</v>
      </c>
      <c r="E2012">
        <v>1.1907000000000001</v>
      </c>
    </row>
    <row r="2013" spans="4:5" x14ac:dyDescent="0.2">
      <c r="D2013" s="18">
        <v>38104</v>
      </c>
      <c r="E2013">
        <v>1.1887000000000001</v>
      </c>
    </row>
    <row r="2014" spans="4:5" x14ac:dyDescent="0.2">
      <c r="D2014" s="18">
        <v>38103</v>
      </c>
      <c r="E2014">
        <v>1.1851</v>
      </c>
    </row>
    <row r="2015" spans="4:5" x14ac:dyDescent="0.2">
      <c r="D2015" s="18">
        <v>38100</v>
      </c>
      <c r="E2015">
        <v>1.1884999999999999</v>
      </c>
    </row>
    <row r="2016" spans="4:5" x14ac:dyDescent="0.2">
      <c r="D2016" s="18">
        <v>38099</v>
      </c>
      <c r="E2016">
        <v>1.1873</v>
      </c>
    </row>
    <row r="2017" spans="4:5" x14ac:dyDescent="0.2">
      <c r="D2017" s="18">
        <v>38098</v>
      </c>
      <c r="E2017">
        <v>1.1836</v>
      </c>
    </row>
    <row r="2018" spans="4:5" x14ac:dyDescent="0.2">
      <c r="D2018" s="18">
        <v>38097</v>
      </c>
      <c r="E2018">
        <v>1.1926000000000001</v>
      </c>
    </row>
    <row r="2019" spans="4:5" x14ac:dyDescent="0.2">
      <c r="D2019" s="18">
        <v>38096</v>
      </c>
      <c r="E2019">
        <v>1.2043999999999999</v>
      </c>
    </row>
    <row r="2020" spans="4:5" x14ac:dyDescent="0.2">
      <c r="D2020" s="18">
        <v>38093</v>
      </c>
      <c r="E2020">
        <v>1.1932</v>
      </c>
    </row>
    <row r="2021" spans="4:5" x14ac:dyDescent="0.2">
      <c r="D2021" s="18">
        <v>38092</v>
      </c>
      <c r="E2021">
        <v>1.1912</v>
      </c>
    </row>
    <row r="2022" spans="4:5" x14ac:dyDescent="0.2">
      <c r="D2022" s="18">
        <v>38091</v>
      </c>
      <c r="E2022">
        <v>1.1923999999999999</v>
      </c>
    </row>
    <row r="2023" spans="4:5" x14ac:dyDescent="0.2">
      <c r="D2023" s="18">
        <v>38090</v>
      </c>
      <c r="E2023">
        <v>1.1975</v>
      </c>
    </row>
    <row r="2024" spans="4:5" x14ac:dyDescent="0.2">
      <c r="D2024" s="18">
        <v>38089</v>
      </c>
      <c r="E2024" t="s">
        <v>29</v>
      </c>
    </row>
    <row r="2025" spans="4:5" x14ac:dyDescent="0.2">
      <c r="D2025" s="18">
        <v>38086</v>
      </c>
      <c r="E2025" t="s">
        <v>29</v>
      </c>
    </row>
    <row r="2026" spans="4:5" x14ac:dyDescent="0.2">
      <c r="D2026" s="18">
        <v>38085</v>
      </c>
      <c r="E2026">
        <v>1.2096</v>
      </c>
    </row>
    <row r="2027" spans="4:5" x14ac:dyDescent="0.2">
      <c r="D2027" s="18">
        <v>38084</v>
      </c>
      <c r="E2027">
        <v>1.2101</v>
      </c>
    </row>
    <row r="2028" spans="4:5" x14ac:dyDescent="0.2">
      <c r="D2028" s="18">
        <v>38083</v>
      </c>
      <c r="E2028">
        <v>1.2090000000000001</v>
      </c>
    </row>
    <row r="2029" spans="4:5" x14ac:dyDescent="0.2">
      <c r="D2029" s="18">
        <v>38082</v>
      </c>
      <c r="E2029">
        <v>1.2058</v>
      </c>
    </row>
    <row r="2030" spans="4:5" x14ac:dyDescent="0.2">
      <c r="D2030" s="18">
        <v>38079</v>
      </c>
      <c r="E2030">
        <v>1.2318</v>
      </c>
    </row>
    <row r="2031" spans="4:5" x14ac:dyDescent="0.2">
      <c r="D2031" s="18">
        <v>38078</v>
      </c>
      <c r="E2031">
        <v>1.232</v>
      </c>
    </row>
    <row r="2032" spans="4:5" x14ac:dyDescent="0.2">
      <c r="D2032" s="18">
        <v>38077</v>
      </c>
      <c r="E2032">
        <v>1.2223999999999999</v>
      </c>
    </row>
    <row r="2033" spans="4:5" x14ac:dyDescent="0.2">
      <c r="D2033" s="18">
        <v>38076</v>
      </c>
      <c r="E2033">
        <v>1.2186999999999999</v>
      </c>
    </row>
    <row r="2034" spans="4:5" x14ac:dyDescent="0.2">
      <c r="D2034" s="18">
        <v>38075</v>
      </c>
      <c r="E2034">
        <v>1.2118</v>
      </c>
    </row>
    <row r="2035" spans="4:5" x14ac:dyDescent="0.2">
      <c r="D2035" s="18">
        <v>38072</v>
      </c>
      <c r="E2035">
        <v>1.2173</v>
      </c>
    </row>
    <row r="2036" spans="4:5" x14ac:dyDescent="0.2">
      <c r="D2036" s="18">
        <v>38071</v>
      </c>
      <c r="E2036">
        <v>1.2132000000000001</v>
      </c>
    </row>
    <row r="2037" spans="4:5" x14ac:dyDescent="0.2">
      <c r="D2037" s="18">
        <v>38070</v>
      </c>
      <c r="E2037">
        <v>1.2196</v>
      </c>
    </row>
    <row r="2038" spans="4:5" x14ac:dyDescent="0.2">
      <c r="D2038" s="18">
        <v>38069</v>
      </c>
      <c r="E2038">
        <v>1.2276</v>
      </c>
    </row>
    <row r="2039" spans="4:5" x14ac:dyDescent="0.2">
      <c r="D2039" s="18">
        <v>38068</v>
      </c>
      <c r="E2039">
        <v>1.2353000000000001</v>
      </c>
    </row>
    <row r="2040" spans="4:5" x14ac:dyDescent="0.2">
      <c r="D2040" s="18">
        <v>38065</v>
      </c>
      <c r="E2040">
        <v>1.2343999999999999</v>
      </c>
    </row>
    <row r="2041" spans="4:5" x14ac:dyDescent="0.2">
      <c r="D2041" s="18">
        <v>38064</v>
      </c>
      <c r="E2041">
        <v>1.2261</v>
      </c>
    </row>
    <row r="2042" spans="4:5" x14ac:dyDescent="0.2">
      <c r="D2042" s="18">
        <v>38063</v>
      </c>
      <c r="E2042">
        <v>1.2251000000000001</v>
      </c>
    </row>
    <row r="2043" spans="4:5" x14ac:dyDescent="0.2">
      <c r="D2043" s="18">
        <v>38062</v>
      </c>
      <c r="E2043">
        <v>1.2350000000000001</v>
      </c>
    </row>
    <row r="2044" spans="4:5" x14ac:dyDescent="0.2">
      <c r="D2044" s="18">
        <v>38061</v>
      </c>
      <c r="E2044">
        <v>1.2278</v>
      </c>
    </row>
    <row r="2045" spans="4:5" x14ac:dyDescent="0.2">
      <c r="D2045" s="18">
        <v>38058</v>
      </c>
      <c r="E2045">
        <v>1.2235</v>
      </c>
    </row>
    <row r="2046" spans="4:5" x14ac:dyDescent="0.2">
      <c r="D2046" s="18">
        <v>38057</v>
      </c>
      <c r="E2046">
        <v>1.2256</v>
      </c>
    </row>
    <row r="2047" spans="4:5" x14ac:dyDescent="0.2">
      <c r="D2047" s="18">
        <v>38056</v>
      </c>
      <c r="E2047">
        <v>1.2299</v>
      </c>
    </row>
    <row r="2048" spans="4:5" x14ac:dyDescent="0.2">
      <c r="D2048" s="18">
        <v>38055</v>
      </c>
      <c r="E2048">
        <v>1.2361</v>
      </c>
    </row>
    <row r="2049" spans="4:5" x14ac:dyDescent="0.2">
      <c r="D2049" s="18">
        <v>38054</v>
      </c>
      <c r="E2049">
        <v>1.2356</v>
      </c>
    </row>
    <row r="2050" spans="4:5" x14ac:dyDescent="0.2">
      <c r="D2050" s="18">
        <v>38051</v>
      </c>
      <c r="E2050">
        <v>1.2192000000000001</v>
      </c>
    </row>
    <row r="2051" spans="4:5" x14ac:dyDescent="0.2">
      <c r="D2051" s="18">
        <v>38050</v>
      </c>
      <c r="E2051">
        <v>1.2146999999999999</v>
      </c>
    </row>
    <row r="2052" spans="4:5" x14ac:dyDescent="0.2">
      <c r="D2052" s="18">
        <v>38049</v>
      </c>
      <c r="E2052">
        <v>1.2142999999999999</v>
      </c>
    </row>
    <row r="2053" spans="4:5" x14ac:dyDescent="0.2">
      <c r="D2053" s="18">
        <v>38048</v>
      </c>
      <c r="E2053">
        <v>1.2402</v>
      </c>
    </row>
    <row r="2054" spans="4:5" x14ac:dyDescent="0.2">
      <c r="D2054" s="18">
        <v>38047</v>
      </c>
      <c r="E2054">
        <v>1.2484</v>
      </c>
    </row>
    <row r="2055" spans="4:5" x14ac:dyDescent="0.2">
      <c r="D2055" s="18">
        <v>38044</v>
      </c>
      <c r="E2055">
        <v>1.2418</v>
      </c>
    </row>
    <row r="2056" spans="4:5" x14ac:dyDescent="0.2">
      <c r="D2056" s="18">
        <v>38043</v>
      </c>
      <c r="E2056">
        <v>1.2444</v>
      </c>
    </row>
    <row r="2057" spans="4:5" x14ac:dyDescent="0.2">
      <c r="D2057" s="18">
        <v>38042</v>
      </c>
      <c r="E2057">
        <v>1.2628999999999999</v>
      </c>
    </row>
    <row r="2058" spans="4:5" x14ac:dyDescent="0.2">
      <c r="D2058" s="18">
        <v>38041</v>
      </c>
      <c r="E2058">
        <v>1.2595000000000001</v>
      </c>
    </row>
    <row r="2059" spans="4:5" x14ac:dyDescent="0.2">
      <c r="D2059" s="18">
        <v>38040</v>
      </c>
      <c r="E2059">
        <v>1.2576000000000001</v>
      </c>
    </row>
    <row r="2060" spans="4:5" x14ac:dyDescent="0.2">
      <c r="D2060" s="18">
        <v>38037</v>
      </c>
      <c r="E2060">
        <v>1.2663</v>
      </c>
    </row>
    <row r="2061" spans="4:5" x14ac:dyDescent="0.2">
      <c r="D2061" s="18">
        <v>38036</v>
      </c>
      <c r="E2061">
        <v>1.2724</v>
      </c>
    </row>
    <row r="2062" spans="4:5" x14ac:dyDescent="0.2">
      <c r="D2062" s="18">
        <v>38035</v>
      </c>
      <c r="E2062">
        <v>1.2824</v>
      </c>
    </row>
    <row r="2063" spans="4:5" x14ac:dyDescent="0.2">
      <c r="D2063" s="18">
        <v>38034</v>
      </c>
      <c r="E2063">
        <v>1.2858000000000001</v>
      </c>
    </row>
    <row r="2064" spans="4:5" x14ac:dyDescent="0.2">
      <c r="D2064" s="18">
        <v>38033</v>
      </c>
      <c r="E2064">
        <v>1.2741</v>
      </c>
    </row>
    <row r="2065" spans="4:5" x14ac:dyDescent="0.2">
      <c r="D2065" s="18">
        <v>38030</v>
      </c>
      <c r="E2065">
        <v>1.2816000000000001</v>
      </c>
    </row>
    <row r="2066" spans="4:5" x14ac:dyDescent="0.2">
      <c r="D2066" s="18">
        <v>38029</v>
      </c>
      <c r="E2066">
        <v>1.2802</v>
      </c>
    </row>
    <row r="2067" spans="4:5" x14ac:dyDescent="0.2">
      <c r="D2067" s="18">
        <v>38028</v>
      </c>
      <c r="E2067">
        <v>1.268</v>
      </c>
    </row>
    <row r="2068" spans="4:5" x14ac:dyDescent="0.2">
      <c r="D2068" s="18">
        <v>38027</v>
      </c>
      <c r="E2068">
        <v>1.2764</v>
      </c>
    </row>
    <row r="2069" spans="4:5" x14ac:dyDescent="0.2">
      <c r="D2069" s="18">
        <v>38026</v>
      </c>
      <c r="E2069">
        <v>1.2713000000000001</v>
      </c>
    </row>
    <row r="2070" spans="4:5" x14ac:dyDescent="0.2">
      <c r="D2070" s="18">
        <v>38023</v>
      </c>
      <c r="E2070">
        <v>1.2528999999999999</v>
      </c>
    </row>
    <row r="2071" spans="4:5" x14ac:dyDescent="0.2">
      <c r="D2071" s="18">
        <v>38022</v>
      </c>
      <c r="E2071">
        <v>1.2583</v>
      </c>
    </row>
    <row r="2072" spans="4:5" x14ac:dyDescent="0.2">
      <c r="D2072" s="18">
        <v>38021</v>
      </c>
      <c r="E2072">
        <v>1.2524</v>
      </c>
    </row>
    <row r="2073" spans="4:5" x14ac:dyDescent="0.2">
      <c r="D2073" s="18">
        <v>38020</v>
      </c>
      <c r="E2073">
        <v>1.2585</v>
      </c>
    </row>
    <row r="2074" spans="4:5" x14ac:dyDescent="0.2">
      <c r="D2074" s="18">
        <v>38019</v>
      </c>
      <c r="E2074">
        <v>1.2461</v>
      </c>
    </row>
    <row r="2075" spans="4:5" x14ac:dyDescent="0.2">
      <c r="D2075" s="18">
        <v>38016</v>
      </c>
      <c r="E2075">
        <v>1.2383999999999999</v>
      </c>
    </row>
    <row r="2076" spans="4:5" x14ac:dyDescent="0.2">
      <c r="D2076" s="18">
        <v>38015</v>
      </c>
      <c r="E2076">
        <v>1.2467999999999999</v>
      </c>
    </row>
    <row r="2077" spans="4:5" x14ac:dyDescent="0.2">
      <c r="D2077" s="18">
        <v>38014</v>
      </c>
      <c r="E2077">
        <v>1.2563</v>
      </c>
    </row>
    <row r="2078" spans="4:5" x14ac:dyDescent="0.2">
      <c r="D2078" s="18">
        <v>38013</v>
      </c>
      <c r="E2078">
        <v>1.2517</v>
      </c>
    </row>
    <row r="2079" spans="4:5" x14ac:dyDescent="0.2">
      <c r="D2079" s="18">
        <v>38012</v>
      </c>
      <c r="E2079">
        <v>1.2575000000000001</v>
      </c>
    </row>
    <row r="2080" spans="4:5" x14ac:dyDescent="0.2">
      <c r="D2080" s="18">
        <v>38009</v>
      </c>
      <c r="E2080">
        <v>1.2692000000000001</v>
      </c>
    </row>
    <row r="2081" spans="4:5" x14ac:dyDescent="0.2">
      <c r="D2081" s="18">
        <v>38008</v>
      </c>
      <c r="E2081">
        <v>1.2709999999999999</v>
      </c>
    </row>
    <row r="2082" spans="4:5" x14ac:dyDescent="0.2">
      <c r="D2082" s="18">
        <v>38007</v>
      </c>
      <c r="E2082">
        <v>1.2606999999999999</v>
      </c>
    </row>
    <row r="2083" spans="4:5" x14ac:dyDescent="0.2">
      <c r="D2083" s="18">
        <v>38006</v>
      </c>
      <c r="E2083">
        <v>1.2536</v>
      </c>
    </row>
    <row r="2084" spans="4:5" x14ac:dyDescent="0.2">
      <c r="D2084" s="18">
        <v>38005</v>
      </c>
      <c r="E2084">
        <v>1.2373000000000001</v>
      </c>
    </row>
    <row r="2085" spans="4:5" x14ac:dyDescent="0.2">
      <c r="D2085" s="18">
        <v>38002</v>
      </c>
      <c r="E2085">
        <v>1.2493000000000001</v>
      </c>
    </row>
    <row r="2086" spans="4:5" x14ac:dyDescent="0.2">
      <c r="D2086" s="18">
        <v>38001</v>
      </c>
      <c r="E2086">
        <v>1.2635000000000001</v>
      </c>
    </row>
    <row r="2087" spans="4:5" x14ac:dyDescent="0.2">
      <c r="D2087" s="18">
        <v>38000</v>
      </c>
      <c r="E2087">
        <v>1.2692000000000001</v>
      </c>
    </row>
    <row r="2088" spans="4:5" x14ac:dyDescent="0.2">
      <c r="D2088" s="18">
        <v>37999</v>
      </c>
      <c r="E2088">
        <v>1.2748999999999999</v>
      </c>
    </row>
    <row r="2089" spans="4:5" x14ac:dyDescent="0.2">
      <c r="D2089" s="18">
        <v>37998</v>
      </c>
      <c r="E2089">
        <v>1.2827999999999999</v>
      </c>
    </row>
    <row r="2090" spans="4:5" x14ac:dyDescent="0.2">
      <c r="D2090" s="18">
        <v>37995</v>
      </c>
      <c r="E2090">
        <v>1.2737000000000001</v>
      </c>
    </row>
    <row r="2091" spans="4:5" x14ac:dyDescent="0.2">
      <c r="D2091" s="18">
        <v>37994</v>
      </c>
      <c r="E2091">
        <v>1.2634000000000001</v>
      </c>
    </row>
    <row r="2092" spans="4:5" x14ac:dyDescent="0.2">
      <c r="D2092" s="18">
        <v>37993</v>
      </c>
      <c r="E2092">
        <v>1.2679</v>
      </c>
    </row>
    <row r="2093" spans="4:5" x14ac:dyDescent="0.2">
      <c r="D2093" s="18">
        <v>37992</v>
      </c>
      <c r="E2093">
        <v>1.2756000000000001</v>
      </c>
    </row>
    <row r="2094" spans="4:5" x14ac:dyDescent="0.2">
      <c r="D2094" s="18">
        <v>37991</v>
      </c>
      <c r="E2094">
        <v>1.2657</v>
      </c>
    </row>
    <row r="2095" spans="4:5" x14ac:dyDescent="0.2">
      <c r="D2095" s="18">
        <v>37988</v>
      </c>
      <c r="E2095">
        <v>1.2592000000000001</v>
      </c>
    </row>
    <row r="2096" spans="4:5" x14ac:dyDescent="0.2">
      <c r="D2096" s="18">
        <v>37987</v>
      </c>
      <c r="E2096" t="s">
        <v>29</v>
      </c>
    </row>
    <row r="2097" spans="4:5" x14ac:dyDescent="0.2">
      <c r="D2097" s="18">
        <v>37986</v>
      </c>
      <c r="E2097">
        <v>1.2629999999999999</v>
      </c>
    </row>
    <row r="2098" spans="4:5" x14ac:dyDescent="0.2">
      <c r="D2098" s="18">
        <v>37985</v>
      </c>
      <c r="E2098">
        <v>1.2496</v>
      </c>
    </row>
    <row r="2099" spans="4:5" x14ac:dyDescent="0.2">
      <c r="D2099" s="18">
        <v>37984</v>
      </c>
      <c r="E2099">
        <v>1.2499</v>
      </c>
    </row>
    <row r="2100" spans="4:5" x14ac:dyDescent="0.2">
      <c r="D2100" s="18">
        <v>37981</v>
      </c>
      <c r="E2100" t="s">
        <v>29</v>
      </c>
    </row>
    <row r="2101" spans="4:5" x14ac:dyDescent="0.2">
      <c r="D2101" s="18">
        <v>37980</v>
      </c>
      <c r="E2101" t="s">
        <v>29</v>
      </c>
    </row>
    <row r="2102" spans="4:5" x14ac:dyDescent="0.2">
      <c r="D2102" s="18">
        <v>37979</v>
      </c>
      <c r="E2102">
        <v>1.2406999999999999</v>
      </c>
    </row>
    <row r="2103" spans="4:5" x14ac:dyDescent="0.2">
      <c r="D2103" s="18">
        <v>37978</v>
      </c>
      <c r="E2103">
        <v>1.2392000000000001</v>
      </c>
    </row>
    <row r="2104" spans="4:5" x14ac:dyDescent="0.2">
      <c r="D2104" s="18">
        <v>37977</v>
      </c>
      <c r="E2104">
        <v>1.2434000000000001</v>
      </c>
    </row>
    <row r="2105" spans="4:5" x14ac:dyDescent="0.2">
      <c r="D2105" s="18">
        <v>37974</v>
      </c>
      <c r="E2105">
        <v>1.2418</v>
      </c>
    </row>
    <row r="2106" spans="4:5" x14ac:dyDescent="0.2">
      <c r="D2106" s="18">
        <v>37973</v>
      </c>
      <c r="E2106">
        <v>1.2403</v>
      </c>
    </row>
    <row r="2107" spans="4:5" x14ac:dyDescent="0.2">
      <c r="D2107" s="18">
        <v>37972</v>
      </c>
      <c r="E2107">
        <v>1.2337</v>
      </c>
    </row>
    <row r="2108" spans="4:5" x14ac:dyDescent="0.2">
      <c r="D2108" s="18">
        <v>37971</v>
      </c>
      <c r="E2108">
        <v>1.2339</v>
      </c>
    </row>
    <row r="2109" spans="4:5" x14ac:dyDescent="0.2">
      <c r="D2109" s="18">
        <v>37970</v>
      </c>
      <c r="E2109">
        <v>1.2230000000000001</v>
      </c>
    </row>
    <row r="2110" spans="4:5" x14ac:dyDescent="0.2">
      <c r="D2110" s="18">
        <v>37967</v>
      </c>
      <c r="E2110">
        <v>1.2254</v>
      </c>
    </row>
    <row r="2111" spans="4:5" x14ac:dyDescent="0.2">
      <c r="D2111" s="18">
        <v>37966</v>
      </c>
      <c r="E2111">
        <v>1.2186999999999999</v>
      </c>
    </row>
    <row r="2112" spans="4:5" x14ac:dyDescent="0.2">
      <c r="D2112" s="18">
        <v>37965</v>
      </c>
      <c r="E2112">
        <v>1.2239</v>
      </c>
    </row>
    <row r="2113" spans="4:5" x14ac:dyDescent="0.2">
      <c r="D2113" s="18">
        <v>37964</v>
      </c>
      <c r="E2113">
        <v>1.2258</v>
      </c>
    </row>
    <row r="2114" spans="4:5" x14ac:dyDescent="0.2">
      <c r="D2114" s="18">
        <v>37963</v>
      </c>
      <c r="E2114">
        <v>1.2218</v>
      </c>
    </row>
    <row r="2115" spans="4:5" x14ac:dyDescent="0.2">
      <c r="D2115" s="18">
        <v>37960</v>
      </c>
      <c r="E2115">
        <v>1.2087000000000001</v>
      </c>
    </row>
    <row r="2116" spans="4:5" x14ac:dyDescent="0.2">
      <c r="D2116" s="18">
        <v>37959</v>
      </c>
      <c r="E2116">
        <v>1.2074</v>
      </c>
    </row>
    <row r="2117" spans="4:5" x14ac:dyDescent="0.2">
      <c r="D2117" s="18">
        <v>37958</v>
      </c>
      <c r="E2117">
        <v>1.2101999999999999</v>
      </c>
    </row>
    <row r="2118" spans="4:5" x14ac:dyDescent="0.2">
      <c r="D2118" s="18">
        <v>37957</v>
      </c>
      <c r="E2118">
        <v>1.1975</v>
      </c>
    </row>
    <row r="2119" spans="4:5" x14ac:dyDescent="0.2">
      <c r="D2119" s="18">
        <v>37956</v>
      </c>
      <c r="E2119">
        <v>1.2019</v>
      </c>
    </row>
    <row r="2120" spans="4:5" x14ac:dyDescent="0.2">
      <c r="D2120" s="18">
        <v>37953</v>
      </c>
      <c r="E2120">
        <v>1.1994</v>
      </c>
    </row>
    <row r="2121" spans="4:5" x14ac:dyDescent="0.2">
      <c r="D2121" s="18">
        <v>37952</v>
      </c>
      <c r="E2121">
        <v>1.1901999999999999</v>
      </c>
    </row>
    <row r="2122" spans="4:5" x14ac:dyDescent="0.2">
      <c r="D2122" s="18">
        <v>37951</v>
      </c>
      <c r="E2122">
        <v>1.1828000000000001</v>
      </c>
    </row>
    <row r="2123" spans="4:5" x14ac:dyDescent="0.2">
      <c r="D2123" s="18">
        <v>37950</v>
      </c>
      <c r="E2123">
        <v>1.1766000000000001</v>
      </c>
    </row>
    <row r="2124" spans="4:5" x14ac:dyDescent="0.2">
      <c r="D2124" s="18">
        <v>37949</v>
      </c>
      <c r="E2124">
        <v>1.1822999999999999</v>
      </c>
    </row>
    <row r="2125" spans="4:5" x14ac:dyDescent="0.2">
      <c r="D2125" s="18">
        <v>37946</v>
      </c>
      <c r="E2125">
        <v>1.1899</v>
      </c>
    </row>
    <row r="2126" spans="4:5" x14ac:dyDescent="0.2">
      <c r="D2126" s="18">
        <v>37945</v>
      </c>
      <c r="E2126">
        <v>1.1909000000000001</v>
      </c>
    </row>
    <row r="2127" spans="4:5" x14ac:dyDescent="0.2">
      <c r="D2127" s="18">
        <v>37944</v>
      </c>
      <c r="E2127">
        <v>1.1910000000000001</v>
      </c>
    </row>
    <row r="2128" spans="4:5" x14ac:dyDescent="0.2">
      <c r="D2128" s="18">
        <v>37943</v>
      </c>
      <c r="E2128">
        <v>1.1778</v>
      </c>
    </row>
    <row r="2129" spans="4:5" x14ac:dyDescent="0.2">
      <c r="D2129" s="18">
        <v>37942</v>
      </c>
      <c r="E2129">
        <v>1.1801999999999999</v>
      </c>
    </row>
    <row r="2130" spans="4:5" x14ac:dyDescent="0.2">
      <c r="D2130" s="18">
        <v>37939</v>
      </c>
      <c r="E2130">
        <v>1.1765000000000001</v>
      </c>
    </row>
    <row r="2131" spans="4:5" x14ac:dyDescent="0.2">
      <c r="D2131" s="18">
        <v>37938</v>
      </c>
      <c r="E2131">
        <v>1.1679999999999999</v>
      </c>
    </row>
    <row r="2132" spans="4:5" x14ac:dyDescent="0.2">
      <c r="D2132" s="18">
        <v>37937</v>
      </c>
      <c r="E2132">
        <v>1.1599999999999999</v>
      </c>
    </row>
    <row r="2133" spans="4:5" x14ac:dyDescent="0.2">
      <c r="D2133" s="18">
        <v>37936</v>
      </c>
      <c r="E2133">
        <v>1.1496999999999999</v>
      </c>
    </row>
    <row r="2134" spans="4:5" x14ac:dyDescent="0.2">
      <c r="D2134" s="18">
        <v>37935</v>
      </c>
      <c r="E2134">
        <v>1.1483000000000001</v>
      </c>
    </row>
    <row r="2135" spans="4:5" x14ac:dyDescent="0.2">
      <c r="D2135" s="18">
        <v>37932</v>
      </c>
      <c r="E2135">
        <v>1.1424000000000001</v>
      </c>
    </row>
    <row r="2136" spans="4:5" x14ac:dyDescent="0.2">
      <c r="D2136" s="18">
        <v>37931</v>
      </c>
      <c r="E2136">
        <v>1.1449</v>
      </c>
    </row>
    <row r="2137" spans="4:5" x14ac:dyDescent="0.2">
      <c r="D2137" s="18">
        <v>37930</v>
      </c>
      <c r="E2137">
        <v>1.1473</v>
      </c>
    </row>
    <row r="2138" spans="4:5" x14ac:dyDescent="0.2">
      <c r="D2138" s="18">
        <v>37929</v>
      </c>
      <c r="E2138">
        <v>1.1468</v>
      </c>
    </row>
    <row r="2139" spans="4:5" x14ac:dyDescent="0.2">
      <c r="D2139" s="18">
        <v>37928</v>
      </c>
      <c r="E2139">
        <v>1.1589</v>
      </c>
    </row>
    <row r="2140" spans="4:5" x14ac:dyDescent="0.2">
      <c r="D2140" s="18">
        <v>37925</v>
      </c>
      <c r="E2140">
        <v>1.1621999999999999</v>
      </c>
    </row>
    <row r="2141" spans="4:5" x14ac:dyDescent="0.2">
      <c r="D2141" s="18">
        <v>37924</v>
      </c>
      <c r="E2141">
        <v>1.1736</v>
      </c>
    </row>
    <row r="2142" spans="4:5" x14ac:dyDescent="0.2">
      <c r="D2142" s="18">
        <v>37923</v>
      </c>
      <c r="E2142">
        <v>1.1684000000000001</v>
      </c>
    </row>
    <row r="2143" spans="4:5" x14ac:dyDescent="0.2">
      <c r="D2143" s="18">
        <v>37922</v>
      </c>
      <c r="E2143">
        <v>1.1673</v>
      </c>
    </row>
    <row r="2144" spans="4:5" x14ac:dyDescent="0.2">
      <c r="D2144" s="18">
        <v>37921</v>
      </c>
      <c r="E2144">
        <v>1.1748000000000001</v>
      </c>
    </row>
    <row r="2145" spans="4:5" x14ac:dyDescent="0.2">
      <c r="D2145" s="18">
        <v>37918</v>
      </c>
      <c r="E2145">
        <v>1.1780999999999999</v>
      </c>
    </row>
    <row r="2146" spans="4:5" x14ac:dyDescent="0.2">
      <c r="D2146" s="18">
        <v>37917</v>
      </c>
      <c r="E2146">
        <v>1.1786000000000001</v>
      </c>
    </row>
    <row r="2147" spans="4:5" x14ac:dyDescent="0.2">
      <c r="D2147" s="18">
        <v>37916</v>
      </c>
      <c r="E2147">
        <v>1.1694</v>
      </c>
    </row>
    <row r="2148" spans="4:5" x14ac:dyDescent="0.2">
      <c r="D2148" s="18">
        <v>37915</v>
      </c>
      <c r="E2148">
        <v>1.1623000000000001</v>
      </c>
    </row>
    <row r="2149" spans="4:5" x14ac:dyDescent="0.2">
      <c r="D2149" s="18">
        <v>37914</v>
      </c>
      <c r="E2149">
        <v>1.1629</v>
      </c>
    </row>
    <row r="2150" spans="4:5" x14ac:dyDescent="0.2">
      <c r="D2150" s="18">
        <v>37911</v>
      </c>
      <c r="E2150">
        <v>1.1578999999999999</v>
      </c>
    </row>
    <row r="2151" spans="4:5" x14ac:dyDescent="0.2">
      <c r="D2151" s="18">
        <v>37910</v>
      </c>
      <c r="E2151">
        <v>1.1615</v>
      </c>
    </row>
    <row r="2152" spans="4:5" x14ac:dyDescent="0.2">
      <c r="D2152" s="18">
        <v>37909</v>
      </c>
      <c r="E2152">
        <v>1.1669</v>
      </c>
    </row>
    <row r="2153" spans="4:5" x14ac:dyDescent="0.2">
      <c r="D2153" s="18">
        <v>37908</v>
      </c>
      <c r="E2153">
        <v>1.1634</v>
      </c>
    </row>
    <row r="2154" spans="4:5" x14ac:dyDescent="0.2">
      <c r="D2154" s="18">
        <v>37907</v>
      </c>
      <c r="E2154">
        <v>1.1688000000000001</v>
      </c>
    </row>
    <row r="2155" spans="4:5" x14ac:dyDescent="0.2">
      <c r="D2155" s="18">
        <v>37904</v>
      </c>
      <c r="E2155">
        <v>1.1788000000000001</v>
      </c>
    </row>
    <row r="2156" spans="4:5" x14ac:dyDescent="0.2">
      <c r="D2156" s="18">
        <v>37903</v>
      </c>
      <c r="E2156">
        <v>1.1788000000000001</v>
      </c>
    </row>
    <row r="2157" spans="4:5" x14ac:dyDescent="0.2">
      <c r="D2157" s="18">
        <v>37902</v>
      </c>
      <c r="E2157">
        <v>1.1780999999999999</v>
      </c>
    </row>
    <row r="2158" spans="4:5" x14ac:dyDescent="0.2">
      <c r="D2158" s="18">
        <v>37901</v>
      </c>
      <c r="E2158">
        <v>1.1768000000000001</v>
      </c>
    </row>
    <row r="2159" spans="4:5" x14ac:dyDescent="0.2">
      <c r="D2159" s="18">
        <v>37900</v>
      </c>
      <c r="E2159">
        <v>1.1578999999999999</v>
      </c>
    </row>
    <row r="2160" spans="4:5" x14ac:dyDescent="0.2">
      <c r="D2160" s="18">
        <v>37897</v>
      </c>
      <c r="E2160">
        <v>1.1686000000000001</v>
      </c>
    </row>
    <row r="2161" spans="4:5" x14ac:dyDescent="0.2">
      <c r="D2161" s="18">
        <v>37896</v>
      </c>
      <c r="E2161">
        <v>1.1692</v>
      </c>
    </row>
    <row r="2162" spans="4:5" x14ac:dyDescent="0.2">
      <c r="D2162" s="18">
        <v>37895</v>
      </c>
      <c r="E2162">
        <v>1.1671</v>
      </c>
    </row>
    <row r="2163" spans="4:5" x14ac:dyDescent="0.2">
      <c r="D2163" s="18">
        <v>37894</v>
      </c>
      <c r="E2163">
        <v>1.1652</v>
      </c>
    </row>
    <row r="2164" spans="4:5" x14ac:dyDescent="0.2">
      <c r="D2164" s="18">
        <v>37893</v>
      </c>
      <c r="E2164">
        <v>1.1413</v>
      </c>
    </row>
    <row r="2165" spans="4:5" x14ac:dyDescent="0.2">
      <c r="D2165" s="18">
        <v>37890</v>
      </c>
      <c r="E2165">
        <v>1.1487000000000001</v>
      </c>
    </row>
    <row r="2166" spans="4:5" x14ac:dyDescent="0.2">
      <c r="D2166" s="18">
        <v>37889</v>
      </c>
      <c r="E2166">
        <v>1.1493</v>
      </c>
    </row>
    <row r="2167" spans="4:5" x14ac:dyDescent="0.2">
      <c r="D2167" s="18">
        <v>37888</v>
      </c>
      <c r="E2167">
        <v>1.1466000000000001</v>
      </c>
    </row>
    <row r="2168" spans="4:5" x14ac:dyDescent="0.2">
      <c r="D2168" s="18">
        <v>37887</v>
      </c>
      <c r="E2168">
        <v>1.1464000000000001</v>
      </c>
    </row>
    <row r="2169" spans="4:5" x14ac:dyDescent="0.2">
      <c r="D2169" s="18">
        <v>37886</v>
      </c>
      <c r="E2169">
        <v>1.1468</v>
      </c>
    </row>
    <row r="2170" spans="4:5" x14ac:dyDescent="0.2">
      <c r="D2170" s="18">
        <v>37883</v>
      </c>
      <c r="E2170">
        <v>1.1312</v>
      </c>
    </row>
    <row r="2171" spans="4:5" x14ac:dyDescent="0.2">
      <c r="D2171" s="18">
        <v>37882</v>
      </c>
      <c r="E2171">
        <v>1.129</v>
      </c>
    </row>
    <row r="2172" spans="4:5" x14ac:dyDescent="0.2">
      <c r="D2172" s="18">
        <v>37881</v>
      </c>
      <c r="E2172">
        <v>1.1212</v>
      </c>
    </row>
    <row r="2173" spans="4:5" x14ac:dyDescent="0.2">
      <c r="D2173" s="18">
        <v>37880</v>
      </c>
      <c r="E2173">
        <v>1.1234999999999999</v>
      </c>
    </row>
    <row r="2174" spans="4:5" x14ac:dyDescent="0.2">
      <c r="D2174" s="18">
        <v>37879</v>
      </c>
      <c r="E2174">
        <v>1.1281000000000001</v>
      </c>
    </row>
    <row r="2175" spans="4:5" x14ac:dyDescent="0.2">
      <c r="D2175" s="18">
        <v>37876</v>
      </c>
      <c r="E2175">
        <v>1.1172</v>
      </c>
    </row>
    <row r="2176" spans="4:5" x14ac:dyDescent="0.2">
      <c r="D2176" s="18">
        <v>37875</v>
      </c>
      <c r="E2176">
        <v>1.1216999999999999</v>
      </c>
    </row>
    <row r="2177" spans="4:5" x14ac:dyDescent="0.2">
      <c r="D2177" s="18">
        <v>37874</v>
      </c>
      <c r="E2177">
        <v>1.1172</v>
      </c>
    </row>
    <row r="2178" spans="4:5" x14ac:dyDescent="0.2">
      <c r="D2178" s="18">
        <v>37873</v>
      </c>
      <c r="E2178">
        <v>1.1134999999999999</v>
      </c>
    </row>
    <row r="2179" spans="4:5" x14ac:dyDescent="0.2">
      <c r="D2179" s="18">
        <v>37872</v>
      </c>
      <c r="E2179">
        <v>1.1071</v>
      </c>
    </row>
    <row r="2180" spans="4:5" x14ac:dyDescent="0.2">
      <c r="D2180" s="18">
        <v>37869</v>
      </c>
      <c r="E2180">
        <v>1.0923</v>
      </c>
    </row>
    <row r="2181" spans="4:5" x14ac:dyDescent="0.2">
      <c r="D2181" s="18">
        <v>37868</v>
      </c>
      <c r="E2181">
        <v>1.0818000000000001</v>
      </c>
    </row>
    <row r="2182" spans="4:5" x14ac:dyDescent="0.2">
      <c r="D2182" s="18">
        <v>37867</v>
      </c>
      <c r="E2182">
        <v>1.0783</v>
      </c>
    </row>
    <row r="2183" spans="4:5" x14ac:dyDescent="0.2">
      <c r="D2183" s="18">
        <v>37866</v>
      </c>
      <c r="E2183">
        <v>1.0849</v>
      </c>
    </row>
    <row r="2184" spans="4:5" x14ac:dyDescent="0.2">
      <c r="D2184" s="18">
        <v>37865</v>
      </c>
      <c r="E2184">
        <v>1.0965</v>
      </c>
    </row>
    <row r="2185" spans="4:5" x14ac:dyDescent="0.2">
      <c r="D2185" s="18">
        <v>37862</v>
      </c>
      <c r="E2185">
        <v>1.0927</v>
      </c>
    </row>
    <row r="2186" spans="4:5" x14ac:dyDescent="0.2">
      <c r="D2186" s="18">
        <v>37861</v>
      </c>
      <c r="E2186">
        <v>1.0828</v>
      </c>
    </row>
    <row r="2187" spans="4:5" x14ac:dyDescent="0.2">
      <c r="D2187" s="18">
        <v>37860</v>
      </c>
      <c r="E2187">
        <v>1.0907</v>
      </c>
    </row>
    <row r="2188" spans="4:5" x14ac:dyDescent="0.2">
      <c r="D2188" s="18">
        <v>37859</v>
      </c>
      <c r="E2188">
        <v>1.0815999999999999</v>
      </c>
    </row>
    <row r="2189" spans="4:5" x14ac:dyDescent="0.2">
      <c r="D2189" s="18">
        <v>37858</v>
      </c>
      <c r="E2189">
        <v>1.0888</v>
      </c>
    </row>
    <row r="2190" spans="4:5" x14ac:dyDescent="0.2">
      <c r="D2190" s="18">
        <v>37855</v>
      </c>
      <c r="E2190">
        <v>1.0893999999999999</v>
      </c>
    </row>
    <row r="2191" spans="4:5" x14ac:dyDescent="0.2">
      <c r="D2191" s="18">
        <v>37854</v>
      </c>
      <c r="E2191">
        <v>1.1009</v>
      </c>
    </row>
    <row r="2192" spans="4:5" x14ac:dyDescent="0.2">
      <c r="D2192" s="18">
        <v>37853</v>
      </c>
      <c r="E2192">
        <v>1.1109</v>
      </c>
    </row>
    <row r="2193" spans="4:5" x14ac:dyDescent="0.2">
      <c r="D2193" s="18">
        <v>37852</v>
      </c>
      <c r="E2193">
        <v>1.1065</v>
      </c>
    </row>
    <row r="2194" spans="4:5" x14ac:dyDescent="0.2">
      <c r="D2194" s="18">
        <v>37851</v>
      </c>
      <c r="E2194">
        <v>1.1188</v>
      </c>
    </row>
    <row r="2195" spans="4:5" x14ac:dyDescent="0.2">
      <c r="D2195" s="18">
        <v>37848</v>
      </c>
      <c r="E2195">
        <v>1.1247</v>
      </c>
    </row>
    <row r="2196" spans="4:5" x14ac:dyDescent="0.2">
      <c r="D2196" s="18">
        <v>37847</v>
      </c>
      <c r="E2196">
        <v>1.127</v>
      </c>
    </row>
    <row r="2197" spans="4:5" x14ac:dyDescent="0.2">
      <c r="D2197" s="18">
        <v>37846</v>
      </c>
      <c r="E2197">
        <v>1.1276999999999999</v>
      </c>
    </row>
    <row r="2198" spans="4:5" x14ac:dyDescent="0.2">
      <c r="D2198" s="18">
        <v>37845</v>
      </c>
      <c r="E2198">
        <v>1.1312</v>
      </c>
    </row>
    <row r="2199" spans="4:5" x14ac:dyDescent="0.2">
      <c r="D2199" s="18">
        <v>37844</v>
      </c>
      <c r="E2199">
        <v>1.1294999999999999</v>
      </c>
    </row>
    <row r="2200" spans="4:5" x14ac:dyDescent="0.2">
      <c r="D2200" s="18">
        <v>37841</v>
      </c>
      <c r="E2200">
        <v>1.1326000000000001</v>
      </c>
    </row>
    <row r="2201" spans="4:5" x14ac:dyDescent="0.2">
      <c r="D2201" s="18">
        <v>37840</v>
      </c>
      <c r="E2201">
        <v>1.1353</v>
      </c>
    </row>
    <row r="2202" spans="4:5" x14ac:dyDescent="0.2">
      <c r="D2202" s="18">
        <v>37839</v>
      </c>
      <c r="E2202">
        <v>1.1392</v>
      </c>
    </row>
    <row r="2203" spans="4:5" x14ac:dyDescent="0.2">
      <c r="D2203" s="18">
        <v>37838</v>
      </c>
      <c r="E2203">
        <v>1.1333</v>
      </c>
    </row>
    <row r="2204" spans="4:5" x14ac:dyDescent="0.2">
      <c r="D2204" s="18">
        <v>37837</v>
      </c>
      <c r="E2204">
        <v>1.1307</v>
      </c>
    </row>
    <row r="2205" spans="4:5" x14ac:dyDescent="0.2">
      <c r="D2205" s="18">
        <v>37834</v>
      </c>
      <c r="E2205">
        <v>1.1169</v>
      </c>
    </row>
    <row r="2206" spans="4:5" x14ac:dyDescent="0.2">
      <c r="D2206" s="18">
        <v>37833</v>
      </c>
      <c r="E2206">
        <v>1.1317999999999999</v>
      </c>
    </row>
    <row r="2207" spans="4:5" x14ac:dyDescent="0.2">
      <c r="D2207" s="18">
        <v>37832</v>
      </c>
      <c r="E2207">
        <v>1.1419999999999999</v>
      </c>
    </row>
    <row r="2208" spans="4:5" x14ac:dyDescent="0.2">
      <c r="D2208" s="18">
        <v>37831</v>
      </c>
      <c r="E2208">
        <v>1.1462000000000001</v>
      </c>
    </row>
    <row r="2209" spans="4:5" x14ac:dyDescent="0.2">
      <c r="D2209" s="18">
        <v>37830</v>
      </c>
      <c r="E2209">
        <v>1.1489</v>
      </c>
    </row>
    <row r="2210" spans="4:5" x14ac:dyDescent="0.2">
      <c r="D2210" s="18">
        <v>37827</v>
      </c>
      <c r="E2210">
        <v>1.1476999999999999</v>
      </c>
    </row>
    <row r="2211" spans="4:5" x14ac:dyDescent="0.2">
      <c r="D2211" s="18">
        <v>37826</v>
      </c>
      <c r="E2211">
        <v>1.1467000000000001</v>
      </c>
    </row>
    <row r="2212" spans="4:5" x14ac:dyDescent="0.2">
      <c r="D2212" s="18">
        <v>37825</v>
      </c>
      <c r="E2212">
        <v>1.1400999999999999</v>
      </c>
    </row>
    <row r="2213" spans="4:5" x14ac:dyDescent="0.2">
      <c r="D2213" s="18">
        <v>37824</v>
      </c>
      <c r="E2213">
        <v>1.1343000000000001</v>
      </c>
    </row>
    <row r="2214" spans="4:5" x14ac:dyDescent="0.2">
      <c r="D2214" s="18">
        <v>37823</v>
      </c>
      <c r="E2214">
        <v>1.1284000000000001</v>
      </c>
    </row>
    <row r="2215" spans="4:5" x14ac:dyDescent="0.2">
      <c r="D2215" s="18">
        <v>37820</v>
      </c>
      <c r="E2215">
        <v>1.1205000000000001</v>
      </c>
    </row>
    <row r="2216" spans="4:5" x14ac:dyDescent="0.2">
      <c r="D2216" s="18">
        <v>37819</v>
      </c>
      <c r="E2216">
        <v>1.1231</v>
      </c>
    </row>
    <row r="2217" spans="4:5" x14ac:dyDescent="0.2">
      <c r="D2217" s="18">
        <v>37818</v>
      </c>
      <c r="E2217">
        <v>1.1137999999999999</v>
      </c>
    </row>
    <row r="2218" spans="4:5" x14ac:dyDescent="0.2">
      <c r="D2218" s="18">
        <v>37817</v>
      </c>
      <c r="E2218">
        <v>1.1318999999999999</v>
      </c>
    </row>
    <row r="2219" spans="4:5" x14ac:dyDescent="0.2">
      <c r="D2219" s="18">
        <v>37816</v>
      </c>
      <c r="E2219">
        <v>1.1298999999999999</v>
      </c>
    </row>
    <row r="2220" spans="4:5" x14ac:dyDescent="0.2">
      <c r="D2220" s="18">
        <v>37813</v>
      </c>
      <c r="E2220">
        <v>1.1315</v>
      </c>
    </row>
    <row r="2221" spans="4:5" x14ac:dyDescent="0.2">
      <c r="D2221" s="18">
        <v>37812</v>
      </c>
      <c r="E2221">
        <v>1.1342000000000001</v>
      </c>
    </row>
    <row r="2222" spans="4:5" x14ac:dyDescent="0.2">
      <c r="D2222" s="18">
        <v>37811</v>
      </c>
      <c r="E2222">
        <v>1.1355</v>
      </c>
    </row>
    <row r="2223" spans="4:5" x14ac:dyDescent="0.2">
      <c r="D2223" s="18">
        <v>37810</v>
      </c>
      <c r="E2223">
        <v>1.1326000000000001</v>
      </c>
    </row>
    <row r="2224" spans="4:5" x14ac:dyDescent="0.2">
      <c r="D2224" s="18">
        <v>37809</v>
      </c>
      <c r="E2224">
        <v>1.1359999999999999</v>
      </c>
    </row>
    <row r="2225" spans="4:5" x14ac:dyDescent="0.2">
      <c r="D2225" s="18">
        <v>37806</v>
      </c>
      <c r="E2225">
        <v>1.1466000000000001</v>
      </c>
    </row>
    <row r="2226" spans="4:5" x14ac:dyDescent="0.2">
      <c r="D2226" s="18">
        <v>37805</v>
      </c>
      <c r="E2226">
        <v>1.1456999999999999</v>
      </c>
    </row>
    <row r="2227" spans="4:5" x14ac:dyDescent="0.2">
      <c r="D2227" s="18">
        <v>37804</v>
      </c>
      <c r="E2227">
        <v>1.1535</v>
      </c>
    </row>
    <row r="2228" spans="4:5" x14ac:dyDescent="0.2">
      <c r="D2228" s="18">
        <v>37803</v>
      </c>
      <c r="E2228">
        <v>1.1543000000000001</v>
      </c>
    </row>
    <row r="2229" spans="4:5" x14ac:dyDescent="0.2">
      <c r="D2229" s="18">
        <v>37802</v>
      </c>
      <c r="E2229">
        <v>1.1427</v>
      </c>
    </row>
    <row r="2230" spans="4:5" x14ac:dyDescent="0.2">
      <c r="D2230" s="18">
        <v>37799</v>
      </c>
      <c r="E2230">
        <v>1.1413</v>
      </c>
    </row>
    <row r="2231" spans="4:5" x14ac:dyDescent="0.2">
      <c r="D2231" s="18">
        <v>37798</v>
      </c>
      <c r="E2231">
        <v>1.1432</v>
      </c>
    </row>
    <row r="2232" spans="4:5" x14ac:dyDescent="0.2">
      <c r="D2232" s="18">
        <v>37797</v>
      </c>
      <c r="E2232">
        <v>1.1551</v>
      </c>
    </row>
    <row r="2233" spans="4:5" x14ac:dyDescent="0.2">
      <c r="D2233" s="18">
        <v>37796</v>
      </c>
      <c r="E2233">
        <v>1.1565000000000001</v>
      </c>
    </row>
    <row r="2234" spans="4:5" x14ac:dyDescent="0.2">
      <c r="D2234" s="18">
        <v>37795</v>
      </c>
      <c r="E2234">
        <v>1.1538999999999999</v>
      </c>
    </row>
    <row r="2235" spans="4:5" x14ac:dyDescent="0.2">
      <c r="D2235" s="18">
        <v>37792</v>
      </c>
      <c r="E2235">
        <v>1.1655</v>
      </c>
    </row>
    <row r="2236" spans="4:5" x14ac:dyDescent="0.2">
      <c r="D2236" s="18">
        <v>37791</v>
      </c>
      <c r="E2236">
        <v>1.1655</v>
      </c>
    </row>
    <row r="2237" spans="4:5" x14ac:dyDescent="0.2">
      <c r="D2237" s="18">
        <v>37790</v>
      </c>
      <c r="E2237">
        <v>1.1698999999999999</v>
      </c>
    </row>
    <row r="2238" spans="4:5" x14ac:dyDescent="0.2">
      <c r="D2238" s="18">
        <v>37789</v>
      </c>
      <c r="E2238">
        <v>1.1797</v>
      </c>
    </row>
    <row r="2239" spans="4:5" x14ac:dyDescent="0.2">
      <c r="D2239" s="18">
        <v>37788</v>
      </c>
      <c r="E2239">
        <v>1.1854</v>
      </c>
    </row>
    <row r="2240" spans="4:5" x14ac:dyDescent="0.2">
      <c r="D2240" s="18">
        <v>37785</v>
      </c>
      <c r="E2240">
        <v>1.1751</v>
      </c>
    </row>
    <row r="2241" spans="4:5" x14ac:dyDescent="0.2">
      <c r="D2241" s="18">
        <v>37784</v>
      </c>
      <c r="E2241">
        <v>1.1734</v>
      </c>
    </row>
    <row r="2242" spans="4:5" x14ac:dyDescent="0.2">
      <c r="D2242" s="18">
        <v>37783</v>
      </c>
      <c r="E2242">
        <v>1.1748000000000001</v>
      </c>
    </row>
    <row r="2243" spans="4:5" x14ac:dyDescent="0.2">
      <c r="D2243" s="18">
        <v>37782</v>
      </c>
      <c r="E2243">
        <v>1.1698999999999999</v>
      </c>
    </row>
    <row r="2244" spans="4:5" x14ac:dyDescent="0.2">
      <c r="D2244" s="18">
        <v>37781</v>
      </c>
      <c r="E2244">
        <v>1.1726000000000001</v>
      </c>
    </row>
    <row r="2245" spans="4:5" x14ac:dyDescent="0.2">
      <c r="D2245" s="18">
        <v>37778</v>
      </c>
      <c r="E2245">
        <v>1.1813</v>
      </c>
    </row>
    <row r="2246" spans="4:5" x14ac:dyDescent="0.2">
      <c r="D2246" s="18">
        <v>37777</v>
      </c>
      <c r="E2246">
        <v>1.1775</v>
      </c>
    </row>
    <row r="2247" spans="4:5" x14ac:dyDescent="0.2">
      <c r="D2247" s="18">
        <v>37776</v>
      </c>
      <c r="E2247">
        <v>1.1691</v>
      </c>
    </row>
    <row r="2248" spans="4:5" x14ac:dyDescent="0.2">
      <c r="D2248" s="18">
        <v>37775</v>
      </c>
      <c r="E2248">
        <v>1.1722999999999999</v>
      </c>
    </row>
    <row r="2249" spans="4:5" x14ac:dyDescent="0.2">
      <c r="D2249" s="18">
        <v>37774</v>
      </c>
      <c r="E2249">
        <v>1.1672</v>
      </c>
    </row>
    <row r="2250" spans="4:5" x14ac:dyDescent="0.2">
      <c r="D2250" s="18">
        <v>37771</v>
      </c>
      <c r="E2250">
        <v>1.1821999999999999</v>
      </c>
    </row>
    <row r="2251" spans="4:5" x14ac:dyDescent="0.2">
      <c r="D2251" s="18">
        <v>37770</v>
      </c>
      <c r="E2251">
        <v>1.1756</v>
      </c>
    </row>
    <row r="2252" spans="4:5" x14ac:dyDescent="0.2">
      <c r="D2252" s="18">
        <v>37769</v>
      </c>
      <c r="E2252">
        <v>1.1738</v>
      </c>
    </row>
    <row r="2253" spans="4:5" x14ac:dyDescent="0.2">
      <c r="D2253" s="18">
        <v>37768</v>
      </c>
      <c r="E2253">
        <v>1.1900999999999999</v>
      </c>
    </row>
    <row r="2254" spans="4:5" x14ac:dyDescent="0.2">
      <c r="D2254" s="18">
        <v>37767</v>
      </c>
      <c r="E2254">
        <v>1.1813</v>
      </c>
    </row>
    <row r="2255" spans="4:5" x14ac:dyDescent="0.2">
      <c r="D2255" s="18">
        <v>37764</v>
      </c>
      <c r="E2255">
        <v>1.179</v>
      </c>
    </row>
    <row r="2256" spans="4:5" x14ac:dyDescent="0.2">
      <c r="D2256" s="18">
        <v>37763</v>
      </c>
      <c r="E2256">
        <v>1.1719999999999999</v>
      </c>
    </row>
    <row r="2257" spans="4:5" x14ac:dyDescent="0.2">
      <c r="D2257" s="18">
        <v>37762</v>
      </c>
      <c r="E2257">
        <v>1.1689000000000001</v>
      </c>
    </row>
    <row r="2258" spans="4:5" x14ac:dyDescent="0.2">
      <c r="D2258" s="18">
        <v>37761</v>
      </c>
      <c r="E2258">
        <v>1.1644000000000001</v>
      </c>
    </row>
    <row r="2259" spans="4:5" x14ac:dyDescent="0.2">
      <c r="D2259" s="18">
        <v>37760</v>
      </c>
      <c r="E2259">
        <v>1.1652</v>
      </c>
    </row>
    <row r="2260" spans="4:5" x14ac:dyDescent="0.2">
      <c r="D2260" s="18">
        <v>37757</v>
      </c>
      <c r="E2260">
        <v>1.1492</v>
      </c>
    </row>
    <row r="2261" spans="4:5" x14ac:dyDescent="0.2">
      <c r="D2261" s="18">
        <v>37756</v>
      </c>
      <c r="E2261">
        <v>1.1457999999999999</v>
      </c>
    </row>
    <row r="2262" spans="4:5" x14ac:dyDescent="0.2">
      <c r="D2262" s="18">
        <v>37755</v>
      </c>
      <c r="E2262">
        <v>1.1498999999999999</v>
      </c>
    </row>
    <row r="2263" spans="4:5" x14ac:dyDescent="0.2">
      <c r="D2263" s="18">
        <v>37754</v>
      </c>
      <c r="E2263">
        <v>1.1517999999999999</v>
      </c>
    </row>
    <row r="2264" spans="4:5" x14ac:dyDescent="0.2">
      <c r="D2264" s="18">
        <v>37753</v>
      </c>
      <c r="E2264">
        <v>1.1597</v>
      </c>
    </row>
    <row r="2265" spans="4:5" x14ac:dyDescent="0.2">
      <c r="D2265" s="18">
        <v>37750</v>
      </c>
      <c r="E2265">
        <v>1.1466000000000001</v>
      </c>
    </row>
    <row r="2266" spans="4:5" x14ac:dyDescent="0.2">
      <c r="D2266" s="18">
        <v>37749</v>
      </c>
      <c r="E2266">
        <v>1.1435</v>
      </c>
    </row>
    <row r="2267" spans="4:5" x14ac:dyDescent="0.2">
      <c r="D2267" s="18">
        <v>37748</v>
      </c>
      <c r="E2267">
        <v>1.1427</v>
      </c>
    </row>
    <row r="2268" spans="4:5" x14ac:dyDescent="0.2">
      <c r="D2268" s="18">
        <v>37747</v>
      </c>
      <c r="E2268">
        <v>1.1344000000000001</v>
      </c>
    </row>
    <row r="2269" spans="4:5" x14ac:dyDescent="0.2">
      <c r="D2269" s="18">
        <v>37746</v>
      </c>
      <c r="E2269">
        <v>1.1217999999999999</v>
      </c>
    </row>
    <row r="2270" spans="4:5" x14ac:dyDescent="0.2">
      <c r="D2270" s="18">
        <v>37743</v>
      </c>
      <c r="E2270">
        <v>1.1238999999999999</v>
      </c>
    </row>
    <row r="2271" spans="4:5" x14ac:dyDescent="0.2">
      <c r="D2271" s="18">
        <v>37742</v>
      </c>
      <c r="E2271" t="s">
        <v>29</v>
      </c>
    </row>
    <row r="2272" spans="4:5" x14ac:dyDescent="0.2">
      <c r="D2272" s="18">
        <v>37741</v>
      </c>
      <c r="E2272">
        <v>1.1131</v>
      </c>
    </row>
    <row r="2273" spans="4:5" x14ac:dyDescent="0.2">
      <c r="D2273" s="18">
        <v>37740</v>
      </c>
      <c r="E2273">
        <v>1.0955999999999999</v>
      </c>
    </row>
    <row r="2274" spans="4:5" x14ac:dyDescent="0.2">
      <c r="D2274" s="18">
        <v>37739</v>
      </c>
      <c r="E2274">
        <v>1.1025</v>
      </c>
    </row>
    <row r="2275" spans="4:5" x14ac:dyDescent="0.2">
      <c r="D2275" s="18">
        <v>37736</v>
      </c>
      <c r="E2275">
        <v>1.0972999999999999</v>
      </c>
    </row>
    <row r="2276" spans="4:5" x14ac:dyDescent="0.2">
      <c r="D2276" s="18">
        <v>37735</v>
      </c>
      <c r="E2276">
        <v>1.1008</v>
      </c>
    </row>
    <row r="2277" spans="4:5" x14ac:dyDescent="0.2">
      <c r="D2277" s="18">
        <v>37734</v>
      </c>
      <c r="E2277">
        <v>1.0944</v>
      </c>
    </row>
    <row r="2278" spans="4:5" x14ac:dyDescent="0.2">
      <c r="D2278" s="18">
        <v>37733</v>
      </c>
      <c r="E2278">
        <v>1.0971</v>
      </c>
    </row>
    <row r="2279" spans="4:5" x14ac:dyDescent="0.2">
      <c r="D2279" s="18">
        <v>37732</v>
      </c>
      <c r="E2279" t="s">
        <v>29</v>
      </c>
    </row>
    <row r="2280" spans="4:5" x14ac:dyDescent="0.2">
      <c r="D2280" s="18">
        <v>37729</v>
      </c>
      <c r="E2280" t="s">
        <v>29</v>
      </c>
    </row>
    <row r="2281" spans="4:5" x14ac:dyDescent="0.2">
      <c r="D2281" s="18">
        <v>37728</v>
      </c>
      <c r="E2281">
        <v>1.0920000000000001</v>
      </c>
    </row>
    <row r="2282" spans="4:5" x14ac:dyDescent="0.2">
      <c r="D2282" s="18">
        <v>37727</v>
      </c>
      <c r="E2282">
        <v>1.0835999999999999</v>
      </c>
    </row>
    <row r="2283" spans="4:5" x14ac:dyDescent="0.2">
      <c r="D2283" s="18">
        <v>37726</v>
      </c>
      <c r="E2283">
        <v>1.0784</v>
      </c>
    </row>
    <row r="2284" spans="4:5" x14ac:dyDescent="0.2">
      <c r="D2284" s="18">
        <v>37725</v>
      </c>
      <c r="E2284">
        <v>1.0737000000000001</v>
      </c>
    </row>
    <row r="2285" spans="4:5" x14ac:dyDescent="0.2">
      <c r="D2285" s="18">
        <v>37722</v>
      </c>
      <c r="E2285">
        <v>1.0734999999999999</v>
      </c>
    </row>
    <row r="2286" spans="4:5" x14ac:dyDescent="0.2">
      <c r="D2286" s="18">
        <v>37721</v>
      </c>
      <c r="E2286">
        <v>1.0805</v>
      </c>
    </row>
    <row r="2287" spans="4:5" x14ac:dyDescent="0.2">
      <c r="D2287" s="18">
        <v>37720</v>
      </c>
      <c r="E2287">
        <v>1.0742</v>
      </c>
    </row>
    <row r="2288" spans="4:5" x14ac:dyDescent="0.2">
      <c r="D2288" s="18">
        <v>37719</v>
      </c>
      <c r="E2288">
        <v>1.0660000000000001</v>
      </c>
    </row>
    <row r="2289" spans="4:5" x14ac:dyDescent="0.2">
      <c r="D2289" s="18">
        <v>37718</v>
      </c>
      <c r="E2289">
        <v>1.0582</v>
      </c>
    </row>
    <row r="2290" spans="4:5" x14ac:dyDescent="0.2">
      <c r="D2290" s="18">
        <v>37715</v>
      </c>
      <c r="E2290">
        <v>1.0720000000000001</v>
      </c>
    </row>
    <row r="2291" spans="4:5" x14ac:dyDescent="0.2">
      <c r="D2291" s="18">
        <v>37714</v>
      </c>
      <c r="E2291">
        <v>1.0702</v>
      </c>
    </row>
    <row r="2292" spans="4:5" x14ac:dyDescent="0.2">
      <c r="D2292" s="18">
        <v>37713</v>
      </c>
      <c r="E2292">
        <v>1.083</v>
      </c>
    </row>
    <row r="2293" spans="4:5" x14ac:dyDescent="0.2">
      <c r="D2293" s="18">
        <v>37712</v>
      </c>
      <c r="E2293">
        <v>1.0891</v>
      </c>
    </row>
    <row r="2294" spans="4:5" x14ac:dyDescent="0.2">
      <c r="D2294" s="18">
        <v>37711</v>
      </c>
      <c r="E2294">
        <v>1.0894999999999999</v>
      </c>
    </row>
    <row r="2295" spans="4:5" x14ac:dyDescent="0.2">
      <c r="D2295" s="18">
        <v>37708</v>
      </c>
      <c r="E2295">
        <v>1.073</v>
      </c>
    </row>
    <row r="2296" spans="4:5" x14ac:dyDescent="0.2">
      <c r="D2296" s="18">
        <v>37707</v>
      </c>
      <c r="E2296">
        <v>1.0723</v>
      </c>
    </row>
    <row r="2297" spans="4:5" x14ac:dyDescent="0.2">
      <c r="D2297" s="18">
        <v>37706</v>
      </c>
      <c r="E2297">
        <v>1.0667</v>
      </c>
    </row>
    <row r="2298" spans="4:5" x14ac:dyDescent="0.2">
      <c r="D2298" s="18">
        <v>37705</v>
      </c>
      <c r="E2298">
        <v>1.0690999999999999</v>
      </c>
    </row>
    <row r="2299" spans="4:5" x14ac:dyDescent="0.2">
      <c r="D2299" s="18">
        <v>37704</v>
      </c>
      <c r="E2299">
        <v>1.0633999999999999</v>
      </c>
    </row>
    <row r="2300" spans="4:5" x14ac:dyDescent="0.2">
      <c r="D2300" s="18">
        <v>37701</v>
      </c>
      <c r="E2300">
        <v>1.0571999999999999</v>
      </c>
    </row>
    <row r="2301" spans="4:5" x14ac:dyDescent="0.2">
      <c r="D2301" s="18">
        <v>37700</v>
      </c>
      <c r="E2301">
        <v>1.0591999999999999</v>
      </c>
    </row>
    <row r="2302" spans="4:5" x14ac:dyDescent="0.2">
      <c r="D2302" s="18">
        <v>37699</v>
      </c>
      <c r="E2302">
        <v>1.0569999999999999</v>
      </c>
    </row>
    <row r="2303" spans="4:5" x14ac:dyDescent="0.2">
      <c r="D2303" s="18">
        <v>37698</v>
      </c>
      <c r="E2303">
        <v>1.0586</v>
      </c>
    </row>
    <row r="2304" spans="4:5" x14ac:dyDescent="0.2">
      <c r="D2304" s="18">
        <v>37697</v>
      </c>
      <c r="E2304">
        <v>1.0801000000000001</v>
      </c>
    </row>
    <row r="2305" spans="4:5" x14ac:dyDescent="0.2">
      <c r="D2305" s="18">
        <v>37694</v>
      </c>
      <c r="E2305">
        <v>1.0774999999999999</v>
      </c>
    </row>
    <row r="2306" spans="4:5" x14ac:dyDescent="0.2">
      <c r="D2306" s="18">
        <v>37693</v>
      </c>
      <c r="E2306">
        <v>1.0864</v>
      </c>
    </row>
    <row r="2307" spans="4:5" x14ac:dyDescent="0.2">
      <c r="D2307" s="18">
        <v>37692</v>
      </c>
      <c r="E2307">
        <v>1.1028</v>
      </c>
    </row>
    <row r="2308" spans="4:5" x14ac:dyDescent="0.2">
      <c r="D2308" s="18">
        <v>37691</v>
      </c>
      <c r="E2308">
        <v>1.1080000000000001</v>
      </c>
    </row>
    <row r="2309" spans="4:5" x14ac:dyDescent="0.2">
      <c r="D2309" s="18">
        <v>37690</v>
      </c>
      <c r="E2309">
        <v>1.1042000000000001</v>
      </c>
    </row>
    <row r="2310" spans="4:5" x14ac:dyDescent="0.2">
      <c r="D2310" s="18">
        <v>37687</v>
      </c>
      <c r="E2310">
        <v>1.1039000000000001</v>
      </c>
    </row>
    <row r="2311" spans="4:5" x14ac:dyDescent="0.2">
      <c r="D2311" s="18">
        <v>37686</v>
      </c>
      <c r="E2311">
        <v>1.0963000000000001</v>
      </c>
    </row>
    <row r="2312" spans="4:5" x14ac:dyDescent="0.2">
      <c r="D2312" s="18">
        <v>37685</v>
      </c>
      <c r="E2312">
        <v>1.0966</v>
      </c>
    </row>
    <row r="2313" spans="4:5" x14ac:dyDescent="0.2">
      <c r="D2313" s="18">
        <v>37684</v>
      </c>
      <c r="E2313">
        <v>1.0919000000000001</v>
      </c>
    </row>
    <row r="2314" spans="4:5" x14ac:dyDescent="0.2">
      <c r="D2314" s="18">
        <v>37683</v>
      </c>
      <c r="E2314">
        <v>1.08</v>
      </c>
    </row>
    <row r="2315" spans="4:5" x14ac:dyDescent="0.2">
      <c r="D2315" s="18">
        <v>37680</v>
      </c>
      <c r="E2315">
        <v>1.0782</v>
      </c>
    </row>
    <row r="2316" spans="4:5" x14ac:dyDescent="0.2">
      <c r="D2316" s="18">
        <v>37679</v>
      </c>
      <c r="E2316">
        <v>1.0822000000000001</v>
      </c>
    </row>
    <row r="2317" spans="4:5" x14ac:dyDescent="0.2">
      <c r="D2317" s="18">
        <v>37678</v>
      </c>
      <c r="E2317">
        <v>1.0752999999999999</v>
      </c>
    </row>
    <row r="2318" spans="4:5" x14ac:dyDescent="0.2">
      <c r="D2318" s="18">
        <v>37677</v>
      </c>
      <c r="E2318">
        <v>1.0773999999999999</v>
      </c>
    </row>
    <row r="2319" spans="4:5" x14ac:dyDescent="0.2">
      <c r="D2319" s="18">
        <v>37676</v>
      </c>
      <c r="E2319">
        <v>1.0721000000000001</v>
      </c>
    </row>
    <row r="2320" spans="4:5" x14ac:dyDescent="0.2">
      <c r="D2320" s="18">
        <v>37673</v>
      </c>
      <c r="E2320">
        <v>1.0838000000000001</v>
      </c>
    </row>
    <row r="2321" spans="4:5" x14ac:dyDescent="0.2">
      <c r="D2321" s="18">
        <v>37672</v>
      </c>
      <c r="E2321">
        <v>1.0763</v>
      </c>
    </row>
    <row r="2322" spans="4:5" x14ac:dyDescent="0.2">
      <c r="D2322" s="18">
        <v>37671</v>
      </c>
      <c r="E2322">
        <v>1.0717000000000001</v>
      </c>
    </row>
    <row r="2323" spans="4:5" x14ac:dyDescent="0.2">
      <c r="D2323" s="18">
        <v>37670</v>
      </c>
      <c r="E2323">
        <v>1.0713999999999999</v>
      </c>
    </row>
    <row r="2324" spans="4:5" x14ac:dyDescent="0.2">
      <c r="D2324" s="18">
        <v>37669</v>
      </c>
      <c r="E2324">
        <v>1.0716000000000001</v>
      </c>
    </row>
    <row r="2325" spans="4:5" x14ac:dyDescent="0.2">
      <c r="D2325" s="18">
        <v>37666</v>
      </c>
      <c r="E2325">
        <v>1.0792999999999999</v>
      </c>
    </row>
    <row r="2326" spans="4:5" x14ac:dyDescent="0.2">
      <c r="D2326" s="18">
        <v>37665</v>
      </c>
      <c r="E2326">
        <v>1.0758000000000001</v>
      </c>
    </row>
    <row r="2327" spans="4:5" x14ac:dyDescent="0.2">
      <c r="D2327" s="18">
        <v>37664</v>
      </c>
      <c r="E2327">
        <v>1.0730999999999999</v>
      </c>
    </row>
    <row r="2328" spans="4:5" x14ac:dyDescent="0.2">
      <c r="D2328" s="18">
        <v>37663</v>
      </c>
      <c r="E2328">
        <v>1.0706</v>
      </c>
    </row>
    <row r="2329" spans="4:5" x14ac:dyDescent="0.2">
      <c r="D2329" s="18">
        <v>37662</v>
      </c>
      <c r="E2329">
        <v>1.0808</v>
      </c>
    </row>
    <row r="2330" spans="4:5" x14ac:dyDescent="0.2">
      <c r="D2330" s="18">
        <v>37659</v>
      </c>
      <c r="E2330">
        <v>1.0789</v>
      </c>
    </row>
    <row r="2331" spans="4:5" x14ac:dyDescent="0.2">
      <c r="D2331" s="18">
        <v>37658</v>
      </c>
      <c r="E2331">
        <v>1.0812999999999999</v>
      </c>
    </row>
    <row r="2332" spans="4:5" x14ac:dyDescent="0.2">
      <c r="D2332" s="18">
        <v>37657</v>
      </c>
      <c r="E2332">
        <v>1.091</v>
      </c>
    </row>
    <row r="2333" spans="4:5" x14ac:dyDescent="0.2">
      <c r="D2333" s="18">
        <v>37656</v>
      </c>
      <c r="E2333">
        <v>1.0822000000000001</v>
      </c>
    </row>
    <row r="2334" spans="4:5" x14ac:dyDescent="0.2">
      <c r="D2334" s="18">
        <v>37655</v>
      </c>
      <c r="E2334">
        <v>1.0729</v>
      </c>
    </row>
    <row r="2335" spans="4:5" x14ac:dyDescent="0.2">
      <c r="D2335" s="18">
        <v>37652</v>
      </c>
      <c r="E2335">
        <v>1.0815999999999999</v>
      </c>
    </row>
    <row r="2336" spans="4:5" x14ac:dyDescent="0.2">
      <c r="D2336" s="18">
        <v>37651</v>
      </c>
      <c r="E2336">
        <v>1.0748</v>
      </c>
    </row>
    <row r="2337" spans="4:5" x14ac:dyDescent="0.2">
      <c r="D2337" s="18">
        <v>37650</v>
      </c>
      <c r="E2337">
        <v>1.0868</v>
      </c>
    </row>
    <row r="2338" spans="4:5" x14ac:dyDescent="0.2">
      <c r="D2338" s="18">
        <v>37649</v>
      </c>
      <c r="E2338">
        <v>1.0808</v>
      </c>
    </row>
    <row r="2339" spans="4:5" x14ac:dyDescent="0.2">
      <c r="D2339" s="18">
        <v>37648</v>
      </c>
      <c r="E2339">
        <v>1.087</v>
      </c>
    </row>
    <row r="2340" spans="4:5" x14ac:dyDescent="0.2">
      <c r="D2340" s="18">
        <v>37645</v>
      </c>
      <c r="E2340">
        <v>1.0784</v>
      </c>
    </row>
    <row r="2341" spans="4:5" x14ac:dyDescent="0.2">
      <c r="D2341" s="18">
        <v>37644</v>
      </c>
      <c r="E2341">
        <v>1.0757000000000001</v>
      </c>
    </row>
    <row r="2342" spans="4:5" x14ac:dyDescent="0.2">
      <c r="D2342" s="18">
        <v>37643</v>
      </c>
      <c r="E2342">
        <v>1.0718000000000001</v>
      </c>
    </row>
    <row r="2343" spans="4:5" x14ac:dyDescent="0.2">
      <c r="D2343" s="18">
        <v>37642</v>
      </c>
      <c r="E2343">
        <v>1.0652999999999999</v>
      </c>
    </row>
    <row r="2344" spans="4:5" x14ac:dyDescent="0.2">
      <c r="D2344" s="18">
        <v>37641</v>
      </c>
      <c r="E2344">
        <v>1.0652999999999999</v>
      </c>
    </row>
    <row r="2345" spans="4:5" x14ac:dyDescent="0.2">
      <c r="D2345" s="18">
        <v>37638</v>
      </c>
      <c r="E2345">
        <v>1.0651999999999999</v>
      </c>
    </row>
    <row r="2346" spans="4:5" x14ac:dyDescent="0.2">
      <c r="D2346" s="18">
        <v>37637</v>
      </c>
      <c r="E2346">
        <v>1.0564</v>
      </c>
    </row>
    <row r="2347" spans="4:5" x14ac:dyDescent="0.2">
      <c r="D2347" s="18">
        <v>37636</v>
      </c>
      <c r="E2347">
        <v>1.0526</v>
      </c>
    </row>
    <row r="2348" spans="4:5" x14ac:dyDescent="0.2">
      <c r="D2348" s="18">
        <v>37635</v>
      </c>
      <c r="E2348">
        <v>1.0577000000000001</v>
      </c>
    </row>
    <row r="2349" spans="4:5" x14ac:dyDescent="0.2">
      <c r="D2349" s="18">
        <v>37634</v>
      </c>
      <c r="E2349">
        <v>1.0548999999999999</v>
      </c>
    </row>
    <row r="2350" spans="4:5" x14ac:dyDescent="0.2">
      <c r="D2350" s="18">
        <v>37631</v>
      </c>
      <c r="E2350">
        <v>1.0503</v>
      </c>
    </row>
    <row r="2351" spans="4:5" x14ac:dyDescent="0.2">
      <c r="D2351" s="18">
        <v>37630</v>
      </c>
      <c r="E2351">
        <v>1.0507</v>
      </c>
    </row>
    <row r="2352" spans="4:5" x14ac:dyDescent="0.2">
      <c r="D2352" s="18">
        <v>37629</v>
      </c>
      <c r="E2352">
        <v>1.0377000000000001</v>
      </c>
    </row>
    <row r="2353" spans="4:5" x14ac:dyDescent="0.2">
      <c r="D2353" s="18">
        <v>37628</v>
      </c>
      <c r="E2353">
        <v>1.0425</v>
      </c>
    </row>
    <row r="2354" spans="4:5" x14ac:dyDescent="0.2">
      <c r="D2354" s="18">
        <v>37627</v>
      </c>
      <c r="E2354">
        <v>1.0488</v>
      </c>
    </row>
    <row r="2355" spans="4:5" x14ac:dyDescent="0.2">
      <c r="D2355" s="18">
        <v>37624</v>
      </c>
      <c r="E2355">
        <v>1.0391999999999999</v>
      </c>
    </row>
    <row r="2356" spans="4:5" x14ac:dyDescent="0.2">
      <c r="D2356" s="18">
        <v>37623</v>
      </c>
      <c r="E2356">
        <v>1.0446</v>
      </c>
    </row>
    <row r="2357" spans="4:5" x14ac:dyDescent="0.2">
      <c r="D2357" s="18">
        <v>37622</v>
      </c>
      <c r="E2357" t="s">
        <v>29</v>
      </c>
    </row>
    <row r="2358" spans="4:5" x14ac:dyDescent="0.2">
      <c r="D2358" s="18">
        <v>37621</v>
      </c>
      <c r="E2358">
        <v>1.0487</v>
      </c>
    </row>
    <row r="2359" spans="4:5" x14ac:dyDescent="0.2">
      <c r="D2359" s="18">
        <v>37620</v>
      </c>
      <c r="E2359">
        <v>1.0422</v>
      </c>
    </row>
    <row r="2360" spans="4:5" x14ac:dyDescent="0.2">
      <c r="D2360" s="18">
        <v>37617</v>
      </c>
      <c r="E2360">
        <v>1.0376000000000001</v>
      </c>
    </row>
    <row r="2361" spans="4:5" x14ac:dyDescent="0.2">
      <c r="D2361" s="18">
        <v>37616</v>
      </c>
      <c r="E2361" t="s">
        <v>29</v>
      </c>
    </row>
    <row r="2362" spans="4:5" x14ac:dyDescent="0.2">
      <c r="D2362" s="18">
        <v>37615</v>
      </c>
      <c r="E2362" t="s">
        <v>29</v>
      </c>
    </row>
    <row r="2363" spans="4:5" x14ac:dyDescent="0.2">
      <c r="D2363" s="18">
        <v>37614</v>
      </c>
      <c r="E2363">
        <v>1.0296000000000001</v>
      </c>
    </row>
    <row r="2364" spans="4:5" x14ac:dyDescent="0.2">
      <c r="D2364" s="18">
        <v>37613</v>
      </c>
      <c r="E2364">
        <v>1.0282</v>
      </c>
    </row>
    <row r="2365" spans="4:5" x14ac:dyDescent="0.2">
      <c r="D2365" s="18">
        <v>37610</v>
      </c>
      <c r="E2365">
        <v>1.0255000000000001</v>
      </c>
    </row>
    <row r="2366" spans="4:5" x14ac:dyDescent="0.2">
      <c r="D2366" s="18">
        <v>37609</v>
      </c>
      <c r="E2366">
        <v>1.0273000000000001</v>
      </c>
    </row>
    <row r="2367" spans="4:5" x14ac:dyDescent="0.2">
      <c r="D2367" s="18">
        <v>37608</v>
      </c>
      <c r="E2367">
        <v>1.024</v>
      </c>
    </row>
    <row r="2368" spans="4:5" x14ac:dyDescent="0.2">
      <c r="D2368" s="18">
        <v>37607</v>
      </c>
      <c r="E2368">
        <v>1.0306999999999999</v>
      </c>
    </row>
    <row r="2369" spans="4:5" x14ac:dyDescent="0.2">
      <c r="D2369" s="18">
        <v>37606</v>
      </c>
      <c r="E2369">
        <v>1.0212000000000001</v>
      </c>
    </row>
    <row r="2370" spans="4:5" x14ac:dyDescent="0.2">
      <c r="D2370" s="18">
        <v>37603</v>
      </c>
      <c r="E2370">
        <v>1.0221</v>
      </c>
    </row>
    <row r="2371" spans="4:5" x14ac:dyDescent="0.2">
      <c r="D2371" s="18">
        <v>37602</v>
      </c>
      <c r="E2371">
        <v>1.0156000000000001</v>
      </c>
    </row>
    <row r="2372" spans="4:5" x14ac:dyDescent="0.2">
      <c r="D2372" s="18">
        <v>37601</v>
      </c>
      <c r="E2372">
        <v>1.0066999999999999</v>
      </c>
    </row>
    <row r="2373" spans="4:5" x14ac:dyDescent="0.2">
      <c r="D2373" s="18">
        <v>37600</v>
      </c>
      <c r="E2373">
        <v>1.0111000000000001</v>
      </c>
    </row>
    <row r="2374" spans="4:5" x14ac:dyDescent="0.2">
      <c r="D2374" s="18">
        <v>37599</v>
      </c>
      <c r="E2374">
        <v>1.0093000000000001</v>
      </c>
    </row>
    <row r="2375" spans="4:5" x14ac:dyDescent="0.2">
      <c r="D2375" s="18">
        <v>37596</v>
      </c>
      <c r="E2375">
        <v>1.0005999999999999</v>
      </c>
    </row>
    <row r="2376" spans="4:5" x14ac:dyDescent="0.2">
      <c r="D2376" s="18">
        <v>37595</v>
      </c>
      <c r="E2376">
        <v>0.99909999999999999</v>
      </c>
    </row>
    <row r="2377" spans="4:5" x14ac:dyDescent="0.2">
      <c r="D2377" s="18">
        <v>37594</v>
      </c>
      <c r="E2377">
        <v>1.0018</v>
      </c>
    </row>
    <row r="2378" spans="4:5" x14ac:dyDescent="0.2">
      <c r="D2378" s="18">
        <v>37593</v>
      </c>
      <c r="E2378">
        <v>0.99670000000000003</v>
      </c>
    </row>
    <row r="2379" spans="4:5" x14ac:dyDescent="0.2">
      <c r="D2379" s="18">
        <v>37592</v>
      </c>
      <c r="E2379">
        <v>0.98709999999999998</v>
      </c>
    </row>
    <row r="2380" spans="4:5" x14ac:dyDescent="0.2">
      <c r="D2380" s="18">
        <v>37589</v>
      </c>
      <c r="E2380">
        <v>0.99270000000000003</v>
      </c>
    </row>
    <row r="2381" spans="4:5" x14ac:dyDescent="0.2">
      <c r="D2381" s="18">
        <v>37588</v>
      </c>
      <c r="E2381">
        <v>0.99339999999999995</v>
      </c>
    </row>
    <row r="2382" spans="4:5" x14ac:dyDescent="0.2">
      <c r="D2382" s="18">
        <v>37587</v>
      </c>
      <c r="E2382">
        <v>0.99270000000000003</v>
      </c>
    </row>
    <row r="2383" spans="4:5" x14ac:dyDescent="0.2">
      <c r="D2383" s="18">
        <v>37586</v>
      </c>
      <c r="E2383">
        <v>0.99099999999999999</v>
      </c>
    </row>
    <row r="2384" spans="4:5" x14ac:dyDescent="0.2">
      <c r="D2384" s="18">
        <v>37585</v>
      </c>
      <c r="E2384">
        <v>0.99050000000000005</v>
      </c>
    </row>
    <row r="2385" spans="4:5" x14ac:dyDescent="0.2">
      <c r="D2385" s="18">
        <v>37582</v>
      </c>
      <c r="E2385">
        <v>1.0024</v>
      </c>
    </row>
    <row r="2386" spans="4:5" x14ac:dyDescent="0.2">
      <c r="D2386" s="18">
        <v>37581</v>
      </c>
      <c r="E2386">
        <v>1.0034000000000001</v>
      </c>
    </row>
    <row r="2387" spans="4:5" x14ac:dyDescent="0.2">
      <c r="D2387" s="18">
        <v>37580</v>
      </c>
      <c r="E2387">
        <v>1.0019</v>
      </c>
    </row>
    <row r="2388" spans="4:5" x14ac:dyDescent="0.2">
      <c r="D2388" s="18">
        <v>37579</v>
      </c>
      <c r="E2388">
        <v>1.0125</v>
      </c>
    </row>
    <row r="2389" spans="4:5" x14ac:dyDescent="0.2">
      <c r="D2389" s="18">
        <v>37578</v>
      </c>
      <c r="E2389">
        <v>1.0065</v>
      </c>
    </row>
    <row r="2390" spans="4:5" x14ac:dyDescent="0.2">
      <c r="D2390" s="18">
        <v>37575</v>
      </c>
      <c r="E2390">
        <v>1.0028999999999999</v>
      </c>
    </row>
    <row r="2391" spans="4:5" x14ac:dyDescent="0.2">
      <c r="D2391" s="18">
        <v>37574</v>
      </c>
      <c r="E2391">
        <v>1.0095000000000001</v>
      </c>
    </row>
    <row r="2392" spans="4:5" x14ac:dyDescent="0.2">
      <c r="D2392" s="18">
        <v>37573</v>
      </c>
      <c r="E2392">
        <v>1.0067999999999999</v>
      </c>
    </row>
    <row r="2393" spans="4:5" x14ac:dyDescent="0.2">
      <c r="D2393" s="18">
        <v>37572</v>
      </c>
      <c r="E2393">
        <v>1.0081</v>
      </c>
    </row>
    <row r="2394" spans="4:5" x14ac:dyDescent="0.2">
      <c r="D2394" s="18">
        <v>37571</v>
      </c>
      <c r="E2394">
        <v>1.0125999999999999</v>
      </c>
    </row>
    <row r="2395" spans="4:5" x14ac:dyDescent="0.2">
      <c r="D2395" s="18">
        <v>37568</v>
      </c>
      <c r="E2395">
        <v>1.0106999999999999</v>
      </c>
    </row>
    <row r="2396" spans="4:5" x14ac:dyDescent="0.2">
      <c r="D2396" s="18">
        <v>37567</v>
      </c>
      <c r="E2396">
        <v>1.0013000000000001</v>
      </c>
    </row>
    <row r="2397" spans="4:5" x14ac:dyDescent="0.2">
      <c r="D2397" s="18">
        <v>37566</v>
      </c>
      <c r="E2397">
        <v>0.99550000000000005</v>
      </c>
    </row>
    <row r="2398" spans="4:5" x14ac:dyDescent="0.2">
      <c r="D2398" s="18">
        <v>37565</v>
      </c>
      <c r="E2398">
        <v>1.0024</v>
      </c>
    </row>
    <row r="2399" spans="4:5" x14ac:dyDescent="0.2">
      <c r="D2399" s="18">
        <v>37564</v>
      </c>
      <c r="E2399">
        <v>0.99439999999999995</v>
      </c>
    </row>
    <row r="2400" spans="4:5" x14ac:dyDescent="0.2">
      <c r="D2400" s="18">
        <v>37561</v>
      </c>
      <c r="E2400">
        <v>0.99739999999999995</v>
      </c>
    </row>
    <row r="2401" spans="4:5" x14ac:dyDescent="0.2">
      <c r="D2401" s="18">
        <v>37560</v>
      </c>
      <c r="E2401">
        <v>0.98640000000000005</v>
      </c>
    </row>
    <row r="2402" spans="4:5" x14ac:dyDescent="0.2">
      <c r="D2402" s="18">
        <v>37559</v>
      </c>
      <c r="E2402">
        <v>0.98250000000000004</v>
      </c>
    </row>
    <row r="2403" spans="4:5" x14ac:dyDescent="0.2">
      <c r="D2403" s="18">
        <v>37558</v>
      </c>
      <c r="E2403">
        <v>0.98199999999999998</v>
      </c>
    </row>
    <row r="2404" spans="4:5" x14ac:dyDescent="0.2">
      <c r="D2404" s="18">
        <v>37557</v>
      </c>
      <c r="E2404">
        <v>0.97450000000000003</v>
      </c>
    </row>
    <row r="2405" spans="4:5" x14ac:dyDescent="0.2">
      <c r="D2405" s="18">
        <v>37554</v>
      </c>
      <c r="E2405">
        <v>0.97629999999999995</v>
      </c>
    </row>
    <row r="2406" spans="4:5" x14ac:dyDescent="0.2">
      <c r="D2406" s="18">
        <v>37553</v>
      </c>
      <c r="E2406">
        <v>0.9738</v>
      </c>
    </row>
    <row r="2407" spans="4:5" x14ac:dyDescent="0.2">
      <c r="D2407" s="18">
        <v>37552</v>
      </c>
      <c r="E2407">
        <v>0.97750000000000004</v>
      </c>
    </row>
    <row r="2408" spans="4:5" x14ac:dyDescent="0.2">
      <c r="D2408" s="18">
        <v>37551</v>
      </c>
      <c r="E2408">
        <v>0.9768</v>
      </c>
    </row>
    <row r="2409" spans="4:5" x14ac:dyDescent="0.2">
      <c r="D2409" s="18">
        <v>37550</v>
      </c>
      <c r="E2409">
        <v>0.9748</v>
      </c>
    </row>
    <row r="2410" spans="4:5" x14ac:dyDescent="0.2">
      <c r="D2410" s="18">
        <v>37547</v>
      </c>
      <c r="E2410">
        <v>0.97350000000000003</v>
      </c>
    </row>
    <row r="2411" spans="4:5" x14ac:dyDescent="0.2">
      <c r="D2411" s="18">
        <v>37546</v>
      </c>
      <c r="E2411">
        <v>0.97629999999999995</v>
      </c>
    </row>
    <row r="2412" spans="4:5" x14ac:dyDescent="0.2">
      <c r="D2412" s="18">
        <v>37545</v>
      </c>
      <c r="E2412">
        <v>0.98229999999999995</v>
      </c>
    </row>
    <row r="2413" spans="4:5" x14ac:dyDescent="0.2">
      <c r="D2413" s="18">
        <v>37544</v>
      </c>
      <c r="E2413">
        <v>0.98099999999999998</v>
      </c>
    </row>
    <row r="2414" spans="4:5" x14ac:dyDescent="0.2">
      <c r="D2414" s="18">
        <v>37543</v>
      </c>
      <c r="E2414">
        <v>0.98729999999999996</v>
      </c>
    </row>
    <row r="2415" spans="4:5" x14ac:dyDescent="0.2">
      <c r="D2415" s="18">
        <v>37540</v>
      </c>
      <c r="E2415">
        <v>0.98570000000000002</v>
      </c>
    </row>
    <row r="2416" spans="4:5" x14ac:dyDescent="0.2">
      <c r="D2416" s="18">
        <v>37539</v>
      </c>
      <c r="E2416">
        <v>0.98750000000000004</v>
      </c>
    </row>
    <row r="2417" spans="4:5" x14ac:dyDescent="0.2">
      <c r="D2417" s="18">
        <v>37538</v>
      </c>
      <c r="E2417">
        <v>0.98140000000000005</v>
      </c>
    </row>
    <row r="2418" spans="4:5" x14ac:dyDescent="0.2">
      <c r="D2418" s="18">
        <v>37537</v>
      </c>
      <c r="E2418">
        <v>0.98</v>
      </c>
    </row>
    <row r="2419" spans="4:5" x14ac:dyDescent="0.2">
      <c r="D2419" s="18">
        <v>37536</v>
      </c>
      <c r="E2419">
        <v>0.98080000000000001</v>
      </c>
    </row>
    <row r="2420" spans="4:5" x14ac:dyDescent="0.2">
      <c r="D2420" s="18">
        <v>37533</v>
      </c>
      <c r="E2420">
        <v>0.98650000000000004</v>
      </c>
    </row>
    <row r="2421" spans="4:5" x14ac:dyDescent="0.2">
      <c r="D2421" s="18">
        <v>37532</v>
      </c>
      <c r="E2421">
        <v>0.98899999999999999</v>
      </c>
    </row>
    <row r="2422" spans="4:5" x14ac:dyDescent="0.2">
      <c r="D2422" s="18">
        <v>37531</v>
      </c>
      <c r="E2422">
        <v>0.98350000000000004</v>
      </c>
    </row>
    <row r="2423" spans="4:5" x14ac:dyDescent="0.2">
      <c r="D2423" s="18">
        <v>37530</v>
      </c>
      <c r="E2423">
        <v>0.98609999999999998</v>
      </c>
    </row>
    <row r="2424" spans="4:5" x14ac:dyDescent="0.2">
      <c r="D2424" s="18">
        <v>37529</v>
      </c>
      <c r="E2424">
        <v>0.98599999999999999</v>
      </c>
    </row>
    <row r="2425" spans="4:5" x14ac:dyDescent="0.2">
      <c r="D2425" s="18">
        <v>37526</v>
      </c>
      <c r="E2425">
        <v>0.97789999999999999</v>
      </c>
    </row>
    <row r="2426" spans="4:5" x14ac:dyDescent="0.2">
      <c r="D2426" s="18">
        <v>37525</v>
      </c>
      <c r="E2426">
        <v>0.97960000000000003</v>
      </c>
    </row>
    <row r="2427" spans="4:5" x14ac:dyDescent="0.2">
      <c r="D2427" s="18">
        <v>37524</v>
      </c>
      <c r="E2427">
        <v>0.97709999999999997</v>
      </c>
    </row>
    <row r="2428" spans="4:5" x14ac:dyDescent="0.2">
      <c r="D2428" s="18">
        <v>37523</v>
      </c>
      <c r="E2428">
        <v>0.98280000000000001</v>
      </c>
    </row>
    <row r="2429" spans="4:5" x14ac:dyDescent="0.2">
      <c r="D2429" s="18">
        <v>37522</v>
      </c>
      <c r="E2429">
        <v>0.98309999999999997</v>
      </c>
    </row>
    <row r="2430" spans="4:5" x14ac:dyDescent="0.2">
      <c r="D2430" s="18">
        <v>37519</v>
      </c>
      <c r="E2430">
        <v>0.97899999999999998</v>
      </c>
    </row>
    <row r="2431" spans="4:5" x14ac:dyDescent="0.2">
      <c r="D2431" s="18">
        <v>37518</v>
      </c>
      <c r="E2431">
        <v>0.98140000000000005</v>
      </c>
    </row>
    <row r="2432" spans="4:5" x14ac:dyDescent="0.2">
      <c r="D2432" s="18">
        <v>37517</v>
      </c>
      <c r="E2432">
        <v>0.97250000000000003</v>
      </c>
    </row>
    <row r="2433" spans="4:5" x14ac:dyDescent="0.2">
      <c r="D2433" s="18">
        <v>37516</v>
      </c>
      <c r="E2433">
        <v>0.96489999999999998</v>
      </c>
    </row>
    <row r="2434" spans="4:5" x14ac:dyDescent="0.2">
      <c r="D2434" s="18">
        <v>37515</v>
      </c>
      <c r="E2434">
        <v>0.96830000000000005</v>
      </c>
    </row>
    <row r="2435" spans="4:5" x14ac:dyDescent="0.2">
      <c r="D2435" s="18">
        <v>37512</v>
      </c>
      <c r="E2435">
        <v>0.98099999999999998</v>
      </c>
    </row>
    <row r="2436" spans="4:5" x14ac:dyDescent="0.2">
      <c r="D2436" s="18">
        <v>37511</v>
      </c>
      <c r="E2436">
        <v>0.97570000000000001</v>
      </c>
    </row>
    <row r="2437" spans="4:5" x14ac:dyDescent="0.2">
      <c r="D2437" s="18">
        <v>37510</v>
      </c>
      <c r="E2437">
        <v>0.97489999999999999</v>
      </c>
    </row>
    <row r="2438" spans="4:5" x14ac:dyDescent="0.2">
      <c r="D2438" s="18">
        <v>37509</v>
      </c>
      <c r="E2438">
        <v>0.97599999999999998</v>
      </c>
    </row>
    <row r="2439" spans="4:5" x14ac:dyDescent="0.2">
      <c r="D2439" s="18">
        <v>37508</v>
      </c>
      <c r="E2439">
        <v>0.97940000000000005</v>
      </c>
    </row>
    <row r="2440" spans="4:5" x14ac:dyDescent="0.2">
      <c r="D2440" s="18">
        <v>37505</v>
      </c>
      <c r="E2440">
        <v>0.99180000000000001</v>
      </c>
    </row>
    <row r="2441" spans="4:5" x14ac:dyDescent="0.2">
      <c r="D2441" s="18">
        <v>37504</v>
      </c>
      <c r="E2441">
        <v>0.99750000000000005</v>
      </c>
    </row>
    <row r="2442" spans="4:5" x14ac:dyDescent="0.2">
      <c r="D2442" s="18">
        <v>37503</v>
      </c>
      <c r="E2442">
        <v>0.99470000000000003</v>
      </c>
    </row>
    <row r="2443" spans="4:5" x14ac:dyDescent="0.2">
      <c r="D2443" s="18">
        <v>37502</v>
      </c>
      <c r="E2443">
        <v>0.99099999999999999</v>
      </c>
    </row>
    <row r="2444" spans="4:5" x14ac:dyDescent="0.2">
      <c r="D2444" s="18">
        <v>37501</v>
      </c>
      <c r="E2444">
        <v>0.98209999999999997</v>
      </c>
    </row>
    <row r="2445" spans="4:5" x14ac:dyDescent="0.2">
      <c r="D2445" s="18">
        <v>37498</v>
      </c>
      <c r="E2445">
        <v>0.98329999999999995</v>
      </c>
    </row>
    <row r="2446" spans="4:5" x14ac:dyDescent="0.2">
      <c r="D2446" s="18">
        <v>37497</v>
      </c>
      <c r="E2446">
        <v>0.98429999999999995</v>
      </c>
    </row>
    <row r="2447" spans="4:5" x14ac:dyDescent="0.2">
      <c r="D2447" s="18">
        <v>37496</v>
      </c>
      <c r="E2447">
        <v>0.98260000000000003</v>
      </c>
    </row>
    <row r="2448" spans="4:5" x14ac:dyDescent="0.2">
      <c r="D2448" s="18">
        <v>37495</v>
      </c>
      <c r="E2448">
        <v>0.97740000000000005</v>
      </c>
    </row>
    <row r="2449" spans="4:5" x14ac:dyDescent="0.2">
      <c r="D2449" s="18">
        <v>37494</v>
      </c>
      <c r="E2449">
        <v>0.97009999999999996</v>
      </c>
    </row>
    <row r="2450" spans="4:5" x14ac:dyDescent="0.2">
      <c r="D2450" s="18">
        <v>37491</v>
      </c>
      <c r="E2450">
        <v>0.96970000000000001</v>
      </c>
    </row>
    <row r="2451" spans="4:5" x14ac:dyDescent="0.2">
      <c r="D2451" s="18">
        <v>37490</v>
      </c>
      <c r="E2451">
        <v>0.97699999999999998</v>
      </c>
    </row>
    <row r="2452" spans="4:5" x14ac:dyDescent="0.2">
      <c r="D2452" s="18">
        <v>37489</v>
      </c>
      <c r="E2452">
        <v>0.97619999999999996</v>
      </c>
    </row>
    <row r="2453" spans="4:5" x14ac:dyDescent="0.2">
      <c r="D2453" s="18">
        <v>37488</v>
      </c>
      <c r="E2453">
        <v>0.97919999999999996</v>
      </c>
    </row>
    <row r="2454" spans="4:5" x14ac:dyDescent="0.2">
      <c r="D2454" s="18">
        <v>37487</v>
      </c>
      <c r="E2454">
        <v>0.97989999999999999</v>
      </c>
    </row>
    <row r="2455" spans="4:5" x14ac:dyDescent="0.2">
      <c r="D2455" s="18">
        <v>37484</v>
      </c>
      <c r="E2455">
        <v>0.98250000000000004</v>
      </c>
    </row>
    <row r="2456" spans="4:5" x14ac:dyDescent="0.2">
      <c r="D2456" s="18">
        <v>37483</v>
      </c>
      <c r="E2456">
        <v>0.97770000000000001</v>
      </c>
    </row>
    <row r="2457" spans="4:5" x14ac:dyDescent="0.2">
      <c r="D2457" s="18">
        <v>37482</v>
      </c>
      <c r="E2457">
        <v>0.98570000000000002</v>
      </c>
    </row>
    <row r="2458" spans="4:5" x14ac:dyDescent="0.2">
      <c r="D2458" s="18">
        <v>37481</v>
      </c>
      <c r="E2458">
        <v>0.97989999999999999</v>
      </c>
    </row>
    <row r="2459" spans="4:5" x14ac:dyDescent="0.2">
      <c r="D2459" s="18">
        <v>37480</v>
      </c>
      <c r="E2459">
        <v>0.97799999999999998</v>
      </c>
    </row>
    <row r="2460" spans="4:5" x14ac:dyDescent="0.2">
      <c r="D2460" s="18">
        <v>37477</v>
      </c>
      <c r="E2460">
        <v>0.97289999999999999</v>
      </c>
    </row>
    <row r="2461" spans="4:5" x14ac:dyDescent="0.2">
      <c r="D2461" s="18">
        <v>37476</v>
      </c>
      <c r="E2461">
        <v>0.96870000000000001</v>
      </c>
    </row>
    <row r="2462" spans="4:5" x14ac:dyDescent="0.2">
      <c r="D2462" s="18">
        <v>37475</v>
      </c>
      <c r="E2462">
        <v>0.9698</v>
      </c>
    </row>
    <row r="2463" spans="4:5" x14ac:dyDescent="0.2">
      <c r="D2463" s="18">
        <v>37474</v>
      </c>
      <c r="E2463">
        <v>0.96889999999999998</v>
      </c>
    </row>
    <row r="2464" spans="4:5" x14ac:dyDescent="0.2">
      <c r="D2464" s="18">
        <v>37473</v>
      </c>
      <c r="E2464">
        <v>0.98360000000000003</v>
      </c>
    </row>
    <row r="2465" spans="4:5" x14ac:dyDescent="0.2">
      <c r="D2465" s="18">
        <v>37470</v>
      </c>
      <c r="E2465">
        <v>0.98729999999999996</v>
      </c>
    </row>
    <row r="2466" spans="4:5" x14ac:dyDescent="0.2">
      <c r="D2466" s="18">
        <v>37469</v>
      </c>
      <c r="E2466">
        <v>0.97599999999999998</v>
      </c>
    </row>
    <row r="2467" spans="4:5" x14ac:dyDescent="0.2">
      <c r="D2467" s="18">
        <v>37468</v>
      </c>
      <c r="E2467">
        <v>0.97829999999999995</v>
      </c>
    </row>
    <row r="2468" spans="4:5" x14ac:dyDescent="0.2">
      <c r="D2468" s="18">
        <v>37467</v>
      </c>
      <c r="E2468">
        <v>0.98350000000000004</v>
      </c>
    </row>
    <row r="2469" spans="4:5" x14ac:dyDescent="0.2">
      <c r="D2469" s="18">
        <v>37466</v>
      </c>
      <c r="E2469">
        <v>0.98209999999999997</v>
      </c>
    </row>
    <row r="2470" spans="4:5" x14ac:dyDescent="0.2">
      <c r="D2470" s="18">
        <v>37463</v>
      </c>
      <c r="E2470">
        <v>1.0007999999999999</v>
      </c>
    </row>
    <row r="2471" spans="4:5" x14ac:dyDescent="0.2">
      <c r="D2471" s="18">
        <v>37462</v>
      </c>
      <c r="E2471">
        <v>1.0014000000000001</v>
      </c>
    </row>
    <row r="2472" spans="4:5" x14ac:dyDescent="0.2">
      <c r="D2472" s="18">
        <v>37461</v>
      </c>
      <c r="E2472">
        <v>0.99150000000000005</v>
      </c>
    </row>
    <row r="2473" spans="4:5" x14ac:dyDescent="0.2">
      <c r="D2473" s="18">
        <v>37460</v>
      </c>
      <c r="E2473">
        <v>0.99099999999999999</v>
      </c>
    </row>
    <row r="2474" spans="4:5" x14ac:dyDescent="0.2">
      <c r="D2474" s="18">
        <v>37459</v>
      </c>
      <c r="E2474">
        <v>1.0085999999999999</v>
      </c>
    </row>
    <row r="2475" spans="4:5" x14ac:dyDescent="0.2">
      <c r="D2475" s="18">
        <v>37456</v>
      </c>
      <c r="E2475">
        <v>1.0145999999999999</v>
      </c>
    </row>
    <row r="2476" spans="4:5" x14ac:dyDescent="0.2">
      <c r="D2476" s="18">
        <v>37455</v>
      </c>
      <c r="E2476">
        <v>1.0058</v>
      </c>
    </row>
    <row r="2477" spans="4:5" x14ac:dyDescent="0.2">
      <c r="D2477" s="18">
        <v>37454</v>
      </c>
      <c r="E2477">
        <v>1.0064</v>
      </c>
    </row>
    <row r="2478" spans="4:5" x14ac:dyDescent="0.2">
      <c r="D2478" s="18">
        <v>37453</v>
      </c>
      <c r="E2478">
        <v>1.0126999999999999</v>
      </c>
    </row>
    <row r="2479" spans="4:5" x14ac:dyDescent="0.2">
      <c r="D2479" s="18">
        <v>37452</v>
      </c>
      <c r="E2479">
        <v>1.0024</v>
      </c>
    </row>
    <row r="2480" spans="4:5" x14ac:dyDescent="0.2">
      <c r="D2480" s="18">
        <v>37449</v>
      </c>
      <c r="E2480">
        <v>0.98729999999999996</v>
      </c>
    </row>
    <row r="2481" spans="4:5" x14ac:dyDescent="0.2">
      <c r="D2481" s="18">
        <v>37448</v>
      </c>
      <c r="E2481">
        <v>0.98360000000000003</v>
      </c>
    </row>
    <row r="2482" spans="4:5" x14ac:dyDescent="0.2">
      <c r="D2482" s="18">
        <v>37447</v>
      </c>
      <c r="E2482">
        <v>0.98980000000000001</v>
      </c>
    </row>
    <row r="2483" spans="4:5" x14ac:dyDescent="0.2">
      <c r="D2483" s="18">
        <v>37446</v>
      </c>
      <c r="E2483">
        <v>0.99299999999999999</v>
      </c>
    </row>
    <row r="2484" spans="4:5" x14ac:dyDescent="0.2">
      <c r="D2484" s="18">
        <v>37445</v>
      </c>
      <c r="E2484">
        <v>0.98280000000000001</v>
      </c>
    </row>
    <row r="2485" spans="4:5" x14ac:dyDescent="0.2">
      <c r="D2485" s="18">
        <v>37442</v>
      </c>
      <c r="E2485">
        <v>0.97250000000000003</v>
      </c>
    </row>
    <row r="2486" spans="4:5" x14ac:dyDescent="0.2">
      <c r="D2486" s="18">
        <v>37441</v>
      </c>
      <c r="E2486">
        <v>0.97899999999999998</v>
      </c>
    </row>
    <row r="2487" spans="4:5" x14ac:dyDescent="0.2">
      <c r="D2487" s="18">
        <v>37440</v>
      </c>
      <c r="E2487">
        <v>0.97799999999999998</v>
      </c>
    </row>
    <row r="2488" spans="4:5" x14ac:dyDescent="0.2">
      <c r="D2488" s="18">
        <v>37439</v>
      </c>
      <c r="E2488">
        <v>0.98380000000000001</v>
      </c>
    </row>
    <row r="2489" spans="4:5" x14ac:dyDescent="0.2">
      <c r="D2489" s="18">
        <v>37438</v>
      </c>
      <c r="E2489">
        <v>0.99129999999999996</v>
      </c>
    </row>
    <row r="2490" spans="4:5" x14ac:dyDescent="0.2">
      <c r="D2490" s="18">
        <v>37435</v>
      </c>
      <c r="E2490">
        <v>0.99750000000000005</v>
      </c>
    </row>
    <row r="2491" spans="4:5" x14ac:dyDescent="0.2">
      <c r="D2491" s="18">
        <v>37434</v>
      </c>
      <c r="E2491">
        <v>0.98240000000000005</v>
      </c>
    </row>
    <row r="2492" spans="4:5" x14ac:dyDescent="0.2">
      <c r="D2492" s="18">
        <v>37433</v>
      </c>
      <c r="E2492">
        <v>0.99170000000000003</v>
      </c>
    </row>
    <row r="2493" spans="4:5" x14ac:dyDescent="0.2">
      <c r="D2493" s="18">
        <v>37432</v>
      </c>
      <c r="E2493">
        <v>0.97119999999999995</v>
      </c>
    </row>
    <row r="2494" spans="4:5" x14ac:dyDescent="0.2">
      <c r="D2494" s="18">
        <v>37431</v>
      </c>
      <c r="E2494">
        <v>0.97809999999999997</v>
      </c>
    </row>
    <row r="2495" spans="4:5" x14ac:dyDescent="0.2">
      <c r="D2495" s="18">
        <v>37428</v>
      </c>
      <c r="E2495">
        <v>0.96360000000000001</v>
      </c>
    </row>
    <row r="2496" spans="4:5" x14ac:dyDescent="0.2">
      <c r="D2496" s="18">
        <v>37427</v>
      </c>
      <c r="E2496">
        <v>0.95920000000000005</v>
      </c>
    </row>
    <row r="2497" spans="4:5" x14ac:dyDescent="0.2">
      <c r="D2497" s="18">
        <v>37426</v>
      </c>
      <c r="E2497">
        <v>0.95609999999999995</v>
      </c>
    </row>
    <row r="2498" spans="4:5" x14ac:dyDescent="0.2">
      <c r="D2498" s="18">
        <v>37425</v>
      </c>
      <c r="E2498">
        <v>0.94840000000000002</v>
      </c>
    </row>
    <row r="2499" spans="4:5" x14ac:dyDescent="0.2">
      <c r="D2499" s="18">
        <v>37424</v>
      </c>
      <c r="E2499">
        <v>0.94259999999999999</v>
      </c>
    </row>
    <row r="2500" spans="4:5" x14ac:dyDescent="0.2">
      <c r="D2500" s="18">
        <v>37421</v>
      </c>
      <c r="E2500">
        <v>0.94779999999999998</v>
      </c>
    </row>
    <row r="2501" spans="4:5" x14ac:dyDescent="0.2">
      <c r="D2501" s="18">
        <v>37420</v>
      </c>
      <c r="E2501">
        <v>0.94169999999999998</v>
      </c>
    </row>
    <row r="2502" spans="4:5" x14ac:dyDescent="0.2">
      <c r="D2502" s="18">
        <v>37419</v>
      </c>
      <c r="E2502">
        <v>0.94520000000000004</v>
      </c>
    </row>
    <row r="2503" spans="4:5" x14ac:dyDescent="0.2">
      <c r="D2503" s="18">
        <v>37418</v>
      </c>
      <c r="E2503">
        <v>0.94169999999999998</v>
      </c>
    </row>
    <row r="2504" spans="4:5" x14ac:dyDescent="0.2">
      <c r="D2504" s="18">
        <v>37417</v>
      </c>
      <c r="E2504">
        <v>0.94589999999999996</v>
      </c>
    </row>
    <row r="2505" spans="4:5" x14ac:dyDescent="0.2">
      <c r="D2505" s="18">
        <v>37414</v>
      </c>
      <c r="E2505">
        <v>0.94520000000000004</v>
      </c>
    </row>
    <row r="2506" spans="4:5" x14ac:dyDescent="0.2">
      <c r="D2506" s="18">
        <v>37413</v>
      </c>
      <c r="E2506">
        <v>0.93859999999999999</v>
      </c>
    </row>
    <row r="2507" spans="4:5" x14ac:dyDescent="0.2">
      <c r="D2507" s="18">
        <v>37412</v>
      </c>
      <c r="E2507">
        <v>0.93710000000000004</v>
      </c>
    </row>
    <row r="2508" spans="4:5" x14ac:dyDescent="0.2">
      <c r="D2508" s="18">
        <v>37411</v>
      </c>
      <c r="E2508">
        <v>0.94350000000000001</v>
      </c>
    </row>
    <row r="2509" spans="4:5" x14ac:dyDescent="0.2">
      <c r="D2509" s="18">
        <v>37410</v>
      </c>
      <c r="E2509">
        <v>0.93130000000000002</v>
      </c>
    </row>
    <row r="2510" spans="4:5" x14ac:dyDescent="0.2">
      <c r="D2510" s="18">
        <v>37407</v>
      </c>
      <c r="E2510">
        <v>0.93869999999999998</v>
      </c>
    </row>
    <row r="2511" spans="4:5" x14ac:dyDescent="0.2">
      <c r="D2511" s="18">
        <v>37406</v>
      </c>
      <c r="E2511">
        <v>0.9375</v>
      </c>
    </row>
    <row r="2512" spans="4:5" x14ac:dyDescent="0.2">
      <c r="D2512" s="18">
        <v>37405</v>
      </c>
      <c r="E2512">
        <v>0.93200000000000005</v>
      </c>
    </row>
    <row r="2513" spans="4:5" x14ac:dyDescent="0.2">
      <c r="D2513" s="18">
        <v>37404</v>
      </c>
      <c r="E2513">
        <v>0.92549999999999999</v>
      </c>
    </row>
    <row r="2514" spans="4:5" x14ac:dyDescent="0.2">
      <c r="D2514" s="18">
        <v>37403</v>
      </c>
      <c r="E2514">
        <v>0.91900000000000004</v>
      </c>
    </row>
    <row r="2515" spans="4:5" x14ac:dyDescent="0.2">
      <c r="D2515" s="18">
        <v>37400</v>
      </c>
      <c r="E2515">
        <v>0.91879999999999995</v>
      </c>
    </row>
    <row r="2516" spans="4:5" x14ac:dyDescent="0.2">
      <c r="D2516" s="18">
        <v>37399</v>
      </c>
      <c r="E2516">
        <v>0.92130000000000001</v>
      </c>
    </row>
    <row r="2517" spans="4:5" x14ac:dyDescent="0.2">
      <c r="D2517" s="18">
        <v>37398</v>
      </c>
      <c r="E2517">
        <v>0.92600000000000005</v>
      </c>
    </row>
    <row r="2518" spans="4:5" x14ac:dyDescent="0.2">
      <c r="D2518" s="18">
        <v>37397</v>
      </c>
      <c r="E2518">
        <v>0.92130000000000001</v>
      </c>
    </row>
    <row r="2519" spans="4:5" x14ac:dyDescent="0.2">
      <c r="D2519" s="18">
        <v>37396</v>
      </c>
      <c r="E2519">
        <v>0.92020000000000002</v>
      </c>
    </row>
    <row r="2520" spans="4:5" x14ac:dyDescent="0.2">
      <c r="D2520" s="18">
        <v>37393</v>
      </c>
      <c r="E2520">
        <v>0.91520000000000001</v>
      </c>
    </row>
    <row r="2521" spans="4:5" x14ac:dyDescent="0.2">
      <c r="D2521" s="18">
        <v>37392</v>
      </c>
      <c r="E2521">
        <v>0.91239999999999999</v>
      </c>
    </row>
    <row r="2522" spans="4:5" x14ac:dyDescent="0.2">
      <c r="D2522" s="18">
        <v>37391</v>
      </c>
      <c r="E2522">
        <v>0.90300000000000002</v>
      </c>
    </row>
    <row r="2523" spans="4:5" x14ac:dyDescent="0.2">
      <c r="D2523" s="18">
        <v>37390</v>
      </c>
      <c r="E2523">
        <v>0.90620000000000001</v>
      </c>
    </row>
    <row r="2524" spans="4:5" x14ac:dyDescent="0.2">
      <c r="D2524" s="18">
        <v>37389</v>
      </c>
      <c r="E2524">
        <v>0.91180000000000005</v>
      </c>
    </row>
    <row r="2525" spans="4:5" x14ac:dyDescent="0.2">
      <c r="D2525" s="18">
        <v>37386</v>
      </c>
      <c r="E2525">
        <v>0.91180000000000005</v>
      </c>
    </row>
    <row r="2526" spans="4:5" x14ac:dyDescent="0.2">
      <c r="D2526" s="18">
        <v>37385</v>
      </c>
      <c r="E2526">
        <v>0.90610000000000002</v>
      </c>
    </row>
    <row r="2527" spans="4:5" x14ac:dyDescent="0.2">
      <c r="D2527" s="18">
        <v>37384</v>
      </c>
      <c r="E2527">
        <v>0.90880000000000005</v>
      </c>
    </row>
    <row r="2528" spans="4:5" x14ac:dyDescent="0.2">
      <c r="D2528" s="18">
        <v>37383</v>
      </c>
      <c r="E2528">
        <v>0.91249999999999998</v>
      </c>
    </row>
    <row r="2529" spans="4:5" x14ac:dyDescent="0.2">
      <c r="D2529" s="18">
        <v>37382</v>
      </c>
      <c r="E2529">
        <v>0.91439999999999999</v>
      </c>
    </row>
    <row r="2530" spans="4:5" x14ac:dyDescent="0.2">
      <c r="D2530" s="18">
        <v>37379</v>
      </c>
      <c r="E2530">
        <v>0.9083</v>
      </c>
    </row>
    <row r="2531" spans="4:5" x14ac:dyDescent="0.2">
      <c r="D2531" s="18">
        <v>37378</v>
      </c>
      <c r="E2531">
        <v>0.9032</v>
      </c>
    </row>
    <row r="2532" spans="4:5" x14ac:dyDescent="0.2">
      <c r="D2532" s="18">
        <v>37377</v>
      </c>
      <c r="E2532" t="s">
        <v>29</v>
      </c>
    </row>
    <row r="2533" spans="4:5" x14ac:dyDescent="0.2">
      <c r="D2533" s="18">
        <v>37376</v>
      </c>
      <c r="E2533">
        <v>0.90080000000000005</v>
      </c>
    </row>
    <row r="2534" spans="4:5" x14ac:dyDescent="0.2">
      <c r="D2534" s="18">
        <v>37375</v>
      </c>
      <c r="E2534">
        <v>0.90380000000000005</v>
      </c>
    </row>
    <row r="2535" spans="4:5" x14ac:dyDescent="0.2">
      <c r="D2535" s="18">
        <v>37372</v>
      </c>
      <c r="E2535">
        <v>0.89710000000000001</v>
      </c>
    </row>
    <row r="2536" spans="4:5" x14ac:dyDescent="0.2">
      <c r="D2536" s="18">
        <v>37371</v>
      </c>
      <c r="E2536">
        <v>0.89690000000000003</v>
      </c>
    </row>
    <row r="2537" spans="4:5" x14ac:dyDescent="0.2">
      <c r="D2537" s="18">
        <v>37370</v>
      </c>
      <c r="E2537">
        <v>0.88919999999999999</v>
      </c>
    </row>
    <row r="2538" spans="4:5" x14ac:dyDescent="0.2">
      <c r="D2538" s="18">
        <v>37369</v>
      </c>
      <c r="E2538">
        <v>0.88719999999999999</v>
      </c>
    </row>
    <row r="2539" spans="4:5" x14ac:dyDescent="0.2">
      <c r="D2539" s="18">
        <v>37368</v>
      </c>
      <c r="E2539">
        <v>0.88819999999999999</v>
      </c>
    </row>
    <row r="2540" spans="4:5" x14ac:dyDescent="0.2">
      <c r="D2540" s="18">
        <v>37365</v>
      </c>
      <c r="E2540">
        <v>0.88859999999999995</v>
      </c>
    </row>
    <row r="2541" spans="4:5" x14ac:dyDescent="0.2">
      <c r="D2541" s="18">
        <v>37364</v>
      </c>
      <c r="E2541">
        <v>0.88949999999999996</v>
      </c>
    </row>
    <row r="2542" spans="4:5" x14ac:dyDescent="0.2">
      <c r="D2542" s="18">
        <v>37363</v>
      </c>
      <c r="E2542">
        <v>0.88800000000000001</v>
      </c>
    </row>
    <row r="2543" spans="4:5" x14ac:dyDescent="0.2">
      <c r="D2543" s="18">
        <v>37362</v>
      </c>
      <c r="E2543">
        <v>0.88029999999999997</v>
      </c>
    </row>
    <row r="2544" spans="4:5" x14ac:dyDescent="0.2">
      <c r="D2544" s="18">
        <v>37361</v>
      </c>
      <c r="E2544">
        <v>0.88019999999999998</v>
      </c>
    </row>
    <row r="2545" spans="4:5" x14ac:dyDescent="0.2">
      <c r="D2545" s="18">
        <v>37358</v>
      </c>
      <c r="E2545">
        <v>0.88029999999999997</v>
      </c>
    </row>
    <row r="2546" spans="4:5" x14ac:dyDescent="0.2">
      <c r="D2546" s="18">
        <v>37357</v>
      </c>
      <c r="E2546">
        <v>0.87939999999999996</v>
      </c>
    </row>
    <row r="2547" spans="4:5" x14ac:dyDescent="0.2">
      <c r="D2547" s="18">
        <v>37356</v>
      </c>
      <c r="E2547">
        <v>0.87980000000000003</v>
      </c>
    </row>
    <row r="2548" spans="4:5" x14ac:dyDescent="0.2">
      <c r="D2548" s="18">
        <v>37355</v>
      </c>
      <c r="E2548">
        <v>0.87629999999999997</v>
      </c>
    </row>
    <row r="2549" spans="4:5" x14ac:dyDescent="0.2">
      <c r="D2549" s="18">
        <v>37354</v>
      </c>
      <c r="E2549">
        <v>0.87780000000000002</v>
      </c>
    </row>
    <row r="2550" spans="4:5" x14ac:dyDescent="0.2">
      <c r="D2550" s="18">
        <v>37351</v>
      </c>
      <c r="E2550">
        <v>0.87860000000000005</v>
      </c>
    </row>
    <row r="2551" spans="4:5" x14ac:dyDescent="0.2">
      <c r="D2551" s="18">
        <v>37350</v>
      </c>
      <c r="E2551">
        <v>0.88180000000000003</v>
      </c>
    </row>
    <row r="2552" spans="4:5" x14ac:dyDescent="0.2">
      <c r="D2552" s="18">
        <v>37349</v>
      </c>
      <c r="E2552">
        <v>0.88029999999999997</v>
      </c>
    </row>
    <row r="2553" spans="4:5" x14ac:dyDescent="0.2">
      <c r="D2553" s="18">
        <v>37348</v>
      </c>
      <c r="E2553">
        <v>0.87860000000000005</v>
      </c>
    </row>
    <row r="2554" spans="4:5" x14ac:dyDescent="0.2">
      <c r="D2554" s="18">
        <v>37347</v>
      </c>
      <c r="E2554" t="s">
        <v>29</v>
      </c>
    </row>
    <row r="2555" spans="4:5" x14ac:dyDescent="0.2">
      <c r="D2555" s="18">
        <v>37344</v>
      </c>
      <c r="E2555" t="s">
        <v>29</v>
      </c>
    </row>
    <row r="2556" spans="4:5" x14ac:dyDescent="0.2">
      <c r="D2556" s="18">
        <v>37343</v>
      </c>
      <c r="E2556">
        <v>0.87239999999999995</v>
      </c>
    </row>
    <row r="2557" spans="4:5" x14ac:dyDescent="0.2">
      <c r="D2557" s="18">
        <v>37342</v>
      </c>
      <c r="E2557">
        <v>0.87460000000000004</v>
      </c>
    </row>
    <row r="2558" spans="4:5" x14ac:dyDescent="0.2">
      <c r="D2558" s="18">
        <v>37341</v>
      </c>
      <c r="E2558">
        <v>0.87370000000000003</v>
      </c>
    </row>
    <row r="2559" spans="4:5" x14ac:dyDescent="0.2">
      <c r="D2559" s="18">
        <v>37340</v>
      </c>
      <c r="E2559">
        <v>0.87590000000000001</v>
      </c>
    </row>
    <row r="2560" spans="4:5" x14ac:dyDescent="0.2">
      <c r="D2560" s="18">
        <v>37337</v>
      </c>
      <c r="E2560">
        <v>0.87949999999999995</v>
      </c>
    </row>
    <row r="2561" spans="4:5" x14ac:dyDescent="0.2">
      <c r="D2561" s="18">
        <v>37336</v>
      </c>
      <c r="E2561">
        <v>0.88170000000000004</v>
      </c>
    </row>
    <row r="2562" spans="4:5" x14ac:dyDescent="0.2">
      <c r="D2562" s="18">
        <v>37335</v>
      </c>
      <c r="E2562">
        <v>0.88139999999999996</v>
      </c>
    </row>
    <row r="2563" spans="4:5" x14ac:dyDescent="0.2">
      <c r="D2563" s="18">
        <v>37334</v>
      </c>
      <c r="E2563">
        <v>0.88290000000000002</v>
      </c>
    </row>
    <row r="2564" spans="4:5" x14ac:dyDescent="0.2">
      <c r="D2564" s="18">
        <v>37333</v>
      </c>
      <c r="E2564">
        <v>0.87919999999999998</v>
      </c>
    </row>
    <row r="2565" spans="4:5" x14ac:dyDescent="0.2">
      <c r="D2565" s="18">
        <v>37330</v>
      </c>
      <c r="E2565">
        <v>0.88529999999999998</v>
      </c>
    </row>
    <row r="2566" spans="4:5" x14ac:dyDescent="0.2">
      <c r="D2566" s="18">
        <v>37329</v>
      </c>
      <c r="E2566">
        <v>0.88029999999999997</v>
      </c>
    </row>
    <row r="2567" spans="4:5" x14ac:dyDescent="0.2">
      <c r="D2567" s="18">
        <v>37328</v>
      </c>
      <c r="E2567">
        <v>0.87339999999999995</v>
      </c>
    </row>
    <row r="2568" spans="4:5" x14ac:dyDescent="0.2">
      <c r="D2568" s="18">
        <v>37327</v>
      </c>
      <c r="E2568">
        <v>0.87329999999999997</v>
      </c>
    </row>
    <row r="2569" spans="4:5" x14ac:dyDescent="0.2">
      <c r="D2569" s="18">
        <v>37326</v>
      </c>
      <c r="E2569">
        <v>0.87409999999999999</v>
      </c>
    </row>
    <row r="2570" spans="4:5" x14ac:dyDescent="0.2">
      <c r="D2570" s="18">
        <v>37323</v>
      </c>
      <c r="E2570">
        <v>0.87970000000000004</v>
      </c>
    </row>
    <row r="2571" spans="4:5" x14ac:dyDescent="0.2">
      <c r="D2571" s="18">
        <v>37322</v>
      </c>
      <c r="E2571">
        <v>0.87639999999999996</v>
      </c>
    </row>
    <row r="2572" spans="4:5" x14ac:dyDescent="0.2">
      <c r="D2572" s="18">
        <v>37321</v>
      </c>
      <c r="E2572">
        <v>0.87119999999999997</v>
      </c>
    </row>
    <row r="2573" spans="4:5" x14ac:dyDescent="0.2">
      <c r="D2573" s="18">
        <v>37320</v>
      </c>
      <c r="E2573">
        <v>0.86819999999999997</v>
      </c>
    </row>
    <row r="2574" spans="4:5" x14ac:dyDescent="0.2">
      <c r="D2574" s="18">
        <v>37319</v>
      </c>
      <c r="E2574">
        <v>0.8649</v>
      </c>
    </row>
    <row r="2575" spans="4:5" x14ac:dyDescent="0.2">
      <c r="D2575" s="18">
        <v>37316</v>
      </c>
      <c r="E2575">
        <v>0.8679</v>
      </c>
    </row>
    <row r="2576" spans="4:5" x14ac:dyDescent="0.2">
      <c r="D2576" s="18">
        <v>37315</v>
      </c>
      <c r="E2576">
        <v>0.86509999999999998</v>
      </c>
    </row>
    <row r="2577" spans="4:5" x14ac:dyDescent="0.2">
      <c r="D2577" s="18">
        <v>37314</v>
      </c>
      <c r="E2577">
        <v>0.8649</v>
      </c>
    </row>
    <row r="2578" spans="4:5" x14ac:dyDescent="0.2">
      <c r="D2578" s="18">
        <v>37313</v>
      </c>
      <c r="E2578">
        <v>0.86819999999999997</v>
      </c>
    </row>
    <row r="2579" spans="4:5" x14ac:dyDescent="0.2">
      <c r="D2579" s="18">
        <v>37312</v>
      </c>
      <c r="E2579">
        <v>0.87239999999999995</v>
      </c>
    </row>
    <row r="2580" spans="4:5" x14ac:dyDescent="0.2">
      <c r="D2580" s="18">
        <v>37309</v>
      </c>
      <c r="E2580">
        <v>0.87470000000000003</v>
      </c>
    </row>
    <row r="2581" spans="4:5" x14ac:dyDescent="0.2">
      <c r="D2581" s="18">
        <v>37308</v>
      </c>
      <c r="E2581">
        <v>0.87009999999999998</v>
      </c>
    </row>
    <row r="2582" spans="4:5" x14ac:dyDescent="0.2">
      <c r="D2582" s="18">
        <v>37307</v>
      </c>
      <c r="E2582">
        <v>0.87429999999999997</v>
      </c>
    </row>
    <row r="2583" spans="4:5" x14ac:dyDescent="0.2">
      <c r="D2583" s="18">
        <v>37306</v>
      </c>
      <c r="E2583">
        <v>0.86919999999999997</v>
      </c>
    </row>
    <row r="2584" spans="4:5" x14ac:dyDescent="0.2">
      <c r="D2584" s="18">
        <v>37305</v>
      </c>
      <c r="E2584">
        <v>0.87150000000000005</v>
      </c>
    </row>
    <row r="2585" spans="4:5" x14ac:dyDescent="0.2">
      <c r="D2585" s="18">
        <v>37302</v>
      </c>
      <c r="E2585">
        <v>0.87050000000000005</v>
      </c>
    </row>
    <row r="2586" spans="4:5" x14ac:dyDescent="0.2">
      <c r="D2586" s="18">
        <v>37301</v>
      </c>
      <c r="E2586">
        <v>0.86929999999999996</v>
      </c>
    </row>
    <row r="2587" spans="4:5" x14ac:dyDescent="0.2">
      <c r="D2587" s="18">
        <v>37300</v>
      </c>
      <c r="E2587">
        <v>0.87309999999999999</v>
      </c>
    </row>
    <row r="2588" spans="4:5" x14ac:dyDescent="0.2">
      <c r="D2588" s="18">
        <v>37299</v>
      </c>
      <c r="E2588">
        <v>0.87529999999999997</v>
      </c>
    </row>
    <row r="2589" spans="4:5" x14ac:dyDescent="0.2">
      <c r="D2589" s="18">
        <v>37298</v>
      </c>
      <c r="E2589">
        <v>0.87939999999999996</v>
      </c>
    </row>
    <row r="2590" spans="4:5" x14ac:dyDescent="0.2">
      <c r="D2590" s="18">
        <v>37295</v>
      </c>
      <c r="E2590">
        <v>0.874</v>
      </c>
    </row>
    <row r="2591" spans="4:5" x14ac:dyDescent="0.2">
      <c r="D2591" s="18">
        <v>37294</v>
      </c>
      <c r="E2591">
        <v>0.86639999999999995</v>
      </c>
    </row>
    <row r="2592" spans="4:5" x14ac:dyDescent="0.2">
      <c r="D2592" s="18">
        <v>37293</v>
      </c>
      <c r="E2592">
        <v>0.86639999999999995</v>
      </c>
    </row>
    <row r="2593" spans="4:5" x14ac:dyDescent="0.2">
      <c r="D2593" s="18">
        <v>37292</v>
      </c>
      <c r="E2593">
        <v>0.86829999999999996</v>
      </c>
    </row>
    <row r="2594" spans="4:5" x14ac:dyDescent="0.2">
      <c r="D2594" s="18">
        <v>37291</v>
      </c>
      <c r="E2594">
        <v>0.86439999999999995</v>
      </c>
    </row>
    <row r="2595" spans="4:5" x14ac:dyDescent="0.2">
      <c r="D2595" s="18">
        <v>37288</v>
      </c>
      <c r="E2595">
        <v>0.86319999999999997</v>
      </c>
    </row>
    <row r="2596" spans="4:5" x14ac:dyDescent="0.2">
      <c r="D2596" s="18">
        <v>37287</v>
      </c>
      <c r="E2596">
        <v>0.86370000000000002</v>
      </c>
    </row>
    <row r="2597" spans="4:5" x14ac:dyDescent="0.2">
      <c r="D2597" s="18">
        <v>37286</v>
      </c>
      <c r="E2597">
        <v>0.86419999999999997</v>
      </c>
    </row>
    <row r="2598" spans="4:5" x14ac:dyDescent="0.2">
      <c r="D2598" s="18">
        <v>37285</v>
      </c>
      <c r="E2598">
        <v>0.86240000000000006</v>
      </c>
    </row>
    <row r="2599" spans="4:5" x14ac:dyDescent="0.2">
      <c r="D2599" s="18">
        <v>37284</v>
      </c>
      <c r="E2599">
        <v>0.85780000000000001</v>
      </c>
    </row>
    <row r="2600" spans="4:5" x14ac:dyDescent="0.2">
      <c r="D2600" s="18">
        <v>37281</v>
      </c>
      <c r="E2600">
        <v>0.86629999999999996</v>
      </c>
    </row>
    <row r="2601" spans="4:5" x14ac:dyDescent="0.2">
      <c r="D2601" s="18">
        <v>37280</v>
      </c>
      <c r="E2601">
        <v>0.87670000000000003</v>
      </c>
    </row>
    <row r="2602" spans="4:5" x14ac:dyDescent="0.2">
      <c r="D2602" s="18">
        <v>37279</v>
      </c>
      <c r="E2602">
        <v>0.88560000000000005</v>
      </c>
    </row>
    <row r="2603" spans="4:5" x14ac:dyDescent="0.2">
      <c r="D2603" s="18">
        <v>37278</v>
      </c>
      <c r="E2603">
        <v>0.88300000000000001</v>
      </c>
    </row>
    <row r="2604" spans="4:5" x14ac:dyDescent="0.2">
      <c r="D2604" s="18">
        <v>37277</v>
      </c>
      <c r="E2604">
        <v>0.88400000000000001</v>
      </c>
    </row>
    <row r="2605" spans="4:5" x14ac:dyDescent="0.2">
      <c r="D2605" s="18">
        <v>37274</v>
      </c>
      <c r="E2605">
        <v>0.88100000000000001</v>
      </c>
    </row>
    <row r="2606" spans="4:5" x14ac:dyDescent="0.2">
      <c r="D2606" s="18">
        <v>37273</v>
      </c>
      <c r="E2606">
        <v>0.88190000000000002</v>
      </c>
    </row>
    <row r="2607" spans="4:5" x14ac:dyDescent="0.2">
      <c r="D2607" s="18">
        <v>37272</v>
      </c>
      <c r="E2607">
        <v>0.88170000000000004</v>
      </c>
    </row>
    <row r="2608" spans="4:5" x14ac:dyDescent="0.2">
      <c r="D2608" s="18">
        <v>37271</v>
      </c>
      <c r="E2608">
        <v>0.89219999999999999</v>
      </c>
    </row>
    <row r="2609" spans="4:5" x14ac:dyDescent="0.2">
      <c r="D2609" s="18">
        <v>37270</v>
      </c>
      <c r="E2609">
        <v>0.89270000000000005</v>
      </c>
    </row>
    <row r="2610" spans="4:5" x14ac:dyDescent="0.2">
      <c r="D2610" s="18">
        <v>37267</v>
      </c>
      <c r="E2610">
        <v>0.89190000000000003</v>
      </c>
    </row>
    <row r="2611" spans="4:5" x14ac:dyDescent="0.2">
      <c r="D2611" s="18">
        <v>37266</v>
      </c>
      <c r="E2611">
        <v>0.89090000000000003</v>
      </c>
    </row>
    <row r="2612" spans="4:5" x14ac:dyDescent="0.2">
      <c r="D2612" s="18">
        <v>37265</v>
      </c>
      <c r="E2612">
        <v>0.8921</v>
      </c>
    </row>
    <row r="2613" spans="4:5" x14ac:dyDescent="0.2">
      <c r="D2613" s="18">
        <v>37264</v>
      </c>
      <c r="E2613">
        <v>0.89090000000000003</v>
      </c>
    </row>
    <row r="2614" spans="4:5" x14ac:dyDescent="0.2">
      <c r="D2614" s="18">
        <v>37263</v>
      </c>
      <c r="E2614">
        <v>0.89049999999999996</v>
      </c>
    </row>
    <row r="2615" spans="4:5" x14ac:dyDescent="0.2">
      <c r="D2615" s="18">
        <v>37260</v>
      </c>
      <c r="E2615">
        <v>0.89539999999999997</v>
      </c>
    </row>
    <row r="2616" spans="4:5" x14ac:dyDescent="0.2">
      <c r="D2616" s="18">
        <v>37259</v>
      </c>
      <c r="E2616">
        <v>0.90359999999999996</v>
      </c>
    </row>
    <row r="2617" spans="4:5" x14ac:dyDescent="0.2">
      <c r="D2617" s="18">
        <v>37258</v>
      </c>
      <c r="E2617">
        <v>0.90380000000000005</v>
      </c>
    </row>
    <row r="2618" spans="4:5" x14ac:dyDescent="0.2">
      <c r="D2618" s="18">
        <v>37257</v>
      </c>
      <c r="E2618" t="s">
        <v>29</v>
      </c>
    </row>
    <row r="2619" spans="4:5" x14ac:dyDescent="0.2">
      <c r="D2619" s="18">
        <v>37256</v>
      </c>
      <c r="E2619" t="s">
        <v>29</v>
      </c>
    </row>
    <row r="2620" spans="4:5" x14ac:dyDescent="0.2">
      <c r="D2620" s="18">
        <v>37253</v>
      </c>
      <c r="E2620">
        <v>0.88129999999999997</v>
      </c>
    </row>
    <row r="2621" spans="4:5" x14ac:dyDescent="0.2">
      <c r="D2621" s="18">
        <v>37252</v>
      </c>
      <c r="E2621">
        <v>0.88229999999999997</v>
      </c>
    </row>
    <row r="2622" spans="4:5" x14ac:dyDescent="0.2">
      <c r="D2622" s="18">
        <v>37251</v>
      </c>
      <c r="E2622" t="s">
        <v>29</v>
      </c>
    </row>
    <row r="2623" spans="4:5" x14ac:dyDescent="0.2">
      <c r="D2623" s="18">
        <v>37250</v>
      </c>
      <c r="E2623" t="s">
        <v>29</v>
      </c>
    </row>
    <row r="2624" spans="4:5" x14ac:dyDescent="0.2">
      <c r="D2624" s="18">
        <v>37249</v>
      </c>
      <c r="E2624">
        <v>0.87980000000000003</v>
      </c>
    </row>
    <row r="2625" spans="4:5" x14ac:dyDescent="0.2">
      <c r="D2625" s="18">
        <v>37246</v>
      </c>
      <c r="E2625">
        <v>0.89429999999999998</v>
      </c>
    </row>
    <row r="2626" spans="4:5" x14ac:dyDescent="0.2">
      <c r="D2626" s="18">
        <v>37245</v>
      </c>
      <c r="E2626">
        <v>0.89729999999999999</v>
      </c>
    </row>
    <row r="2627" spans="4:5" x14ac:dyDescent="0.2">
      <c r="D2627" s="18">
        <v>37244</v>
      </c>
      <c r="E2627">
        <v>0.89829999999999999</v>
      </c>
    </row>
    <row r="2628" spans="4:5" x14ac:dyDescent="0.2">
      <c r="D2628" s="18">
        <v>37243</v>
      </c>
      <c r="E2628">
        <v>0.9012</v>
      </c>
    </row>
    <row r="2629" spans="4:5" x14ac:dyDescent="0.2">
      <c r="D2629" s="18">
        <v>37242</v>
      </c>
      <c r="E2629">
        <v>0.90490000000000004</v>
      </c>
    </row>
    <row r="2630" spans="4:5" x14ac:dyDescent="0.2">
      <c r="D2630" s="18">
        <v>37239</v>
      </c>
      <c r="E2630">
        <v>0.90159999999999996</v>
      </c>
    </row>
    <row r="2631" spans="4:5" x14ac:dyDescent="0.2">
      <c r="D2631" s="18">
        <v>37238</v>
      </c>
      <c r="E2631">
        <v>0.89749999999999996</v>
      </c>
    </row>
    <row r="2632" spans="4:5" x14ac:dyDescent="0.2">
      <c r="D2632" s="18">
        <v>37237</v>
      </c>
      <c r="E2632">
        <v>0.89380000000000004</v>
      </c>
    </row>
    <row r="2633" spans="4:5" x14ac:dyDescent="0.2">
      <c r="D2633" s="18">
        <v>37236</v>
      </c>
      <c r="E2633">
        <v>0.89080000000000004</v>
      </c>
    </row>
    <row r="2634" spans="4:5" x14ac:dyDescent="0.2">
      <c r="D2634" s="18">
        <v>37235</v>
      </c>
      <c r="E2634">
        <v>0.88500000000000001</v>
      </c>
    </row>
    <row r="2635" spans="4:5" x14ac:dyDescent="0.2">
      <c r="D2635" s="18">
        <v>37232</v>
      </c>
      <c r="E2635">
        <v>0.8911</v>
      </c>
    </row>
    <row r="2636" spans="4:5" x14ac:dyDescent="0.2">
      <c r="D2636" s="18">
        <v>37231</v>
      </c>
      <c r="E2636">
        <v>0.88890000000000002</v>
      </c>
    </row>
    <row r="2637" spans="4:5" x14ac:dyDescent="0.2">
      <c r="D2637" s="18">
        <v>37230</v>
      </c>
      <c r="E2637">
        <v>0.89190000000000003</v>
      </c>
    </row>
    <row r="2638" spans="4:5" x14ac:dyDescent="0.2">
      <c r="D2638" s="18">
        <v>37229</v>
      </c>
      <c r="E2638">
        <v>0.89019999999999999</v>
      </c>
    </row>
    <row r="2639" spans="4:5" x14ac:dyDescent="0.2">
      <c r="D2639" s="18">
        <v>37228</v>
      </c>
      <c r="E2639">
        <v>0.89249999999999996</v>
      </c>
    </row>
    <row r="2640" spans="4:5" x14ac:dyDescent="0.2">
      <c r="D2640" s="18">
        <v>37225</v>
      </c>
      <c r="E2640">
        <v>0.88980000000000004</v>
      </c>
    </row>
    <row r="2641" spans="4:5" x14ac:dyDescent="0.2">
      <c r="D2641" s="18">
        <v>37224</v>
      </c>
      <c r="E2641">
        <v>0.88870000000000005</v>
      </c>
    </row>
    <row r="2642" spans="4:5" x14ac:dyDescent="0.2">
      <c r="D2642" s="18">
        <v>37223</v>
      </c>
      <c r="E2642">
        <v>0.8831</v>
      </c>
    </row>
    <row r="2643" spans="4:5" x14ac:dyDescent="0.2">
      <c r="D2643" s="18">
        <v>37222</v>
      </c>
      <c r="E2643">
        <v>0.87880000000000003</v>
      </c>
    </row>
    <row r="2644" spans="4:5" x14ac:dyDescent="0.2">
      <c r="D2644" s="18">
        <v>37221</v>
      </c>
      <c r="E2644">
        <v>0.88180000000000003</v>
      </c>
    </row>
    <row r="2645" spans="4:5" x14ac:dyDescent="0.2">
      <c r="D2645" s="18">
        <v>37218</v>
      </c>
      <c r="E2645">
        <v>0.87949999999999995</v>
      </c>
    </row>
    <row r="2646" spans="4:5" x14ac:dyDescent="0.2">
      <c r="D2646" s="18">
        <v>37217</v>
      </c>
      <c r="E2646">
        <v>0.87780000000000002</v>
      </c>
    </row>
    <row r="2647" spans="4:5" x14ac:dyDescent="0.2">
      <c r="D2647" s="18">
        <v>37216</v>
      </c>
      <c r="E2647">
        <v>0.87909999999999999</v>
      </c>
    </row>
    <row r="2648" spans="4:5" x14ac:dyDescent="0.2">
      <c r="D2648" s="18">
        <v>37215</v>
      </c>
      <c r="E2648">
        <v>0.88239999999999996</v>
      </c>
    </row>
    <row r="2649" spans="4:5" x14ac:dyDescent="0.2">
      <c r="D2649" s="18">
        <v>37214</v>
      </c>
      <c r="E2649">
        <v>0.87929999999999997</v>
      </c>
    </row>
    <row r="2650" spans="4:5" x14ac:dyDescent="0.2">
      <c r="D2650" s="18">
        <v>37211</v>
      </c>
      <c r="E2650">
        <v>0.88449999999999995</v>
      </c>
    </row>
    <row r="2651" spans="4:5" x14ac:dyDescent="0.2">
      <c r="D2651" s="18">
        <v>37210</v>
      </c>
      <c r="E2651">
        <v>0.88249999999999995</v>
      </c>
    </row>
    <row r="2652" spans="4:5" x14ac:dyDescent="0.2">
      <c r="D2652" s="18">
        <v>37209</v>
      </c>
      <c r="E2652">
        <v>0.88029999999999997</v>
      </c>
    </row>
    <row r="2653" spans="4:5" x14ac:dyDescent="0.2">
      <c r="D2653" s="18">
        <v>37208</v>
      </c>
      <c r="E2653">
        <v>0.88419999999999999</v>
      </c>
    </row>
    <row r="2654" spans="4:5" x14ac:dyDescent="0.2">
      <c r="D2654" s="18">
        <v>37207</v>
      </c>
      <c r="E2654">
        <v>0.89190000000000003</v>
      </c>
    </row>
    <row r="2655" spans="4:5" x14ac:dyDescent="0.2">
      <c r="D2655" s="18">
        <v>37204</v>
      </c>
      <c r="E2655">
        <v>0.89300000000000002</v>
      </c>
    </row>
    <row r="2656" spans="4:5" x14ac:dyDescent="0.2">
      <c r="D2656" s="18">
        <v>37203</v>
      </c>
      <c r="E2656">
        <v>0.8972</v>
      </c>
    </row>
    <row r="2657" spans="4:5" x14ac:dyDescent="0.2">
      <c r="D2657" s="18">
        <v>37202</v>
      </c>
      <c r="E2657">
        <v>0.90139999999999998</v>
      </c>
    </row>
    <row r="2658" spans="4:5" x14ac:dyDescent="0.2">
      <c r="D2658" s="18">
        <v>37201</v>
      </c>
      <c r="E2658">
        <v>0.89610000000000001</v>
      </c>
    </row>
    <row r="2659" spans="4:5" x14ac:dyDescent="0.2">
      <c r="D2659" s="18">
        <v>37200</v>
      </c>
      <c r="E2659">
        <v>0.89610000000000001</v>
      </c>
    </row>
    <row r="2660" spans="4:5" x14ac:dyDescent="0.2">
      <c r="D2660" s="18">
        <v>37197</v>
      </c>
      <c r="E2660">
        <v>0.90559999999999996</v>
      </c>
    </row>
    <row r="2661" spans="4:5" x14ac:dyDescent="0.2">
      <c r="D2661" s="18">
        <v>37196</v>
      </c>
      <c r="E2661">
        <v>0.90969999999999995</v>
      </c>
    </row>
    <row r="2662" spans="4:5" x14ac:dyDescent="0.2">
      <c r="D2662" s="18">
        <v>37195</v>
      </c>
      <c r="E2662">
        <v>0.9042</v>
      </c>
    </row>
    <row r="2663" spans="4:5" x14ac:dyDescent="0.2">
      <c r="D2663" s="18">
        <v>37194</v>
      </c>
      <c r="E2663">
        <v>0.90639999999999998</v>
      </c>
    </row>
    <row r="2664" spans="4:5" x14ac:dyDescent="0.2">
      <c r="D2664" s="18">
        <v>37193</v>
      </c>
      <c r="E2664">
        <v>0.90049999999999997</v>
      </c>
    </row>
    <row r="2665" spans="4:5" x14ac:dyDescent="0.2">
      <c r="D2665" s="18">
        <v>37190</v>
      </c>
      <c r="E2665">
        <v>0.8911</v>
      </c>
    </row>
    <row r="2666" spans="4:5" x14ac:dyDescent="0.2">
      <c r="D2666" s="18">
        <v>37189</v>
      </c>
      <c r="E2666">
        <v>0.88890000000000002</v>
      </c>
    </row>
    <row r="2667" spans="4:5" x14ac:dyDescent="0.2">
      <c r="D2667" s="18">
        <v>37188</v>
      </c>
      <c r="E2667">
        <v>0.89170000000000005</v>
      </c>
    </row>
    <row r="2668" spans="4:5" x14ac:dyDescent="0.2">
      <c r="D2668" s="18">
        <v>37187</v>
      </c>
      <c r="E2668">
        <v>0.88870000000000005</v>
      </c>
    </row>
    <row r="2669" spans="4:5" x14ac:dyDescent="0.2">
      <c r="D2669" s="18">
        <v>37186</v>
      </c>
      <c r="E2669">
        <v>0.89690000000000003</v>
      </c>
    </row>
    <row r="2670" spans="4:5" x14ac:dyDescent="0.2">
      <c r="D2670" s="18">
        <v>37183</v>
      </c>
      <c r="E2670">
        <v>0.90090000000000003</v>
      </c>
    </row>
    <row r="2671" spans="4:5" x14ac:dyDescent="0.2">
      <c r="D2671" s="18">
        <v>37182</v>
      </c>
      <c r="E2671">
        <v>0.90259999999999996</v>
      </c>
    </row>
    <row r="2672" spans="4:5" x14ac:dyDescent="0.2">
      <c r="D2672" s="18">
        <v>37181</v>
      </c>
      <c r="E2672">
        <v>0.9022</v>
      </c>
    </row>
    <row r="2673" spans="4:5" x14ac:dyDescent="0.2">
      <c r="D2673" s="18">
        <v>37180</v>
      </c>
      <c r="E2673">
        <v>0.9052</v>
      </c>
    </row>
    <row r="2674" spans="4:5" x14ac:dyDescent="0.2">
      <c r="D2674" s="18">
        <v>37179</v>
      </c>
      <c r="E2674">
        <v>0.90969999999999995</v>
      </c>
    </row>
    <row r="2675" spans="4:5" x14ac:dyDescent="0.2">
      <c r="D2675" s="18">
        <v>37176</v>
      </c>
      <c r="E2675">
        <v>0.90400000000000003</v>
      </c>
    </row>
    <row r="2676" spans="4:5" x14ac:dyDescent="0.2">
      <c r="D2676" s="18">
        <v>37175</v>
      </c>
      <c r="E2676">
        <v>0.90620000000000001</v>
      </c>
    </row>
    <row r="2677" spans="4:5" x14ac:dyDescent="0.2">
      <c r="D2677" s="18">
        <v>37174</v>
      </c>
      <c r="E2677">
        <v>0.91359999999999997</v>
      </c>
    </row>
    <row r="2678" spans="4:5" x14ac:dyDescent="0.2">
      <c r="D2678" s="18">
        <v>37173</v>
      </c>
      <c r="E2678">
        <v>0.91930000000000001</v>
      </c>
    </row>
    <row r="2679" spans="4:5" x14ac:dyDescent="0.2">
      <c r="D2679" s="18">
        <v>37172</v>
      </c>
      <c r="E2679">
        <v>0.9214</v>
      </c>
    </row>
    <row r="2680" spans="4:5" x14ac:dyDescent="0.2">
      <c r="D2680" s="18">
        <v>37169</v>
      </c>
      <c r="E2680">
        <v>0.91739999999999999</v>
      </c>
    </row>
    <row r="2681" spans="4:5" x14ac:dyDescent="0.2">
      <c r="D2681" s="18">
        <v>37168</v>
      </c>
      <c r="E2681">
        <v>0.91169999999999995</v>
      </c>
    </row>
    <row r="2682" spans="4:5" x14ac:dyDescent="0.2">
      <c r="D2682" s="18">
        <v>37167</v>
      </c>
      <c r="E2682">
        <v>0.92090000000000005</v>
      </c>
    </row>
    <row r="2683" spans="4:5" x14ac:dyDescent="0.2">
      <c r="D2683" s="18">
        <v>37166</v>
      </c>
      <c r="E2683">
        <v>0.91890000000000005</v>
      </c>
    </row>
    <row r="2684" spans="4:5" x14ac:dyDescent="0.2">
      <c r="D2684" s="18">
        <v>37165</v>
      </c>
      <c r="E2684">
        <v>0.91249999999999998</v>
      </c>
    </row>
    <row r="2685" spans="4:5" x14ac:dyDescent="0.2">
      <c r="D2685" s="18">
        <v>37162</v>
      </c>
      <c r="E2685">
        <v>0.91310000000000002</v>
      </c>
    </row>
    <row r="2686" spans="4:5" x14ac:dyDescent="0.2">
      <c r="D2686" s="18">
        <v>37161</v>
      </c>
      <c r="E2686">
        <v>0.92049999999999998</v>
      </c>
    </row>
    <row r="2687" spans="4:5" x14ac:dyDescent="0.2">
      <c r="D2687" s="18">
        <v>37160</v>
      </c>
      <c r="E2687">
        <v>0.92190000000000005</v>
      </c>
    </row>
    <row r="2688" spans="4:5" x14ac:dyDescent="0.2">
      <c r="D2688" s="18">
        <v>37159</v>
      </c>
      <c r="E2688">
        <v>0.91759999999999997</v>
      </c>
    </row>
    <row r="2689" spans="4:5" x14ac:dyDescent="0.2">
      <c r="D2689" s="18">
        <v>37158</v>
      </c>
      <c r="E2689">
        <v>0.91639999999999999</v>
      </c>
    </row>
    <row r="2690" spans="4:5" x14ac:dyDescent="0.2">
      <c r="D2690" s="18">
        <v>37155</v>
      </c>
      <c r="E2690">
        <v>0.92</v>
      </c>
    </row>
    <row r="2691" spans="4:5" x14ac:dyDescent="0.2">
      <c r="D2691" s="18">
        <v>37154</v>
      </c>
      <c r="E2691">
        <v>0.92589999999999995</v>
      </c>
    </row>
    <row r="2692" spans="4:5" x14ac:dyDescent="0.2">
      <c r="D2692" s="18">
        <v>37153</v>
      </c>
      <c r="E2692">
        <v>0.92579999999999996</v>
      </c>
    </row>
    <row r="2693" spans="4:5" x14ac:dyDescent="0.2">
      <c r="D2693" s="18">
        <v>37152</v>
      </c>
      <c r="E2693">
        <v>0.92559999999999998</v>
      </c>
    </row>
    <row r="2694" spans="4:5" x14ac:dyDescent="0.2">
      <c r="D2694" s="18">
        <v>37151</v>
      </c>
      <c r="E2694">
        <v>0.92689999999999995</v>
      </c>
    </row>
    <row r="2695" spans="4:5" x14ac:dyDescent="0.2">
      <c r="D2695" s="18">
        <v>37148</v>
      </c>
      <c r="E2695">
        <v>0.92190000000000005</v>
      </c>
    </row>
    <row r="2696" spans="4:5" x14ac:dyDescent="0.2">
      <c r="D2696" s="18">
        <v>37147</v>
      </c>
      <c r="E2696">
        <v>0.90600000000000003</v>
      </c>
    </row>
    <row r="2697" spans="4:5" x14ac:dyDescent="0.2">
      <c r="D2697" s="18">
        <v>37146</v>
      </c>
      <c r="E2697">
        <v>0.9052</v>
      </c>
    </row>
    <row r="2698" spans="4:5" x14ac:dyDescent="0.2">
      <c r="D2698" s="18">
        <v>37145</v>
      </c>
      <c r="E2698">
        <v>0.89639999999999997</v>
      </c>
    </row>
    <row r="2699" spans="4:5" x14ac:dyDescent="0.2">
      <c r="D2699" s="18">
        <v>37144</v>
      </c>
      <c r="E2699">
        <v>0.90469999999999995</v>
      </c>
    </row>
    <row r="2700" spans="4:5" x14ac:dyDescent="0.2">
      <c r="D2700" s="18">
        <v>37141</v>
      </c>
      <c r="E2700">
        <v>0.8952</v>
      </c>
    </row>
    <row r="2701" spans="4:5" x14ac:dyDescent="0.2">
      <c r="D2701" s="18">
        <v>37140</v>
      </c>
      <c r="E2701">
        <v>0.88549999999999995</v>
      </c>
    </row>
    <row r="2702" spans="4:5" x14ac:dyDescent="0.2">
      <c r="D2702" s="18">
        <v>37139</v>
      </c>
      <c r="E2702">
        <v>0.8891</v>
      </c>
    </row>
    <row r="2703" spans="4:5" x14ac:dyDescent="0.2">
      <c r="D2703" s="18">
        <v>37138</v>
      </c>
      <c r="E2703">
        <v>0.89700000000000002</v>
      </c>
    </row>
    <row r="2704" spans="4:5" x14ac:dyDescent="0.2">
      <c r="D2704" s="18">
        <v>37137</v>
      </c>
      <c r="E2704">
        <v>0.90720000000000001</v>
      </c>
    </row>
    <row r="2705" spans="4:5" x14ac:dyDescent="0.2">
      <c r="D2705" s="18">
        <v>37134</v>
      </c>
      <c r="E2705">
        <v>0.91579999999999995</v>
      </c>
    </row>
    <row r="2706" spans="4:5" x14ac:dyDescent="0.2">
      <c r="D2706" s="18">
        <v>37133</v>
      </c>
      <c r="E2706">
        <v>0.90949999999999998</v>
      </c>
    </row>
    <row r="2707" spans="4:5" x14ac:dyDescent="0.2">
      <c r="D2707" s="18">
        <v>37132</v>
      </c>
      <c r="E2707">
        <v>0.91220000000000001</v>
      </c>
    </row>
    <row r="2708" spans="4:5" x14ac:dyDescent="0.2">
      <c r="D2708" s="18">
        <v>37131</v>
      </c>
      <c r="E2708">
        <v>0.9042</v>
      </c>
    </row>
    <row r="2709" spans="4:5" x14ac:dyDescent="0.2">
      <c r="D2709" s="18">
        <v>37130</v>
      </c>
      <c r="E2709">
        <v>0.90900000000000003</v>
      </c>
    </row>
    <row r="2710" spans="4:5" x14ac:dyDescent="0.2">
      <c r="D2710" s="18">
        <v>37127</v>
      </c>
      <c r="E2710">
        <v>0.91080000000000005</v>
      </c>
    </row>
    <row r="2711" spans="4:5" x14ac:dyDescent="0.2">
      <c r="D2711" s="18">
        <v>37126</v>
      </c>
      <c r="E2711">
        <v>0.91120000000000001</v>
      </c>
    </row>
    <row r="2712" spans="4:5" x14ac:dyDescent="0.2">
      <c r="D2712" s="18">
        <v>37125</v>
      </c>
      <c r="E2712">
        <v>0.92159999999999997</v>
      </c>
    </row>
    <row r="2713" spans="4:5" x14ac:dyDescent="0.2">
      <c r="D2713" s="18">
        <v>37124</v>
      </c>
      <c r="E2713">
        <v>0.91279999999999994</v>
      </c>
    </row>
    <row r="2714" spans="4:5" x14ac:dyDescent="0.2">
      <c r="D2714" s="18">
        <v>37123</v>
      </c>
      <c r="E2714">
        <v>0.91490000000000005</v>
      </c>
    </row>
    <row r="2715" spans="4:5" x14ac:dyDescent="0.2">
      <c r="D2715" s="18">
        <v>37120</v>
      </c>
      <c r="E2715">
        <v>0.91379999999999995</v>
      </c>
    </row>
    <row r="2716" spans="4:5" x14ac:dyDescent="0.2">
      <c r="D2716" s="18">
        <v>37119</v>
      </c>
      <c r="E2716">
        <v>0.91439999999999999</v>
      </c>
    </row>
    <row r="2717" spans="4:5" x14ac:dyDescent="0.2">
      <c r="D2717" s="18">
        <v>37118</v>
      </c>
      <c r="E2717">
        <v>0.91139999999999999</v>
      </c>
    </row>
    <row r="2718" spans="4:5" x14ac:dyDescent="0.2">
      <c r="D2718" s="18">
        <v>37117</v>
      </c>
      <c r="E2718">
        <v>0.89680000000000004</v>
      </c>
    </row>
    <row r="2719" spans="4:5" x14ac:dyDescent="0.2">
      <c r="D2719" s="18">
        <v>37116</v>
      </c>
      <c r="E2719">
        <v>0.89910000000000001</v>
      </c>
    </row>
    <row r="2720" spans="4:5" x14ac:dyDescent="0.2">
      <c r="D2720" s="18">
        <v>37113</v>
      </c>
      <c r="E2720">
        <v>0.89359999999999995</v>
      </c>
    </row>
    <row r="2721" spans="4:5" x14ac:dyDescent="0.2">
      <c r="D2721" s="18">
        <v>37112</v>
      </c>
      <c r="E2721">
        <v>0.88529999999999998</v>
      </c>
    </row>
    <row r="2722" spans="4:5" x14ac:dyDescent="0.2">
      <c r="D2722" s="18">
        <v>37111</v>
      </c>
      <c r="E2722">
        <v>0.87629999999999997</v>
      </c>
    </row>
    <row r="2723" spans="4:5" x14ac:dyDescent="0.2">
      <c r="D2723" s="18">
        <v>37110</v>
      </c>
      <c r="E2723">
        <v>0.87680000000000002</v>
      </c>
    </row>
    <row r="2724" spans="4:5" x14ac:dyDescent="0.2">
      <c r="D2724" s="18">
        <v>37109</v>
      </c>
      <c r="E2724">
        <v>0.88049999999999995</v>
      </c>
    </row>
    <row r="2725" spans="4:5" x14ac:dyDescent="0.2">
      <c r="D2725" s="18">
        <v>37106</v>
      </c>
      <c r="E2725">
        <v>0.88060000000000005</v>
      </c>
    </row>
    <row r="2726" spans="4:5" x14ac:dyDescent="0.2">
      <c r="D2726" s="18">
        <v>37105</v>
      </c>
      <c r="E2726">
        <v>0.87880000000000003</v>
      </c>
    </row>
    <row r="2727" spans="4:5" x14ac:dyDescent="0.2">
      <c r="D2727" s="18">
        <v>37104</v>
      </c>
      <c r="E2727">
        <v>0.88170000000000004</v>
      </c>
    </row>
    <row r="2728" spans="4:5" x14ac:dyDescent="0.2">
      <c r="D2728" s="18">
        <v>37103</v>
      </c>
      <c r="E2728">
        <v>0.87549999999999994</v>
      </c>
    </row>
    <row r="2729" spans="4:5" x14ac:dyDescent="0.2">
      <c r="D2729" s="18">
        <v>37102</v>
      </c>
      <c r="E2729">
        <v>0.87509999999999999</v>
      </c>
    </row>
    <row r="2730" spans="4:5" x14ac:dyDescent="0.2">
      <c r="D2730" s="18">
        <v>37099</v>
      </c>
      <c r="E2730">
        <v>0.87680000000000002</v>
      </c>
    </row>
    <row r="2731" spans="4:5" x14ac:dyDescent="0.2">
      <c r="D2731" s="18">
        <v>37098</v>
      </c>
      <c r="E2731">
        <v>0.87639999999999996</v>
      </c>
    </row>
    <row r="2732" spans="4:5" x14ac:dyDescent="0.2">
      <c r="D2732" s="18">
        <v>37097</v>
      </c>
      <c r="E2732">
        <v>0.87929999999999997</v>
      </c>
    </row>
    <row r="2733" spans="4:5" x14ac:dyDescent="0.2">
      <c r="D2733" s="18">
        <v>37096</v>
      </c>
      <c r="E2733">
        <v>0.87080000000000002</v>
      </c>
    </row>
    <row r="2734" spans="4:5" x14ac:dyDescent="0.2">
      <c r="D2734" s="18">
        <v>37095</v>
      </c>
      <c r="E2734">
        <v>0.86760000000000004</v>
      </c>
    </row>
    <row r="2735" spans="4:5" x14ac:dyDescent="0.2">
      <c r="D2735" s="18">
        <v>37092</v>
      </c>
      <c r="E2735">
        <v>0.87760000000000005</v>
      </c>
    </row>
    <row r="2736" spans="4:5" x14ac:dyDescent="0.2">
      <c r="D2736" s="18">
        <v>37091</v>
      </c>
      <c r="E2736">
        <v>0.87229999999999996</v>
      </c>
    </row>
    <row r="2737" spans="4:5" x14ac:dyDescent="0.2">
      <c r="D2737" s="18">
        <v>37090</v>
      </c>
      <c r="E2737">
        <v>0.86299999999999999</v>
      </c>
    </row>
    <row r="2738" spans="4:5" x14ac:dyDescent="0.2">
      <c r="D2738" s="18">
        <v>37089</v>
      </c>
      <c r="E2738">
        <v>0.85160000000000002</v>
      </c>
    </row>
    <row r="2739" spans="4:5" x14ac:dyDescent="0.2">
      <c r="D2739" s="18">
        <v>37088</v>
      </c>
      <c r="E2739">
        <v>0.85829999999999995</v>
      </c>
    </row>
    <row r="2740" spans="4:5" x14ac:dyDescent="0.2">
      <c r="D2740" s="18">
        <v>37085</v>
      </c>
      <c r="E2740">
        <v>0.85389999999999999</v>
      </c>
    </row>
    <row r="2741" spans="4:5" x14ac:dyDescent="0.2">
      <c r="D2741" s="18">
        <v>37084</v>
      </c>
      <c r="E2741">
        <v>0.8538</v>
      </c>
    </row>
    <row r="2742" spans="4:5" x14ac:dyDescent="0.2">
      <c r="D2742" s="18">
        <v>37083</v>
      </c>
      <c r="E2742">
        <v>0.86109999999999998</v>
      </c>
    </row>
    <row r="2743" spans="4:5" x14ac:dyDescent="0.2">
      <c r="D2743" s="18">
        <v>37082</v>
      </c>
      <c r="E2743">
        <v>0.85450000000000004</v>
      </c>
    </row>
    <row r="2744" spans="4:5" x14ac:dyDescent="0.2">
      <c r="D2744" s="18">
        <v>37081</v>
      </c>
      <c r="E2744">
        <v>0.84589999999999999</v>
      </c>
    </row>
    <row r="2745" spans="4:5" x14ac:dyDescent="0.2">
      <c r="D2745" s="18">
        <v>37078</v>
      </c>
      <c r="E2745">
        <v>0.83840000000000003</v>
      </c>
    </row>
    <row r="2746" spans="4:5" x14ac:dyDescent="0.2">
      <c r="D2746" s="18">
        <v>37077</v>
      </c>
      <c r="E2746">
        <v>0.84219999999999995</v>
      </c>
    </row>
    <row r="2747" spans="4:5" x14ac:dyDescent="0.2">
      <c r="D2747" s="18">
        <v>37076</v>
      </c>
      <c r="E2747">
        <v>0.84530000000000005</v>
      </c>
    </row>
    <row r="2748" spans="4:5" x14ac:dyDescent="0.2">
      <c r="D2748" s="18">
        <v>37075</v>
      </c>
      <c r="E2748">
        <v>0.84970000000000001</v>
      </c>
    </row>
    <row r="2749" spans="4:5" x14ac:dyDescent="0.2">
      <c r="D2749" s="18">
        <v>37074</v>
      </c>
      <c r="E2749">
        <v>0.84550000000000003</v>
      </c>
    </row>
    <row r="2750" spans="4:5" x14ac:dyDescent="0.2">
      <c r="D2750" s="18">
        <v>37071</v>
      </c>
      <c r="E2750">
        <v>0.84799999999999998</v>
      </c>
    </row>
    <row r="2751" spans="4:5" x14ac:dyDescent="0.2">
      <c r="D2751" s="18">
        <v>37070</v>
      </c>
      <c r="E2751">
        <v>0.85109999999999997</v>
      </c>
    </row>
    <row r="2752" spans="4:5" x14ac:dyDescent="0.2">
      <c r="D2752" s="18">
        <v>37069</v>
      </c>
      <c r="E2752">
        <v>0.86219999999999997</v>
      </c>
    </row>
    <row r="2753" spans="4:5" x14ac:dyDescent="0.2">
      <c r="D2753" s="18">
        <v>37068</v>
      </c>
      <c r="E2753">
        <v>0.86109999999999998</v>
      </c>
    </row>
    <row r="2754" spans="4:5" x14ac:dyDescent="0.2">
      <c r="D2754" s="18">
        <v>37067</v>
      </c>
      <c r="E2754">
        <v>0.86070000000000002</v>
      </c>
    </row>
    <row r="2755" spans="4:5" x14ac:dyDescent="0.2">
      <c r="D2755" s="18">
        <v>37064</v>
      </c>
      <c r="E2755">
        <v>0.8528</v>
      </c>
    </row>
    <row r="2756" spans="4:5" x14ac:dyDescent="0.2">
      <c r="D2756" s="18">
        <v>37063</v>
      </c>
      <c r="E2756">
        <v>0.85519999999999996</v>
      </c>
    </row>
    <row r="2757" spans="4:5" x14ac:dyDescent="0.2">
      <c r="D2757" s="18">
        <v>37062</v>
      </c>
      <c r="E2757">
        <v>0.85129999999999995</v>
      </c>
    </row>
    <row r="2758" spans="4:5" x14ac:dyDescent="0.2">
      <c r="D2758" s="18">
        <v>37061</v>
      </c>
      <c r="E2758">
        <v>0.85629999999999995</v>
      </c>
    </row>
    <row r="2759" spans="4:5" x14ac:dyDescent="0.2">
      <c r="D2759" s="18">
        <v>37060</v>
      </c>
      <c r="E2759">
        <v>0.85809999999999997</v>
      </c>
    </row>
    <row r="2760" spans="4:5" x14ac:dyDescent="0.2">
      <c r="D2760" s="18">
        <v>37057</v>
      </c>
      <c r="E2760">
        <v>0.86619999999999997</v>
      </c>
    </row>
    <row r="2761" spans="4:5" x14ac:dyDescent="0.2">
      <c r="D2761" s="18">
        <v>37056</v>
      </c>
      <c r="E2761">
        <v>0.84919999999999995</v>
      </c>
    </row>
    <row r="2762" spans="4:5" x14ac:dyDescent="0.2">
      <c r="D2762" s="18">
        <v>37055</v>
      </c>
      <c r="E2762">
        <v>0.85419999999999996</v>
      </c>
    </row>
    <row r="2763" spans="4:5" x14ac:dyDescent="0.2">
      <c r="D2763" s="18">
        <v>37054</v>
      </c>
      <c r="E2763">
        <v>0.84740000000000004</v>
      </c>
    </row>
    <row r="2764" spans="4:5" x14ac:dyDescent="0.2">
      <c r="D2764" s="18">
        <v>37053</v>
      </c>
      <c r="E2764">
        <v>0.84940000000000004</v>
      </c>
    </row>
    <row r="2765" spans="4:5" x14ac:dyDescent="0.2">
      <c r="D2765" s="18">
        <v>37050</v>
      </c>
      <c r="E2765">
        <v>0.8468</v>
      </c>
    </row>
    <row r="2766" spans="4:5" x14ac:dyDescent="0.2">
      <c r="D2766" s="18">
        <v>37049</v>
      </c>
      <c r="E2766">
        <v>0.84660000000000002</v>
      </c>
    </row>
    <row r="2767" spans="4:5" x14ac:dyDescent="0.2">
      <c r="D2767" s="18">
        <v>37048</v>
      </c>
      <c r="E2767">
        <v>0.85429999999999995</v>
      </c>
    </row>
    <row r="2768" spans="4:5" x14ac:dyDescent="0.2">
      <c r="D2768" s="18">
        <v>37047</v>
      </c>
      <c r="E2768">
        <v>0.84650000000000003</v>
      </c>
    </row>
    <row r="2769" spans="4:5" x14ac:dyDescent="0.2">
      <c r="D2769" s="18">
        <v>37046</v>
      </c>
      <c r="E2769">
        <v>0.85129999999999995</v>
      </c>
    </row>
    <row r="2770" spans="4:5" x14ac:dyDescent="0.2">
      <c r="D2770" s="18">
        <v>37043</v>
      </c>
      <c r="E2770">
        <v>0.8478</v>
      </c>
    </row>
    <row r="2771" spans="4:5" x14ac:dyDescent="0.2">
      <c r="D2771" s="18">
        <v>37042</v>
      </c>
      <c r="E2771">
        <v>0.84799999999999998</v>
      </c>
    </row>
    <row r="2772" spans="4:5" x14ac:dyDescent="0.2">
      <c r="D2772" s="18">
        <v>37041</v>
      </c>
      <c r="E2772">
        <v>0.85580000000000001</v>
      </c>
    </row>
    <row r="2773" spans="4:5" x14ac:dyDescent="0.2">
      <c r="D2773" s="18">
        <v>37040</v>
      </c>
      <c r="E2773">
        <v>0.85519999999999996</v>
      </c>
    </row>
    <row r="2774" spans="4:5" x14ac:dyDescent="0.2">
      <c r="D2774" s="18">
        <v>37039</v>
      </c>
      <c r="E2774">
        <v>0.85840000000000005</v>
      </c>
    </row>
    <row r="2775" spans="4:5" x14ac:dyDescent="0.2">
      <c r="D2775" s="18">
        <v>37036</v>
      </c>
      <c r="E2775">
        <v>0.85909999999999997</v>
      </c>
    </row>
    <row r="2776" spans="4:5" x14ac:dyDescent="0.2">
      <c r="D2776" s="18">
        <v>37035</v>
      </c>
      <c r="E2776">
        <v>0.86040000000000005</v>
      </c>
    </row>
    <row r="2777" spans="4:5" x14ac:dyDescent="0.2">
      <c r="D2777" s="18">
        <v>37034</v>
      </c>
      <c r="E2777">
        <v>0.85850000000000004</v>
      </c>
    </row>
    <row r="2778" spans="4:5" x14ac:dyDescent="0.2">
      <c r="D2778" s="18">
        <v>37033</v>
      </c>
      <c r="E2778">
        <v>0.86850000000000005</v>
      </c>
    </row>
    <row r="2779" spans="4:5" x14ac:dyDescent="0.2">
      <c r="D2779" s="18">
        <v>37032</v>
      </c>
      <c r="E2779">
        <v>0.87539999999999996</v>
      </c>
    </row>
    <row r="2780" spans="4:5" x14ac:dyDescent="0.2">
      <c r="D2780" s="18">
        <v>37029</v>
      </c>
      <c r="E2780">
        <v>0.87770000000000004</v>
      </c>
    </row>
    <row r="2781" spans="4:5" x14ac:dyDescent="0.2">
      <c r="D2781" s="18">
        <v>37028</v>
      </c>
      <c r="E2781">
        <v>0.88149999999999995</v>
      </c>
    </row>
    <row r="2782" spans="4:5" x14ac:dyDescent="0.2">
      <c r="D2782" s="18">
        <v>37027</v>
      </c>
      <c r="E2782">
        <v>0.88339999999999996</v>
      </c>
    </row>
    <row r="2783" spans="4:5" x14ac:dyDescent="0.2">
      <c r="D2783" s="18">
        <v>37026</v>
      </c>
      <c r="E2783">
        <v>0.87680000000000002</v>
      </c>
    </row>
    <row r="2784" spans="4:5" x14ac:dyDescent="0.2">
      <c r="D2784" s="18">
        <v>37025</v>
      </c>
      <c r="E2784">
        <v>0.87450000000000006</v>
      </c>
    </row>
    <row r="2785" spans="4:5" x14ac:dyDescent="0.2">
      <c r="D2785" s="18">
        <v>37022</v>
      </c>
      <c r="E2785">
        <v>0.87729999999999997</v>
      </c>
    </row>
    <row r="2786" spans="4:5" x14ac:dyDescent="0.2">
      <c r="D2786" s="18">
        <v>37021</v>
      </c>
      <c r="E2786">
        <v>0.88500000000000001</v>
      </c>
    </row>
    <row r="2787" spans="4:5" x14ac:dyDescent="0.2">
      <c r="D2787" s="18">
        <v>37020</v>
      </c>
      <c r="E2787">
        <v>0.88270000000000004</v>
      </c>
    </row>
    <row r="2788" spans="4:5" x14ac:dyDescent="0.2">
      <c r="D2788" s="18">
        <v>37019</v>
      </c>
      <c r="E2788">
        <v>0.88660000000000005</v>
      </c>
    </row>
    <row r="2789" spans="4:5" x14ac:dyDescent="0.2">
      <c r="D2789" s="18">
        <v>37018</v>
      </c>
      <c r="E2789">
        <v>0.89190000000000003</v>
      </c>
    </row>
    <row r="2790" spans="4:5" x14ac:dyDescent="0.2">
      <c r="D2790" s="18">
        <v>37015</v>
      </c>
      <c r="E2790">
        <v>0.89390000000000003</v>
      </c>
    </row>
    <row r="2791" spans="4:5" x14ac:dyDescent="0.2">
      <c r="D2791" s="18">
        <v>37014</v>
      </c>
      <c r="E2791">
        <v>0.89029999999999998</v>
      </c>
    </row>
    <row r="2792" spans="4:5" x14ac:dyDescent="0.2">
      <c r="D2792" s="18">
        <v>37013</v>
      </c>
      <c r="E2792">
        <v>0.89070000000000005</v>
      </c>
    </row>
    <row r="2793" spans="4:5" x14ac:dyDescent="0.2">
      <c r="D2793" s="18">
        <v>37012</v>
      </c>
      <c r="E2793" t="s">
        <v>29</v>
      </c>
    </row>
    <row r="2794" spans="4:5" x14ac:dyDescent="0.2">
      <c r="D2794" s="18">
        <v>37011</v>
      </c>
      <c r="E2794">
        <v>0.88759999999999994</v>
      </c>
    </row>
    <row r="2795" spans="4:5" x14ac:dyDescent="0.2">
      <c r="D2795" s="18">
        <v>37008</v>
      </c>
      <c r="E2795">
        <v>0.90229999999999999</v>
      </c>
    </row>
    <row r="2796" spans="4:5" x14ac:dyDescent="0.2">
      <c r="D2796" s="18">
        <v>37007</v>
      </c>
      <c r="E2796">
        <v>0.90129999999999999</v>
      </c>
    </row>
    <row r="2797" spans="4:5" x14ac:dyDescent="0.2">
      <c r="D2797" s="18">
        <v>37006</v>
      </c>
      <c r="E2797">
        <v>0.89470000000000005</v>
      </c>
    </row>
    <row r="2798" spans="4:5" x14ac:dyDescent="0.2">
      <c r="D2798" s="18">
        <v>37005</v>
      </c>
      <c r="E2798">
        <v>0.89729999999999999</v>
      </c>
    </row>
    <row r="2799" spans="4:5" x14ac:dyDescent="0.2">
      <c r="D2799" s="18">
        <v>37004</v>
      </c>
      <c r="E2799">
        <v>0.9002</v>
      </c>
    </row>
    <row r="2800" spans="4:5" x14ac:dyDescent="0.2">
      <c r="D2800" s="18">
        <v>37001</v>
      </c>
      <c r="E2800">
        <v>0.89890000000000003</v>
      </c>
    </row>
    <row r="2801" spans="4:5" x14ac:dyDescent="0.2">
      <c r="D2801" s="18">
        <v>37000</v>
      </c>
      <c r="E2801">
        <v>0.88270000000000004</v>
      </c>
    </row>
    <row r="2802" spans="4:5" x14ac:dyDescent="0.2">
      <c r="D2802" s="18">
        <v>36999</v>
      </c>
      <c r="E2802">
        <v>0.87780000000000002</v>
      </c>
    </row>
    <row r="2803" spans="4:5" x14ac:dyDescent="0.2">
      <c r="D2803" s="18">
        <v>36998</v>
      </c>
      <c r="E2803">
        <v>0.87909999999999999</v>
      </c>
    </row>
    <row r="2804" spans="4:5" x14ac:dyDescent="0.2">
      <c r="D2804" s="18">
        <v>36997</v>
      </c>
      <c r="E2804" t="s">
        <v>29</v>
      </c>
    </row>
    <row r="2805" spans="4:5" x14ac:dyDescent="0.2">
      <c r="D2805" s="18">
        <v>36994</v>
      </c>
      <c r="E2805" t="s">
        <v>29</v>
      </c>
    </row>
    <row r="2806" spans="4:5" x14ac:dyDescent="0.2">
      <c r="D2806" s="18">
        <v>36993</v>
      </c>
      <c r="E2806">
        <v>0.88490000000000002</v>
      </c>
    </row>
    <row r="2807" spans="4:5" x14ac:dyDescent="0.2">
      <c r="D2807" s="18">
        <v>36992</v>
      </c>
      <c r="E2807">
        <v>0.88400000000000001</v>
      </c>
    </row>
    <row r="2808" spans="4:5" x14ac:dyDescent="0.2">
      <c r="D2808" s="18">
        <v>36991</v>
      </c>
      <c r="E2808">
        <v>0.89449999999999996</v>
      </c>
    </row>
    <row r="2809" spans="4:5" x14ac:dyDescent="0.2">
      <c r="D2809" s="18">
        <v>36990</v>
      </c>
      <c r="E2809">
        <v>0.90180000000000005</v>
      </c>
    </row>
    <row r="2810" spans="4:5" x14ac:dyDescent="0.2">
      <c r="D2810" s="18">
        <v>36987</v>
      </c>
      <c r="E2810">
        <v>0.89400000000000002</v>
      </c>
    </row>
    <row r="2811" spans="4:5" x14ac:dyDescent="0.2">
      <c r="D2811" s="18">
        <v>36986</v>
      </c>
      <c r="E2811">
        <v>0.90200000000000002</v>
      </c>
    </row>
    <row r="2812" spans="4:5" x14ac:dyDescent="0.2">
      <c r="D2812" s="18">
        <v>36985</v>
      </c>
      <c r="E2812">
        <v>0.9032</v>
      </c>
    </row>
    <row r="2813" spans="4:5" x14ac:dyDescent="0.2">
      <c r="D2813" s="18">
        <v>36984</v>
      </c>
      <c r="E2813">
        <v>0.88449999999999995</v>
      </c>
    </row>
    <row r="2814" spans="4:5" x14ac:dyDescent="0.2">
      <c r="D2814" s="18">
        <v>36983</v>
      </c>
      <c r="E2814">
        <v>0.87719999999999998</v>
      </c>
    </row>
    <row r="2815" spans="4:5" x14ac:dyDescent="0.2">
      <c r="D2815" s="18">
        <v>36980</v>
      </c>
      <c r="E2815">
        <v>0.88319999999999999</v>
      </c>
    </row>
    <row r="2816" spans="4:5" x14ac:dyDescent="0.2">
      <c r="D2816" s="18">
        <v>36979</v>
      </c>
      <c r="E2816">
        <v>0.88400000000000001</v>
      </c>
    </row>
    <row r="2817" spans="4:5" x14ac:dyDescent="0.2">
      <c r="D2817" s="18">
        <v>36978</v>
      </c>
      <c r="E2817">
        <v>0.88600000000000001</v>
      </c>
    </row>
    <row r="2818" spans="4:5" x14ac:dyDescent="0.2">
      <c r="D2818" s="18">
        <v>36977</v>
      </c>
      <c r="E2818">
        <v>0.8952</v>
      </c>
    </row>
    <row r="2819" spans="4:5" x14ac:dyDescent="0.2">
      <c r="D2819" s="18">
        <v>36976</v>
      </c>
      <c r="E2819">
        <v>0.89349999999999996</v>
      </c>
    </row>
    <row r="2820" spans="4:5" x14ac:dyDescent="0.2">
      <c r="D2820" s="18">
        <v>36973</v>
      </c>
      <c r="E2820">
        <v>0.89219999999999999</v>
      </c>
    </row>
    <row r="2821" spans="4:5" x14ac:dyDescent="0.2">
      <c r="D2821" s="18">
        <v>36972</v>
      </c>
      <c r="E2821">
        <v>0.88890000000000002</v>
      </c>
    </row>
    <row r="2822" spans="4:5" x14ac:dyDescent="0.2">
      <c r="D2822" s="18">
        <v>36971</v>
      </c>
      <c r="E2822">
        <v>0.89900000000000002</v>
      </c>
    </row>
    <row r="2823" spans="4:5" x14ac:dyDescent="0.2">
      <c r="D2823" s="18">
        <v>36970</v>
      </c>
      <c r="E2823">
        <v>0.90200000000000002</v>
      </c>
    </row>
    <row r="2824" spans="4:5" x14ac:dyDescent="0.2">
      <c r="D2824" s="18">
        <v>36969</v>
      </c>
      <c r="E2824">
        <v>0.89959999999999996</v>
      </c>
    </row>
    <row r="2825" spans="4:5" x14ac:dyDescent="0.2">
      <c r="D2825" s="18">
        <v>36966</v>
      </c>
      <c r="E2825">
        <v>0.89470000000000005</v>
      </c>
    </row>
    <row r="2826" spans="4:5" x14ac:dyDescent="0.2">
      <c r="D2826" s="18">
        <v>36965</v>
      </c>
      <c r="E2826">
        <v>0.90639999999999998</v>
      </c>
    </row>
    <row r="2827" spans="4:5" x14ac:dyDescent="0.2">
      <c r="D2827" s="18">
        <v>36964</v>
      </c>
      <c r="E2827">
        <v>0.91820000000000002</v>
      </c>
    </row>
    <row r="2828" spans="4:5" x14ac:dyDescent="0.2">
      <c r="D2828" s="18">
        <v>36963</v>
      </c>
      <c r="E2828">
        <v>0.92020000000000002</v>
      </c>
    </row>
    <row r="2829" spans="4:5" x14ac:dyDescent="0.2">
      <c r="D2829" s="18">
        <v>36962</v>
      </c>
      <c r="E2829">
        <v>0.92720000000000002</v>
      </c>
    </row>
    <row r="2830" spans="4:5" x14ac:dyDescent="0.2">
      <c r="D2830" s="18">
        <v>36959</v>
      </c>
      <c r="E2830">
        <v>0.93569999999999998</v>
      </c>
    </row>
    <row r="2831" spans="4:5" x14ac:dyDescent="0.2">
      <c r="D2831" s="18">
        <v>36958</v>
      </c>
      <c r="E2831">
        <v>0.93120000000000003</v>
      </c>
    </row>
    <row r="2832" spans="4:5" x14ac:dyDescent="0.2">
      <c r="D2832" s="18">
        <v>36957</v>
      </c>
      <c r="E2832">
        <v>0.93069999999999997</v>
      </c>
    </row>
    <row r="2833" spans="4:5" x14ac:dyDescent="0.2">
      <c r="D2833" s="18">
        <v>36956</v>
      </c>
      <c r="E2833">
        <v>0.92789999999999995</v>
      </c>
    </row>
    <row r="2834" spans="4:5" x14ac:dyDescent="0.2">
      <c r="D2834" s="18">
        <v>36955</v>
      </c>
      <c r="E2834">
        <v>0.93049999999999999</v>
      </c>
    </row>
    <row r="2835" spans="4:5" x14ac:dyDescent="0.2">
      <c r="D2835" s="18">
        <v>36952</v>
      </c>
      <c r="E2835">
        <v>0.93630000000000002</v>
      </c>
    </row>
    <row r="2836" spans="4:5" x14ac:dyDescent="0.2">
      <c r="D2836" s="18">
        <v>36951</v>
      </c>
      <c r="E2836">
        <v>0.92689999999999995</v>
      </c>
    </row>
    <row r="2837" spans="4:5" x14ac:dyDescent="0.2">
      <c r="D2837" s="18">
        <v>36950</v>
      </c>
      <c r="E2837">
        <v>0.92479999999999996</v>
      </c>
    </row>
    <row r="2838" spans="4:5" x14ac:dyDescent="0.2">
      <c r="D2838" s="18">
        <v>36949</v>
      </c>
      <c r="E2838">
        <v>0.9163</v>
      </c>
    </row>
    <row r="2839" spans="4:5" x14ac:dyDescent="0.2">
      <c r="D2839" s="18">
        <v>36948</v>
      </c>
      <c r="E2839">
        <v>0.91049999999999998</v>
      </c>
    </row>
    <row r="2840" spans="4:5" x14ac:dyDescent="0.2">
      <c r="D2840" s="18">
        <v>36945</v>
      </c>
      <c r="E2840">
        <v>0.90639999999999998</v>
      </c>
    </row>
    <row r="2841" spans="4:5" x14ac:dyDescent="0.2">
      <c r="D2841" s="18">
        <v>36944</v>
      </c>
      <c r="E2841">
        <v>0.90559999999999996</v>
      </c>
    </row>
    <row r="2842" spans="4:5" x14ac:dyDescent="0.2">
      <c r="D2842" s="18">
        <v>36943</v>
      </c>
      <c r="E2842">
        <v>0.91459999999999997</v>
      </c>
    </row>
    <row r="2843" spans="4:5" x14ac:dyDescent="0.2">
      <c r="D2843" s="18">
        <v>36942</v>
      </c>
      <c r="E2843">
        <v>0.90700000000000003</v>
      </c>
    </row>
    <row r="2844" spans="4:5" x14ac:dyDescent="0.2">
      <c r="D2844" s="18">
        <v>36941</v>
      </c>
      <c r="E2844">
        <v>0.92130000000000001</v>
      </c>
    </row>
    <row r="2845" spans="4:5" x14ac:dyDescent="0.2">
      <c r="D2845" s="18">
        <v>36938</v>
      </c>
      <c r="E2845">
        <v>0.9113</v>
      </c>
    </row>
    <row r="2846" spans="4:5" x14ac:dyDescent="0.2">
      <c r="D2846" s="18">
        <v>36937</v>
      </c>
      <c r="E2846">
        <v>0.90900000000000003</v>
      </c>
    </row>
    <row r="2847" spans="4:5" x14ac:dyDescent="0.2">
      <c r="D2847" s="18">
        <v>36936</v>
      </c>
      <c r="E2847">
        <v>0.91779999999999995</v>
      </c>
    </row>
    <row r="2848" spans="4:5" x14ac:dyDescent="0.2">
      <c r="D2848" s="18">
        <v>36935</v>
      </c>
      <c r="E2848">
        <v>0.92749999999999999</v>
      </c>
    </row>
    <row r="2849" spans="4:5" x14ac:dyDescent="0.2">
      <c r="D2849" s="18">
        <v>36934</v>
      </c>
      <c r="E2849">
        <v>0.92879999999999996</v>
      </c>
    </row>
    <row r="2850" spans="4:5" x14ac:dyDescent="0.2">
      <c r="D2850" s="18">
        <v>36931</v>
      </c>
      <c r="E2850">
        <v>0.92269999999999996</v>
      </c>
    </row>
    <row r="2851" spans="4:5" x14ac:dyDescent="0.2">
      <c r="D2851" s="18">
        <v>36930</v>
      </c>
      <c r="E2851">
        <v>0.92200000000000004</v>
      </c>
    </row>
    <row r="2852" spans="4:5" x14ac:dyDescent="0.2">
      <c r="D2852" s="18">
        <v>36929</v>
      </c>
      <c r="E2852">
        <v>0.9325</v>
      </c>
    </row>
    <row r="2853" spans="4:5" x14ac:dyDescent="0.2">
      <c r="D2853" s="18">
        <v>36928</v>
      </c>
      <c r="E2853">
        <v>0.93220000000000003</v>
      </c>
    </row>
    <row r="2854" spans="4:5" x14ac:dyDescent="0.2">
      <c r="D2854" s="18">
        <v>36927</v>
      </c>
      <c r="E2854">
        <v>0.9425</v>
      </c>
    </row>
    <row r="2855" spans="4:5" x14ac:dyDescent="0.2">
      <c r="D2855" s="18">
        <v>36924</v>
      </c>
      <c r="E2855">
        <v>0.94069999999999998</v>
      </c>
    </row>
    <row r="2856" spans="4:5" x14ac:dyDescent="0.2">
      <c r="D2856" s="18">
        <v>36923</v>
      </c>
      <c r="E2856">
        <v>0.94059999999999999</v>
      </c>
    </row>
    <row r="2857" spans="4:5" x14ac:dyDescent="0.2">
      <c r="D2857" s="18">
        <v>36922</v>
      </c>
      <c r="E2857">
        <v>0.92930000000000001</v>
      </c>
    </row>
    <row r="2858" spans="4:5" x14ac:dyDescent="0.2">
      <c r="D2858" s="18">
        <v>36921</v>
      </c>
      <c r="E2858">
        <v>0.91969999999999996</v>
      </c>
    </row>
    <row r="2859" spans="4:5" x14ac:dyDescent="0.2">
      <c r="D2859" s="18">
        <v>36920</v>
      </c>
      <c r="E2859">
        <v>0.91930000000000001</v>
      </c>
    </row>
    <row r="2860" spans="4:5" x14ac:dyDescent="0.2">
      <c r="D2860" s="18">
        <v>36917</v>
      </c>
      <c r="E2860">
        <v>0.92279999999999995</v>
      </c>
    </row>
    <row r="2861" spans="4:5" x14ac:dyDescent="0.2">
      <c r="D2861" s="18">
        <v>36916</v>
      </c>
      <c r="E2861">
        <v>0.91459999999999997</v>
      </c>
    </row>
    <row r="2862" spans="4:5" x14ac:dyDescent="0.2">
      <c r="D2862" s="18">
        <v>36915</v>
      </c>
      <c r="E2862">
        <v>0.9294</v>
      </c>
    </row>
    <row r="2863" spans="4:5" x14ac:dyDescent="0.2">
      <c r="D2863" s="18">
        <v>36914</v>
      </c>
      <c r="E2863">
        <v>0.94069999999999998</v>
      </c>
    </row>
    <row r="2864" spans="4:5" x14ac:dyDescent="0.2">
      <c r="D2864" s="18">
        <v>36913</v>
      </c>
      <c r="E2864">
        <v>0.92900000000000005</v>
      </c>
    </row>
    <row r="2865" spans="4:5" x14ac:dyDescent="0.2">
      <c r="D2865" s="18">
        <v>36910</v>
      </c>
      <c r="E2865">
        <v>0.94</v>
      </c>
    </row>
    <row r="2866" spans="4:5" x14ac:dyDescent="0.2">
      <c r="D2866" s="18">
        <v>36909</v>
      </c>
      <c r="E2866">
        <v>0.94040000000000001</v>
      </c>
    </row>
    <row r="2867" spans="4:5" x14ac:dyDescent="0.2">
      <c r="D2867" s="18">
        <v>36908</v>
      </c>
      <c r="E2867">
        <v>0.93959999999999999</v>
      </c>
    </row>
    <row r="2868" spans="4:5" x14ac:dyDescent="0.2">
      <c r="D2868" s="18">
        <v>36907</v>
      </c>
      <c r="E2868">
        <v>0.94120000000000004</v>
      </c>
    </row>
    <row r="2869" spans="4:5" x14ac:dyDescent="0.2">
      <c r="D2869" s="18">
        <v>36906</v>
      </c>
      <c r="E2869">
        <v>0.94279999999999997</v>
      </c>
    </row>
    <row r="2870" spans="4:5" x14ac:dyDescent="0.2">
      <c r="D2870" s="18">
        <v>36903</v>
      </c>
      <c r="E2870">
        <v>0.95450000000000002</v>
      </c>
    </row>
    <row r="2871" spans="4:5" x14ac:dyDescent="0.2">
      <c r="D2871" s="18">
        <v>36902</v>
      </c>
      <c r="E2871">
        <v>0.95230000000000004</v>
      </c>
    </row>
    <row r="2872" spans="4:5" x14ac:dyDescent="0.2">
      <c r="D2872" s="18">
        <v>36901</v>
      </c>
      <c r="E2872">
        <v>0.94120000000000004</v>
      </c>
    </row>
    <row r="2873" spans="4:5" x14ac:dyDescent="0.2">
      <c r="D2873" s="18">
        <v>36900</v>
      </c>
      <c r="E2873">
        <v>0.94010000000000005</v>
      </c>
    </row>
    <row r="2874" spans="4:5" x14ac:dyDescent="0.2">
      <c r="D2874" s="18">
        <v>36899</v>
      </c>
      <c r="E2874">
        <v>0.94969999999999999</v>
      </c>
    </row>
    <row r="2875" spans="4:5" x14ac:dyDescent="0.2">
      <c r="D2875" s="18">
        <v>36896</v>
      </c>
      <c r="E2875">
        <v>0.95450000000000002</v>
      </c>
    </row>
    <row r="2876" spans="4:5" x14ac:dyDescent="0.2">
      <c r="D2876" s="18">
        <v>36895</v>
      </c>
      <c r="E2876">
        <v>0.94579999999999997</v>
      </c>
    </row>
    <row r="2877" spans="4:5" x14ac:dyDescent="0.2">
      <c r="D2877" s="18">
        <v>36894</v>
      </c>
      <c r="E2877">
        <v>0.95299999999999996</v>
      </c>
    </row>
    <row r="2878" spans="4:5" x14ac:dyDescent="0.2">
      <c r="D2878" s="18">
        <v>36893</v>
      </c>
      <c r="E2878">
        <v>0.94230000000000003</v>
      </c>
    </row>
    <row r="2879" spans="4:5" x14ac:dyDescent="0.2">
      <c r="D2879" s="18">
        <v>36892</v>
      </c>
      <c r="E2879" t="s">
        <v>29</v>
      </c>
    </row>
    <row r="2880" spans="4:5" x14ac:dyDescent="0.2">
      <c r="D2880" s="18">
        <v>36889</v>
      </c>
      <c r="E2880">
        <v>0.93049999999999999</v>
      </c>
    </row>
    <row r="2881" spans="4:5" x14ac:dyDescent="0.2">
      <c r="D2881" s="18">
        <v>36888</v>
      </c>
      <c r="E2881">
        <v>0.92849999999999999</v>
      </c>
    </row>
    <row r="2882" spans="4:5" x14ac:dyDescent="0.2">
      <c r="D2882" s="18">
        <v>36887</v>
      </c>
      <c r="E2882">
        <v>0.93100000000000005</v>
      </c>
    </row>
    <row r="2883" spans="4:5" x14ac:dyDescent="0.2">
      <c r="D2883" s="18">
        <v>36886</v>
      </c>
      <c r="E2883" t="s">
        <v>29</v>
      </c>
    </row>
    <row r="2884" spans="4:5" x14ac:dyDescent="0.2">
      <c r="D2884" s="18">
        <v>36885</v>
      </c>
      <c r="E2884" t="s">
        <v>29</v>
      </c>
    </row>
    <row r="2885" spans="4:5" x14ac:dyDescent="0.2">
      <c r="D2885" s="18">
        <v>36882</v>
      </c>
      <c r="E2885">
        <v>0.92400000000000004</v>
      </c>
    </row>
    <row r="2886" spans="4:5" x14ac:dyDescent="0.2">
      <c r="D2886" s="18">
        <v>36881</v>
      </c>
      <c r="E2886">
        <v>0.91459999999999997</v>
      </c>
    </row>
    <row r="2887" spans="4:5" x14ac:dyDescent="0.2">
      <c r="D2887" s="18">
        <v>36880</v>
      </c>
      <c r="E2887">
        <v>0.90590000000000004</v>
      </c>
    </row>
    <row r="2888" spans="4:5" x14ac:dyDescent="0.2">
      <c r="D2888" s="18">
        <v>36879</v>
      </c>
      <c r="E2888">
        <v>0.89029999999999998</v>
      </c>
    </row>
    <row r="2889" spans="4:5" x14ac:dyDescent="0.2">
      <c r="D2889" s="18">
        <v>36878</v>
      </c>
      <c r="E2889">
        <v>0.89659999999999995</v>
      </c>
    </row>
    <row r="2890" spans="4:5" x14ac:dyDescent="0.2">
      <c r="D2890" s="18">
        <v>36875</v>
      </c>
      <c r="E2890">
        <v>0.89839999999999998</v>
      </c>
    </row>
    <row r="2891" spans="4:5" x14ac:dyDescent="0.2">
      <c r="D2891" s="18">
        <v>36874</v>
      </c>
      <c r="E2891">
        <v>0.88390000000000002</v>
      </c>
    </row>
    <row r="2892" spans="4:5" x14ac:dyDescent="0.2">
      <c r="D2892" s="18">
        <v>36873</v>
      </c>
      <c r="E2892">
        <v>0.87480000000000002</v>
      </c>
    </row>
    <row r="2893" spans="4:5" x14ac:dyDescent="0.2">
      <c r="D2893" s="18">
        <v>36872</v>
      </c>
      <c r="E2893">
        <v>0.87819999999999998</v>
      </c>
    </row>
    <row r="2894" spans="4:5" x14ac:dyDescent="0.2">
      <c r="D2894" s="18">
        <v>36871</v>
      </c>
      <c r="E2894">
        <v>0.88039999999999996</v>
      </c>
    </row>
    <row r="2895" spans="4:5" x14ac:dyDescent="0.2">
      <c r="D2895" s="18">
        <v>36868</v>
      </c>
      <c r="E2895">
        <v>0.88949999999999996</v>
      </c>
    </row>
    <row r="2896" spans="4:5" x14ac:dyDescent="0.2">
      <c r="D2896" s="18">
        <v>36867</v>
      </c>
      <c r="E2896">
        <v>0.89429999999999998</v>
      </c>
    </row>
    <row r="2897" spans="4:5" x14ac:dyDescent="0.2">
      <c r="D2897" s="18">
        <v>36866</v>
      </c>
      <c r="E2897">
        <v>0.88280000000000003</v>
      </c>
    </row>
    <row r="2898" spans="4:5" x14ac:dyDescent="0.2">
      <c r="D2898" s="18">
        <v>36865</v>
      </c>
      <c r="E2898">
        <v>0.88100000000000001</v>
      </c>
    </row>
    <row r="2899" spans="4:5" x14ac:dyDescent="0.2">
      <c r="D2899" s="18">
        <v>36864</v>
      </c>
      <c r="E2899">
        <v>0.89080000000000004</v>
      </c>
    </row>
    <row r="2900" spans="4:5" x14ac:dyDescent="0.2">
      <c r="D2900" s="18">
        <v>36861</v>
      </c>
      <c r="E2900">
        <v>0.87350000000000005</v>
      </c>
    </row>
    <row r="2901" spans="4:5" x14ac:dyDescent="0.2">
      <c r="D2901" s="18">
        <v>36860</v>
      </c>
      <c r="E2901">
        <v>0.86839999999999995</v>
      </c>
    </row>
    <row r="2902" spans="4:5" x14ac:dyDescent="0.2">
      <c r="D2902" s="18">
        <v>36859</v>
      </c>
      <c r="E2902">
        <v>0.86499999999999999</v>
      </c>
    </row>
    <row r="2903" spans="4:5" x14ac:dyDescent="0.2">
      <c r="D2903" s="18">
        <v>36858</v>
      </c>
      <c r="E2903">
        <v>0.85609999999999997</v>
      </c>
    </row>
    <row r="2904" spans="4:5" x14ac:dyDescent="0.2">
      <c r="D2904" s="18">
        <v>36857</v>
      </c>
      <c r="E2904">
        <v>0.84060000000000001</v>
      </c>
    </row>
    <row r="2905" spans="4:5" x14ac:dyDescent="0.2">
      <c r="D2905" s="18">
        <v>36854</v>
      </c>
      <c r="E2905">
        <v>0.84360000000000002</v>
      </c>
    </row>
    <row r="2906" spans="4:5" x14ac:dyDescent="0.2">
      <c r="D2906" s="18">
        <v>36853</v>
      </c>
      <c r="E2906">
        <v>0.8427</v>
      </c>
    </row>
    <row r="2907" spans="4:5" x14ac:dyDescent="0.2">
      <c r="D2907" s="18">
        <v>36852</v>
      </c>
      <c r="E2907">
        <v>0.84289999999999998</v>
      </c>
    </row>
    <row r="2908" spans="4:5" x14ac:dyDescent="0.2">
      <c r="D2908" s="18">
        <v>36851</v>
      </c>
      <c r="E2908">
        <v>0.84740000000000004</v>
      </c>
    </row>
    <row r="2909" spans="4:5" x14ac:dyDescent="0.2">
      <c r="D2909" s="18">
        <v>36850</v>
      </c>
      <c r="E2909">
        <v>0.8488</v>
      </c>
    </row>
    <row r="2910" spans="4:5" x14ac:dyDescent="0.2">
      <c r="D2910" s="18">
        <v>36847</v>
      </c>
      <c r="E2910">
        <v>0.85350000000000004</v>
      </c>
    </row>
    <row r="2911" spans="4:5" x14ac:dyDescent="0.2">
      <c r="D2911" s="18">
        <v>36846</v>
      </c>
      <c r="E2911">
        <v>0.8569</v>
      </c>
    </row>
    <row r="2912" spans="4:5" x14ac:dyDescent="0.2">
      <c r="D2912" s="18">
        <v>36845</v>
      </c>
      <c r="E2912">
        <v>0.85960000000000003</v>
      </c>
    </row>
    <row r="2913" spans="4:5" x14ac:dyDescent="0.2">
      <c r="D2913" s="18">
        <v>36844</v>
      </c>
      <c r="E2913">
        <v>0.85829999999999995</v>
      </c>
    </row>
    <row r="2914" spans="4:5" x14ac:dyDescent="0.2">
      <c r="D2914" s="18">
        <v>36843</v>
      </c>
      <c r="E2914">
        <v>0.86199999999999999</v>
      </c>
    </row>
    <row r="2915" spans="4:5" x14ac:dyDescent="0.2">
      <c r="D2915" s="18">
        <v>36840</v>
      </c>
      <c r="E2915">
        <v>0.86729999999999996</v>
      </c>
    </row>
    <row r="2916" spans="4:5" x14ac:dyDescent="0.2">
      <c r="D2916" s="18">
        <v>36839</v>
      </c>
      <c r="E2916">
        <v>0.85309999999999997</v>
      </c>
    </row>
    <row r="2917" spans="4:5" x14ac:dyDescent="0.2">
      <c r="D2917" s="18">
        <v>36838</v>
      </c>
      <c r="E2917">
        <v>0.85589999999999999</v>
      </c>
    </row>
    <row r="2918" spans="4:5" x14ac:dyDescent="0.2">
      <c r="D2918" s="18">
        <v>36837</v>
      </c>
      <c r="E2918">
        <v>0.85870000000000002</v>
      </c>
    </row>
    <row r="2919" spans="4:5" x14ac:dyDescent="0.2">
      <c r="D2919" s="18">
        <v>36836</v>
      </c>
      <c r="E2919">
        <v>0.86670000000000003</v>
      </c>
    </row>
    <row r="2920" spans="4:5" x14ac:dyDescent="0.2">
      <c r="D2920" s="18">
        <v>36833</v>
      </c>
      <c r="E2920">
        <v>0.873</v>
      </c>
    </row>
    <row r="2921" spans="4:5" x14ac:dyDescent="0.2">
      <c r="D2921" s="18">
        <v>36832</v>
      </c>
      <c r="E2921">
        <v>0.86460000000000004</v>
      </c>
    </row>
    <row r="2922" spans="4:5" x14ac:dyDescent="0.2">
      <c r="D2922" s="18">
        <v>36831</v>
      </c>
      <c r="E2922">
        <v>0.85540000000000005</v>
      </c>
    </row>
    <row r="2923" spans="4:5" x14ac:dyDescent="0.2">
      <c r="D2923" s="18">
        <v>36830</v>
      </c>
      <c r="E2923">
        <v>0.8417</v>
      </c>
    </row>
    <row r="2924" spans="4:5" x14ac:dyDescent="0.2">
      <c r="D2924" s="18">
        <v>36829</v>
      </c>
      <c r="E2924">
        <v>0.84819999999999995</v>
      </c>
    </row>
    <row r="2925" spans="4:5" x14ac:dyDescent="0.2">
      <c r="D2925" s="18">
        <v>36826</v>
      </c>
      <c r="E2925">
        <v>0.83240000000000003</v>
      </c>
    </row>
    <row r="2926" spans="4:5" x14ac:dyDescent="0.2">
      <c r="D2926" s="18">
        <v>36825</v>
      </c>
      <c r="E2926">
        <v>0.82520000000000004</v>
      </c>
    </row>
    <row r="2927" spans="4:5" x14ac:dyDescent="0.2">
      <c r="D2927" s="18">
        <v>36824</v>
      </c>
      <c r="E2927">
        <v>0.83069999999999999</v>
      </c>
    </row>
    <row r="2928" spans="4:5" x14ac:dyDescent="0.2">
      <c r="D2928" s="18">
        <v>36823</v>
      </c>
      <c r="E2928">
        <v>0.83860000000000001</v>
      </c>
    </row>
    <row r="2929" spans="4:5" x14ac:dyDescent="0.2">
      <c r="D2929" s="18">
        <v>36822</v>
      </c>
      <c r="E2929">
        <v>0.8377</v>
      </c>
    </row>
    <row r="2930" spans="4:5" x14ac:dyDescent="0.2">
      <c r="D2930" s="18">
        <v>36819</v>
      </c>
      <c r="E2930">
        <v>0.84519999999999995</v>
      </c>
    </row>
    <row r="2931" spans="4:5" x14ac:dyDescent="0.2">
      <c r="D2931" s="18">
        <v>36818</v>
      </c>
      <c r="E2931">
        <v>0.84109999999999996</v>
      </c>
    </row>
    <row r="2932" spans="4:5" x14ac:dyDescent="0.2">
      <c r="D2932" s="18">
        <v>36817</v>
      </c>
      <c r="E2932">
        <v>0.85250000000000004</v>
      </c>
    </row>
    <row r="2933" spans="4:5" x14ac:dyDescent="0.2">
      <c r="D2933" s="18">
        <v>36816</v>
      </c>
      <c r="E2933">
        <v>0.84960000000000002</v>
      </c>
    </row>
    <row r="2934" spans="4:5" x14ac:dyDescent="0.2">
      <c r="D2934" s="18">
        <v>36815</v>
      </c>
      <c r="E2934">
        <v>0.85109999999999997</v>
      </c>
    </row>
    <row r="2935" spans="4:5" x14ac:dyDescent="0.2">
      <c r="D2935" s="18">
        <v>36812</v>
      </c>
      <c r="E2935">
        <v>0.86270000000000002</v>
      </c>
    </row>
    <row r="2936" spans="4:5" x14ac:dyDescent="0.2">
      <c r="D2936" s="18">
        <v>36811</v>
      </c>
      <c r="E2936">
        <v>0.86480000000000001</v>
      </c>
    </row>
    <row r="2937" spans="4:5" x14ac:dyDescent="0.2">
      <c r="D2937" s="18">
        <v>36810</v>
      </c>
      <c r="E2937">
        <v>0.872</v>
      </c>
    </row>
    <row r="2938" spans="4:5" x14ac:dyDescent="0.2">
      <c r="D2938" s="18">
        <v>36809</v>
      </c>
      <c r="E2938">
        <v>0.87209999999999999</v>
      </c>
    </row>
    <row r="2939" spans="4:5" x14ac:dyDescent="0.2">
      <c r="D2939" s="18">
        <v>36808</v>
      </c>
      <c r="E2939">
        <v>0.86950000000000005</v>
      </c>
    </row>
    <row r="2940" spans="4:5" x14ac:dyDescent="0.2">
      <c r="D2940" s="18">
        <v>36805</v>
      </c>
      <c r="E2940">
        <v>0.87029999999999996</v>
      </c>
    </row>
    <row r="2941" spans="4:5" x14ac:dyDescent="0.2">
      <c r="D2941" s="18">
        <v>36804</v>
      </c>
      <c r="E2941">
        <v>0.87860000000000005</v>
      </c>
    </row>
    <row r="2942" spans="4:5" x14ac:dyDescent="0.2">
      <c r="D2942" s="18">
        <v>36803</v>
      </c>
      <c r="E2942">
        <v>0.873</v>
      </c>
    </row>
    <row r="2943" spans="4:5" x14ac:dyDescent="0.2">
      <c r="D2943" s="18">
        <v>36802</v>
      </c>
      <c r="E2943">
        <v>0.87629999999999997</v>
      </c>
    </row>
    <row r="2944" spans="4:5" x14ac:dyDescent="0.2">
      <c r="D2944" s="18">
        <v>36801</v>
      </c>
      <c r="E2944">
        <v>0.88019999999999998</v>
      </c>
    </row>
    <row r="2945" spans="4:5" x14ac:dyDescent="0.2">
      <c r="D2945" s="18">
        <v>36798</v>
      </c>
      <c r="E2945">
        <v>0.87649999999999995</v>
      </c>
    </row>
    <row r="2946" spans="4:5" x14ac:dyDescent="0.2">
      <c r="D2946" s="18">
        <v>36797</v>
      </c>
      <c r="E2946">
        <v>0.88319999999999999</v>
      </c>
    </row>
    <row r="2947" spans="4:5" x14ac:dyDescent="0.2">
      <c r="D2947" s="18">
        <v>36796</v>
      </c>
      <c r="E2947">
        <v>0.8861</v>
      </c>
    </row>
    <row r="2948" spans="4:5" x14ac:dyDescent="0.2">
      <c r="D2948" s="18">
        <v>36795</v>
      </c>
      <c r="E2948">
        <v>0.87570000000000003</v>
      </c>
    </row>
    <row r="2949" spans="4:5" x14ac:dyDescent="0.2">
      <c r="D2949" s="18">
        <v>36794</v>
      </c>
      <c r="E2949">
        <v>0.877</v>
      </c>
    </row>
    <row r="2950" spans="4:5" x14ac:dyDescent="0.2">
      <c r="D2950" s="18">
        <v>36791</v>
      </c>
      <c r="E2950">
        <v>0.88900000000000001</v>
      </c>
    </row>
    <row r="2951" spans="4:5" x14ac:dyDescent="0.2">
      <c r="D2951" s="18">
        <v>36790</v>
      </c>
      <c r="E2951">
        <v>0.85240000000000005</v>
      </c>
    </row>
    <row r="2952" spans="4:5" x14ac:dyDescent="0.2">
      <c r="D2952" s="18">
        <v>36789</v>
      </c>
      <c r="E2952">
        <v>0.84760000000000002</v>
      </c>
    </row>
    <row r="2953" spans="4:5" x14ac:dyDescent="0.2">
      <c r="D2953" s="18">
        <v>36788</v>
      </c>
      <c r="E2953">
        <v>0.85409999999999997</v>
      </c>
    </row>
    <row r="2954" spans="4:5" x14ac:dyDescent="0.2">
      <c r="D2954" s="18">
        <v>36787</v>
      </c>
      <c r="E2954">
        <v>0.85260000000000002</v>
      </c>
    </row>
    <row r="2955" spans="4:5" x14ac:dyDescent="0.2">
      <c r="D2955" s="18">
        <v>36784</v>
      </c>
      <c r="E2955">
        <v>0.86150000000000004</v>
      </c>
    </row>
    <row r="2956" spans="4:5" x14ac:dyDescent="0.2">
      <c r="D2956" s="18">
        <v>36783</v>
      </c>
      <c r="E2956">
        <v>0.86929999999999996</v>
      </c>
    </row>
    <row r="2957" spans="4:5" x14ac:dyDescent="0.2">
      <c r="D2957" s="18">
        <v>36782</v>
      </c>
      <c r="E2957">
        <v>0.86539999999999995</v>
      </c>
    </row>
    <row r="2958" spans="4:5" x14ac:dyDescent="0.2">
      <c r="D2958" s="18">
        <v>36781</v>
      </c>
      <c r="E2958">
        <v>0.86140000000000005</v>
      </c>
    </row>
    <row r="2959" spans="4:5" x14ac:dyDescent="0.2">
      <c r="D2959" s="18">
        <v>36780</v>
      </c>
      <c r="E2959">
        <v>0.8609</v>
      </c>
    </row>
    <row r="2960" spans="4:5" x14ac:dyDescent="0.2">
      <c r="D2960" s="18">
        <v>36777</v>
      </c>
      <c r="E2960">
        <v>0.87350000000000005</v>
      </c>
    </row>
    <row r="2961" spans="4:5" x14ac:dyDescent="0.2">
      <c r="D2961" s="18">
        <v>36776</v>
      </c>
      <c r="E2961">
        <v>0.86760000000000004</v>
      </c>
    </row>
    <row r="2962" spans="4:5" x14ac:dyDescent="0.2">
      <c r="D2962" s="18">
        <v>36775</v>
      </c>
      <c r="E2962">
        <v>0.88180000000000003</v>
      </c>
    </row>
    <row r="2963" spans="4:5" x14ac:dyDescent="0.2">
      <c r="D2963" s="18">
        <v>36774</v>
      </c>
      <c r="E2963">
        <v>0.88859999999999995</v>
      </c>
    </row>
    <row r="2964" spans="4:5" x14ac:dyDescent="0.2">
      <c r="D2964" s="18">
        <v>36773</v>
      </c>
      <c r="E2964">
        <v>0.9</v>
      </c>
    </row>
    <row r="2965" spans="4:5" x14ac:dyDescent="0.2">
      <c r="D2965" s="18">
        <v>36770</v>
      </c>
      <c r="E2965">
        <v>0.89019999999999999</v>
      </c>
    </row>
    <row r="2966" spans="4:5" x14ac:dyDescent="0.2">
      <c r="D2966" s="18">
        <v>36769</v>
      </c>
      <c r="E2966">
        <v>0.89059999999999995</v>
      </c>
    </row>
    <row r="2967" spans="4:5" x14ac:dyDescent="0.2">
      <c r="D2967" s="18">
        <v>36768</v>
      </c>
      <c r="E2967">
        <v>0.89090000000000003</v>
      </c>
    </row>
    <row r="2968" spans="4:5" x14ac:dyDescent="0.2">
      <c r="D2968" s="18">
        <v>36767</v>
      </c>
      <c r="E2968">
        <v>0.89649999999999996</v>
      </c>
    </row>
    <row r="2969" spans="4:5" x14ac:dyDescent="0.2">
      <c r="D2969" s="18">
        <v>36766</v>
      </c>
      <c r="E2969">
        <v>0.90069999999999995</v>
      </c>
    </row>
    <row r="2970" spans="4:5" x14ac:dyDescent="0.2">
      <c r="D2970" s="18">
        <v>36763</v>
      </c>
      <c r="E2970">
        <v>0.90210000000000001</v>
      </c>
    </row>
    <row r="2971" spans="4:5" x14ac:dyDescent="0.2">
      <c r="D2971" s="18">
        <v>36762</v>
      </c>
      <c r="E2971">
        <v>0.9012</v>
      </c>
    </row>
    <row r="2972" spans="4:5" x14ac:dyDescent="0.2">
      <c r="D2972" s="18">
        <v>36761</v>
      </c>
      <c r="E2972">
        <v>0.89180000000000004</v>
      </c>
    </row>
    <row r="2973" spans="4:5" x14ac:dyDescent="0.2">
      <c r="D2973" s="18">
        <v>36760</v>
      </c>
      <c r="E2973">
        <v>0.8972</v>
      </c>
    </row>
    <row r="2974" spans="4:5" x14ac:dyDescent="0.2">
      <c r="D2974" s="18">
        <v>36759</v>
      </c>
      <c r="E2974">
        <v>0.90229999999999999</v>
      </c>
    </row>
    <row r="2975" spans="4:5" x14ac:dyDescent="0.2">
      <c r="D2975" s="18">
        <v>36756</v>
      </c>
      <c r="E2975">
        <v>0.91269999999999996</v>
      </c>
    </row>
    <row r="2976" spans="4:5" x14ac:dyDescent="0.2">
      <c r="D2976" s="18">
        <v>36755</v>
      </c>
      <c r="E2976">
        <v>0.91400000000000003</v>
      </c>
    </row>
    <row r="2977" spans="4:5" x14ac:dyDescent="0.2">
      <c r="D2977" s="18">
        <v>36754</v>
      </c>
      <c r="E2977">
        <v>0.90720000000000001</v>
      </c>
    </row>
    <row r="2978" spans="4:5" x14ac:dyDescent="0.2">
      <c r="D2978" s="18">
        <v>36753</v>
      </c>
      <c r="E2978">
        <v>0.91180000000000005</v>
      </c>
    </row>
    <row r="2979" spans="4:5" x14ac:dyDescent="0.2">
      <c r="D2979" s="18">
        <v>36752</v>
      </c>
      <c r="E2979">
        <v>0.90110000000000001</v>
      </c>
    </row>
    <row r="2980" spans="4:5" x14ac:dyDescent="0.2">
      <c r="D2980" s="18">
        <v>36749</v>
      </c>
      <c r="E2980">
        <v>0.91320000000000001</v>
      </c>
    </row>
    <row r="2981" spans="4:5" x14ac:dyDescent="0.2">
      <c r="D2981" s="18">
        <v>36748</v>
      </c>
      <c r="E2981">
        <v>0.90310000000000001</v>
      </c>
    </row>
    <row r="2982" spans="4:5" x14ac:dyDescent="0.2">
      <c r="D2982" s="18">
        <v>36747</v>
      </c>
      <c r="E2982">
        <v>0.89729999999999999</v>
      </c>
    </row>
    <row r="2983" spans="4:5" x14ac:dyDescent="0.2">
      <c r="D2983" s="18">
        <v>36746</v>
      </c>
      <c r="E2983">
        <v>0.90469999999999995</v>
      </c>
    </row>
    <row r="2984" spans="4:5" x14ac:dyDescent="0.2">
      <c r="D2984" s="18">
        <v>36745</v>
      </c>
      <c r="E2984">
        <v>0.90839999999999999</v>
      </c>
    </row>
    <row r="2985" spans="4:5" x14ac:dyDescent="0.2">
      <c r="D2985" s="18">
        <v>36742</v>
      </c>
      <c r="E2985">
        <v>0.90310000000000001</v>
      </c>
    </row>
    <row r="2986" spans="4:5" x14ac:dyDescent="0.2">
      <c r="D2986" s="18">
        <v>36741</v>
      </c>
      <c r="E2986">
        <v>0.90280000000000005</v>
      </c>
    </row>
    <row r="2987" spans="4:5" x14ac:dyDescent="0.2">
      <c r="D2987" s="18">
        <v>36740</v>
      </c>
      <c r="E2987">
        <v>0.91420000000000001</v>
      </c>
    </row>
    <row r="2988" spans="4:5" x14ac:dyDescent="0.2">
      <c r="D2988" s="18">
        <v>36739</v>
      </c>
      <c r="E2988">
        <v>0.9264</v>
      </c>
    </row>
    <row r="2989" spans="4:5" x14ac:dyDescent="0.2">
      <c r="D2989" s="18">
        <v>36738</v>
      </c>
      <c r="E2989">
        <v>0.92430000000000001</v>
      </c>
    </row>
    <row r="2990" spans="4:5" x14ac:dyDescent="0.2">
      <c r="D2990" s="18">
        <v>36735</v>
      </c>
      <c r="E2990">
        <v>0.92759999999999998</v>
      </c>
    </row>
    <row r="2991" spans="4:5" x14ac:dyDescent="0.2">
      <c r="D2991" s="18">
        <v>36734</v>
      </c>
      <c r="E2991">
        <v>0.93889999999999996</v>
      </c>
    </row>
    <row r="2992" spans="4:5" x14ac:dyDescent="0.2">
      <c r="D2992" s="18">
        <v>36733</v>
      </c>
      <c r="E2992">
        <v>0.93899999999999995</v>
      </c>
    </row>
    <row r="2993" spans="4:5" x14ac:dyDescent="0.2">
      <c r="D2993" s="18">
        <v>36732</v>
      </c>
      <c r="E2993">
        <v>0.94099999999999995</v>
      </c>
    </row>
    <row r="2994" spans="4:5" x14ac:dyDescent="0.2">
      <c r="D2994" s="18">
        <v>36731</v>
      </c>
      <c r="E2994">
        <v>0.93320000000000003</v>
      </c>
    </row>
    <row r="2995" spans="4:5" x14ac:dyDescent="0.2">
      <c r="D2995" s="18">
        <v>36728</v>
      </c>
      <c r="E2995">
        <v>0.93630000000000002</v>
      </c>
    </row>
    <row r="2996" spans="4:5" x14ac:dyDescent="0.2">
      <c r="D2996" s="18">
        <v>36727</v>
      </c>
      <c r="E2996">
        <v>0.92200000000000004</v>
      </c>
    </row>
    <row r="2997" spans="4:5" x14ac:dyDescent="0.2">
      <c r="D2997" s="18">
        <v>36726</v>
      </c>
      <c r="E2997">
        <v>0.92159999999999997</v>
      </c>
    </row>
    <row r="2998" spans="4:5" x14ac:dyDescent="0.2">
      <c r="D2998" s="18">
        <v>36725</v>
      </c>
      <c r="E2998">
        <v>0.93530000000000002</v>
      </c>
    </row>
    <row r="2999" spans="4:5" x14ac:dyDescent="0.2">
      <c r="D2999" s="18">
        <v>36724</v>
      </c>
      <c r="E2999">
        <v>0.93520000000000003</v>
      </c>
    </row>
    <row r="3000" spans="4:5" x14ac:dyDescent="0.2">
      <c r="D3000" s="18">
        <v>36721</v>
      </c>
      <c r="E3000">
        <v>0.93440000000000001</v>
      </c>
    </row>
    <row r="3001" spans="4:5" x14ac:dyDescent="0.2">
      <c r="D3001" s="18">
        <v>36720</v>
      </c>
      <c r="E3001">
        <v>0.93489999999999995</v>
      </c>
    </row>
    <row r="3002" spans="4:5" x14ac:dyDescent="0.2">
      <c r="D3002" s="18">
        <v>36719</v>
      </c>
      <c r="E3002">
        <v>0.94989999999999997</v>
      </c>
    </row>
    <row r="3003" spans="4:5" x14ac:dyDescent="0.2">
      <c r="D3003" s="18">
        <v>36718</v>
      </c>
      <c r="E3003">
        <v>0.95269999999999999</v>
      </c>
    </row>
    <row r="3004" spans="4:5" x14ac:dyDescent="0.2">
      <c r="D3004" s="18">
        <v>36717</v>
      </c>
      <c r="E3004">
        <v>0.95230000000000004</v>
      </c>
    </row>
    <row r="3005" spans="4:5" x14ac:dyDescent="0.2">
      <c r="D3005" s="18">
        <v>36714</v>
      </c>
      <c r="E3005">
        <v>0.94830000000000003</v>
      </c>
    </row>
    <row r="3006" spans="4:5" x14ac:dyDescent="0.2">
      <c r="D3006" s="18">
        <v>36713</v>
      </c>
      <c r="E3006">
        <v>0.95420000000000005</v>
      </c>
    </row>
    <row r="3007" spans="4:5" x14ac:dyDescent="0.2">
      <c r="D3007" s="18">
        <v>36712</v>
      </c>
      <c r="E3007">
        <v>0.95369999999999999</v>
      </c>
    </row>
    <row r="3008" spans="4:5" x14ac:dyDescent="0.2">
      <c r="D3008" s="18">
        <v>36711</v>
      </c>
      <c r="E3008">
        <v>0.94869999999999999</v>
      </c>
    </row>
    <row r="3009" spans="4:5" x14ac:dyDescent="0.2">
      <c r="D3009" s="18">
        <v>36710</v>
      </c>
      <c r="E3009">
        <v>0.94930000000000003</v>
      </c>
    </row>
    <row r="3010" spans="4:5" x14ac:dyDescent="0.2">
      <c r="D3010" s="18">
        <v>36707</v>
      </c>
      <c r="E3010">
        <v>0.9556</v>
      </c>
    </row>
    <row r="3011" spans="4:5" x14ac:dyDescent="0.2">
      <c r="D3011" s="18">
        <v>36706</v>
      </c>
      <c r="E3011">
        <v>0.95040000000000002</v>
      </c>
    </row>
    <row r="3012" spans="4:5" x14ac:dyDescent="0.2">
      <c r="D3012" s="18">
        <v>36705</v>
      </c>
      <c r="E3012">
        <v>0.9415</v>
      </c>
    </row>
    <row r="3013" spans="4:5" x14ac:dyDescent="0.2">
      <c r="D3013" s="18">
        <v>36704</v>
      </c>
      <c r="E3013">
        <v>0.94010000000000005</v>
      </c>
    </row>
    <row r="3014" spans="4:5" x14ac:dyDescent="0.2">
      <c r="D3014" s="18">
        <v>36703</v>
      </c>
      <c r="E3014">
        <v>0.93269999999999997</v>
      </c>
    </row>
    <row r="3015" spans="4:5" x14ac:dyDescent="0.2">
      <c r="D3015" s="18">
        <v>36700</v>
      </c>
      <c r="E3015">
        <v>0.94130000000000003</v>
      </c>
    </row>
    <row r="3016" spans="4:5" x14ac:dyDescent="0.2">
      <c r="D3016" s="18">
        <v>36699</v>
      </c>
      <c r="E3016">
        <v>0.9405</v>
      </c>
    </row>
    <row r="3017" spans="4:5" x14ac:dyDescent="0.2">
      <c r="D3017" s="18">
        <v>36698</v>
      </c>
      <c r="E3017">
        <v>0.94699999999999995</v>
      </c>
    </row>
    <row r="3018" spans="4:5" x14ac:dyDescent="0.2">
      <c r="D3018" s="18">
        <v>36697</v>
      </c>
      <c r="E3018">
        <v>0.95379999999999998</v>
      </c>
    </row>
    <row r="3019" spans="4:5" x14ac:dyDescent="0.2">
      <c r="D3019" s="18">
        <v>36696</v>
      </c>
      <c r="E3019">
        <v>0.96399999999999997</v>
      </c>
    </row>
    <row r="3020" spans="4:5" x14ac:dyDescent="0.2">
      <c r="D3020" s="18">
        <v>36693</v>
      </c>
      <c r="E3020">
        <v>0.95650000000000002</v>
      </c>
    </row>
    <row r="3021" spans="4:5" x14ac:dyDescent="0.2">
      <c r="D3021" s="18">
        <v>36692</v>
      </c>
      <c r="E3021">
        <v>0.95240000000000002</v>
      </c>
    </row>
    <row r="3022" spans="4:5" x14ac:dyDescent="0.2">
      <c r="D3022" s="18">
        <v>36691</v>
      </c>
      <c r="E3022">
        <v>0.96360000000000001</v>
      </c>
    </row>
    <row r="3023" spans="4:5" x14ac:dyDescent="0.2">
      <c r="D3023" s="18">
        <v>36690</v>
      </c>
      <c r="E3023">
        <v>0.95830000000000004</v>
      </c>
    </row>
    <row r="3024" spans="4:5" x14ac:dyDescent="0.2">
      <c r="D3024" s="18">
        <v>36689</v>
      </c>
      <c r="E3024">
        <v>0.95269999999999999</v>
      </c>
    </row>
    <row r="3025" spans="4:5" x14ac:dyDescent="0.2">
      <c r="D3025" s="18">
        <v>36686</v>
      </c>
      <c r="E3025">
        <v>0.94899999999999995</v>
      </c>
    </row>
    <row r="3026" spans="4:5" x14ac:dyDescent="0.2">
      <c r="D3026" s="18">
        <v>36685</v>
      </c>
      <c r="E3026">
        <v>0.96679999999999999</v>
      </c>
    </row>
    <row r="3027" spans="4:5" x14ac:dyDescent="0.2">
      <c r="D3027" s="18">
        <v>36684</v>
      </c>
      <c r="E3027">
        <v>0.95540000000000003</v>
      </c>
    </row>
    <row r="3028" spans="4:5" x14ac:dyDescent="0.2">
      <c r="D3028" s="18">
        <v>36683</v>
      </c>
      <c r="E3028">
        <v>0.94850000000000001</v>
      </c>
    </row>
    <row r="3029" spans="4:5" x14ac:dyDescent="0.2">
      <c r="D3029" s="18">
        <v>36682</v>
      </c>
      <c r="E3029">
        <v>0.94330000000000003</v>
      </c>
    </row>
    <row r="3030" spans="4:5" x14ac:dyDescent="0.2">
      <c r="D3030" s="18">
        <v>36679</v>
      </c>
      <c r="E3030">
        <v>0.9355</v>
      </c>
    </row>
    <row r="3031" spans="4:5" x14ac:dyDescent="0.2">
      <c r="D3031" s="18">
        <v>36678</v>
      </c>
      <c r="E3031">
        <v>0.93300000000000005</v>
      </c>
    </row>
    <row r="3032" spans="4:5" x14ac:dyDescent="0.2">
      <c r="D3032" s="18">
        <v>36677</v>
      </c>
      <c r="E3032">
        <v>0.93030000000000002</v>
      </c>
    </row>
    <row r="3033" spans="4:5" x14ac:dyDescent="0.2">
      <c r="D3033" s="18">
        <v>36676</v>
      </c>
      <c r="E3033">
        <v>0.93589999999999995</v>
      </c>
    </row>
    <row r="3034" spans="4:5" x14ac:dyDescent="0.2">
      <c r="D3034" s="18">
        <v>36675</v>
      </c>
      <c r="E3034">
        <v>0.92620000000000002</v>
      </c>
    </row>
    <row r="3035" spans="4:5" x14ac:dyDescent="0.2">
      <c r="D3035" s="18">
        <v>36672</v>
      </c>
      <c r="E3035">
        <v>0.9143</v>
      </c>
    </row>
    <row r="3036" spans="4:5" x14ac:dyDescent="0.2">
      <c r="D3036" s="18">
        <v>36671</v>
      </c>
      <c r="E3036">
        <v>0.89810000000000001</v>
      </c>
    </row>
    <row r="3037" spans="4:5" x14ac:dyDescent="0.2">
      <c r="D3037" s="18">
        <v>36670</v>
      </c>
      <c r="E3037">
        <v>0.90980000000000005</v>
      </c>
    </row>
    <row r="3038" spans="4:5" x14ac:dyDescent="0.2">
      <c r="D3038" s="18">
        <v>36669</v>
      </c>
      <c r="E3038">
        <v>0.91110000000000002</v>
      </c>
    </row>
    <row r="3039" spans="4:5" x14ac:dyDescent="0.2">
      <c r="D3039" s="18">
        <v>36668</v>
      </c>
      <c r="E3039">
        <v>0.9</v>
      </c>
    </row>
    <row r="3040" spans="4:5" x14ac:dyDescent="0.2">
      <c r="D3040" s="18">
        <v>36665</v>
      </c>
      <c r="E3040">
        <v>0.88749999999999996</v>
      </c>
    </row>
    <row r="3041" spans="4:5" x14ac:dyDescent="0.2">
      <c r="D3041" s="18">
        <v>36664</v>
      </c>
      <c r="E3041">
        <v>0.89419999999999999</v>
      </c>
    </row>
    <row r="3042" spans="4:5" x14ac:dyDescent="0.2">
      <c r="D3042" s="18">
        <v>36663</v>
      </c>
      <c r="E3042">
        <v>0.89219999999999999</v>
      </c>
    </row>
    <row r="3043" spans="4:5" x14ac:dyDescent="0.2">
      <c r="D3043" s="18">
        <v>36662</v>
      </c>
      <c r="E3043">
        <v>0.90649999999999997</v>
      </c>
    </row>
    <row r="3044" spans="4:5" x14ac:dyDescent="0.2">
      <c r="D3044" s="18">
        <v>36661</v>
      </c>
      <c r="E3044">
        <v>0.91469999999999996</v>
      </c>
    </row>
    <row r="3045" spans="4:5" x14ac:dyDescent="0.2">
      <c r="D3045" s="18">
        <v>36658</v>
      </c>
      <c r="E3045">
        <v>0.90290000000000004</v>
      </c>
    </row>
    <row r="3046" spans="4:5" x14ac:dyDescent="0.2">
      <c r="D3046" s="18">
        <v>36657</v>
      </c>
      <c r="E3046">
        <v>0.90790000000000004</v>
      </c>
    </row>
    <row r="3047" spans="4:5" x14ac:dyDescent="0.2">
      <c r="D3047" s="18">
        <v>36656</v>
      </c>
      <c r="E3047">
        <v>0.91069999999999995</v>
      </c>
    </row>
    <row r="3048" spans="4:5" x14ac:dyDescent="0.2">
      <c r="D3048" s="18">
        <v>36655</v>
      </c>
      <c r="E3048">
        <v>0.89780000000000004</v>
      </c>
    </row>
    <row r="3049" spans="4:5" x14ac:dyDescent="0.2">
      <c r="D3049" s="18">
        <v>36654</v>
      </c>
      <c r="E3049">
        <v>0.8952</v>
      </c>
    </row>
    <row r="3050" spans="4:5" x14ac:dyDescent="0.2">
      <c r="D3050" s="18">
        <v>36651</v>
      </c>
      <c r="E3050">
        <v>0.89839999999999998</v>
      </c>
    </row>
    <row r="3051" spans="4:5" x14ac:dyDescent="0.2">
      <c r="D3051" s="18">
        <v>36650</v>
      </c>
      <c r="E3051">
        <v>0.89470000000000005</v>
      </c>
    </row>
    <row r="3052" spans="4:5" x14ac:dyDescent="0.2">
      <c r="D3052" s="18">
        <v>36649</v>
      </c>
      <c r="E3052">
        <v>0.89129999999999998</v>
      </c>
    </row>
    <row r="3053" spans="4:5" x14ac:dyDescent="0.2">
      <c r="D3053" s="18">
        <v>36648</v>
      </c>
      <c r="E3053">
        <v>0.91159999999999997</v>
      </c>
    </row>
    <row r="3054" spans="4:5" x14ac:dyDescent="0.2">
      <c r="D3054" s="18">
        <v>36647</v>
      </c>
      <c r="E3054" t="s">
        <v>29</v>
      </c>
    </row>
    <row r="3055" spans="4:5" x14ac:dyDescent="0.2">
      <c r="D3055" s="18">
        <v>36644</v>
      </c>
      <c r="E3055">
        <v>0.90849999999999997</v>
      </c>
    </row>
    <row r="3056" spans="4:5" x14ac:dyDescent="0.2">
      <c r="D3056" s="18">
        <v>36643</v>
      </c>
      <c r="E3056">
        <v>0.9163</v>
      </c>
    </row>
    <row r="3057" spans="4:5" x14ac:dyDescent="0.2">
      <c r="D3057" s="18">
        <v>36642</v>
      </c>
      <c r="E3057">
        <v>0.91930000000000001</v>
      </c>
    </row>
    <row r="3058" spans="4:5" x14ac:dyDescent="0.2">
      <c r="D3058" s="18">
        <v>36641</v>
      </c>
      <c r="E3058">
        <v>0.93020000000000003</v>
      </c>
    </row>
    <row r="3059" spans="4:5" x14ac:dyDescent="0.2">
      <c r="D3059" s="18">
        <v>36640</v>
      </c>
      <c r="E3059" t="s">
        <v>29</v>
      </c>
    </row>
    <row r="3060" spans="4:5" x14ac:dyDescent="0.2">
      <c r="D3060" s="18">
        <v>36637</v>
      </c>
      <c r="E3060" t="s">
        <v>29</v>
      </c>
    </row>
    <row r="3061" spans="4:5" x14ac:dyDescent="0.2">
      <c r="D3061" s="18">
        <v>36636</v>
      </c>
      <c r="E3061">
        <v>0.93759999999999999</v>
      </c>
    </row>
    <row r="3062" spans="4:5" x14ac:dyDescent="0.2">
      <c r="D3062" s="18">
        <v>36635</v>
      </c>
      <c r="E3062">
        <v>0.94610000000000005</v>
      </c>
    </row>
    <row r="3063" spans="4:5" x14ac:dyDescent="0.2">
      <c r="D3063" s="18">
        <v>36634</v>
      </c>
      <c r="E3063">
        <v>0.94969999999999999</v>
      </c>
    </row>
    <row r="3064" spans="4:5" x14ac:dyDescent="0.2">
      <c r="D3064" s="18">
        <v>36633</v>
      </c>
      <c r="E3064">
        <v>0.95730000000000004</v>
      </c>
    </row>
    <row r="3065" spans="4:5" x14ac:dyDescent="0.2">
      <c r="D3065" s="18">
        <v>36630</v>
      </c>
      <c r="E3065">
        <v>0.95399999999999996</v>
      </c>
    </row>
    <row r="3066" spans="4:5" x14ac:dyDescent="0.2">
      <c r="D3066" s="18">
        <v>36629</v>
      </c>
      <c r="E3066">
        <v>0.95369999999999999</v>
      </c>
    </row>
    <row r="3067" spans="4:5" x14ac:dyDescent="0.2">
      <c r="D3067" s="18">
        <v>36628</v>
      </c>
      <c r="E3067">
        <v>0.95760000000000001</v>
      </c>
    </row>
    <row r="3068" spans="4:5" x14ac:dyDescent="0.2">
      <c r="D3068" s="18">
        <v>36627</v>
      </c>
      <c r="E3068">
        <v>0.95940000000000003</v>
      </c>
    </row>
    <row r="3069" spans="4:5" x14ac:dyDescent="0.2">
      <c r="D3069" s="18">
        <v>36626</v>
      </c>
      <c r="E3069">
        <v>0.95899999999999996</v>
      </c>
    </row>
    <row r="3070" spans="4:5" x14ac:dyDescent="0.2">
      <c r="D3070" s="18">
        <v>36623</v>
      </c>
      <c r="E3070">
        <v>0.95640000000000003</v>
      </c>
    </row>
    <row r="3071" spans="4:5" x14ac:dyDescent="0.2">
      <c r="D3071" s="18">
        <v>36622</v>
      </c>
      <c r="E3071">
        <v>0.96250000000000002</v>
      </c>
    </row>
    <row r="3072" spans="4:5" x14ac:dyDescent="0.2">
      <c r="D3072" s="18">
        <v>36621</v>
      </c>
      <c r="E3072">
        <v>0.96730000000000005</v>
      </c>
    </row>
    <row r="3073" spans="4:5" x14ac:dyDescent="0.2">
      <c r="D3073" s="18">
        <v>36620</v>
      </c>
      <c r="E3073">
        <v>0.95379999999999998</v>
      </c>
    </row>
    <row r="3074" spans="4:5" x14ac:dyDescent="0.2">
      <c r="D3074" s="18">
        <v>36619</v>
      </c>
      <c r="E3074">
        <v>0.95640000000000003</v>
      </c>
    </row>
    <row r="3075" spans="4:5" x14ac:dyDescent="0.2">
      <c r="D3075" s="18">
        <v>36616</v>
      </c>
      <c r="E3075">
        <v>0.95530000000000004</v>
      </c>
    </row>
    <row r="3076" spans="4:5" x14ac:dyDescent="0.2">
      <c r="D3076" s="18">
        <v>36615</v>
      </c>
      <c r="E3076">
        <v>0.95550000000000002</v>
      </c>
    </row>
    <row r="3077" spans="4:5" x14ac:dyDescent="0.2">
      <c r="D3077" s="18">
        <v>36614</v>
      </c>
      <c r="E3077">
        <v>0.95679999999999998</v>
      </c>
    </row>
    <row r="3078" spans="4:5" x14ac:dyDescent="0.2">
      <c r="D3078" s="18">
        <v>36613</v>
      </c>
      <c r="E3078">
        <v>0.9647</v>
      </c>
    </row>
    <row r="3079" spans="4:5" x14ac:dyDescent="0.2">
      <c r="D3079" s="18">
        <v>36612</v>
      </c>
      <c r="E3079">
        <v>0.97119999999999995</v>
      </c>
    </row>
    <row r="3080" spans="4:5" x14ac:dyDescent="0.2">
      <c r="D3080" s="18">
        <v>36609</v>
      </c>
      <c r="E3080">
        <v>0.97150000000000003</v>
      </c>
    </row>
    <row r="3081" spans="4:5" x14ac:dyDescent="0.2">
      <c r="D3081" s="18">
        <v>36608</v>
      </c>
      <c r="E3081">
        <v>0.96560000000000001</v>
      </c>
    </row>
    <row r="3082" spans="4:5" x14ac:dyDescent="0.2">
      <c r="D3082" s="18">
        <v>36607</v>
      </c>
      <c r="E3082">
        <v>0.96030000000000004</v>
      </c>
    </row>
    <row r="3083" spans="4:5" x14ac:dyDescent="0.2">
      <c r="D3083" s="18">
        <v>36606</v>
      </c>
      <c r="E3083">
        <v>0.97009999999999996</v>
      </c>
    </row>
    <row r="3084" spans="4:5" x14ac:dyDescent="0.2">
      <c r="D3084" s="18">
        <v>36605</v>
      </c>
      <c r="E3084">
        <v>0.97150000000000003</v>
      </c>
    </row>
    <row r="3085" spans="4:5" x14ac:dyDescent="0.2">
      <c r="D3085" s="18">
        <v>36602</v>
      </c>
      <c r="E3085">
        <v>0.96719999999999995</v>
      </c>
    </row>
    <row r="3086" spans="4:5" x14ac:dyDescent="0.2">
      <c r="D3086" s="18">
        <v>36601</v>
      </c>
      <c r="E3086">
        <v>0.96630000000000005</v>
      </c>
    </row>
    <row r="3087" spans="4:5" x14ac:dyDescent="0.2">
      <c r="D3087" s="18">
        <v>36600</v>
      </c>
      <c r="E3087">
        <v>0.9647</v>
      </c>
    </row>
    <row r="3088" spans="4:5" x14ac:dyDescent="0.2">
      <c r="D3088" s="18">
        <v>36599</v>
      </c>
      <c r="E3088">
        <v>0.96199999999999997</v>
      </c>
    </row>
    <row r="3089" spans="4:5" x14ac:dyDescent="0.2">
      <c r="D3089" s="18">
        <v>36598</v>
      </c>
      <c r="E3089">
        <v>0.97160000000000002</v>
      </c>
    </row>
    <row r="3090" spans="4:5" x14ac:dyDescent="0.2">
      <c r="D3090" s="18">
        <v>36595</v>
      </c>
      <c r="E3090">
        <v>0.96130000000000004</v>
      </c>
    </row>
    <row r="3091" spans="4:5" x14ac:dyDescent="0.2">
      <c r="D3091" s="18">
        <v>36594</v>
      </c>
      <c r="E3091">
        <v>0.96160000000000001</v>
      </c>
    </row>
    <row r="3092" spans="4:5" x14ac:dyDescent="0.2">
      <c r="D3092" s="18">
        <v>36593</v>
      </c>
      <c r="E3092">
        <v>0.95430000000000004</v>
      </c>
    </row>
    <row r="3093" spans="4:5" x14ac:dyDescent="0.2">
      <c r="D3093" s="18">
        <v>36592</v>
      </c>
      <c r="E3093">
        <v>0.95930000000000004</v>
      </c>
    </row>
    <row r="3094" spans="4:5" x14ac:dyDescent="0.2">
      <c r="D3094" s="18">
        <v>36591</v>
      </c>
      <c r="E3094">
        <v>0.96399999999999997</v>
      </c>
    </row>
    <row r="3095" spans="4:5" x14ac:dyDescent="0.2">
      <c r="D3095" s="18">
        <v>36588</v>
      </c>
      <c r="E3095">
        <v>0.96589999999999998</v>
      </c>
    </row>
    <row r="3096" spans="4:5" x14ac:dyDescent="0.2">
      <c r="D3096" s="18">
        <v>36587</v>
      </c>
      <c r="E3096">
        <v>0.97250000000000003</v>
      </c>
    </row>
    <row r="3097" spans="4:5" x14ac:dyDescent="0.2">
      <c r="D3097" s="18">
        <v>36586</v>
      </c>
      <c r="E3097">
        <v>0.9667</v>
      </c>
    </row>
    <row r="3098" spans="4:5" x14ac:dyDescent="0.2">
      <c r="D3098" s="18">
        <v>36585</v>
      </c>
      <c r="E3098">
        <v>0.97140000000000004</v>
      </c>
    </row>
    <row r="3099" spans="4:5" x14ac:dyDescent="0.2">
      <c r="D3099" s="18">
        <v>36584</v>
      </c>
      <c r="E3099">
        <v>0.96389999999999998</v>
      </c>
    </row>
    <row r="3100" spans="4:5" x14ac:dyDescent="0.2">
      <c r="D3100" s="18">
        <v>36581</v>
      </c>
      <c r="E3100">
        <v>0.98129999999999995</v>
      </c>
    </row>
    <row r="3101" spans="4:5" x14ac:dyDescent="0.2">
      <c r="D3101" s="18">
        <v>36580</v>
      </c>
      <c r="E3101">
        <v>0.98980000000000001</v>
      </c>
    </row>
    <row r="3102" spans="4:5" x14ac:dyDescent="0.2">
      <c r="D3102" s="18">
        <v>36579</v>
      </c>
      <c r="E3102">
        <v>1.0067999999999999</v>
      </c>
    </row>
    <row r="3103" spans="4:5" x14ac:dyDescent="0.2">
      <c r="D3103" s="18">
        <v>36578</v>
      </c>
      <c r="E3103">
        <v>1.0022</v>
      </c>
    </row>
    <row r="3104" spans="4:5" x14ac:dyDescent="0.2">
      <c r="D3104" s="18">
        <v>36577</v>
      </c>
      <c r="E3104">
        <v>0.98570000000000002</v>
      </c>
    </row>
    <row r="3105" spans="4:5" x14ac:dyDescent="0.2">
      <c r="D3105" s="18">
        <v>36574</v>
      </c>
      <c r="E3105">
        <v>0.98570000000000002</v>
      </c>
    </row>
    <row r="3106" spans="4:5" x14ac:dyDescent="0.2">
      <c r="D3106" s="18">
        <v>36573</v>
      </c>
      <c r="E3106">
        <v>0.9919</v>
      </c>
    </row>
    <row r="3107" spans="4:5" x14ac:dyDescent="0.2">
      <c r="D3107" s="18">
        <v>36572</v>
      </c>
      <c r="E3107">
        <v>0.98040000000000005</v>
      </c>
    </row>
    <row r="3108" spans="4:5" x14ac:dyDescent="0.2">
      <c r="D3108" s="18">
        <v>36571</v>
      </c>
      <c r="E3108">
        <v>0.9778</v>
      </c>
    </row>
    <row r="3109" spans="4:5" x14ac:dyDescent="0.2">
      <c r="D3109" s="18">
        <v>36570</v>
      </c>
      <c r="E3109">
        <v>0.98670000000000002</v>
      </c>
    </row>
    <row r="3110" spans="4:5" x14ac:dyDescent="0.2">
      <c r="D3110" s="18">
        <v>36567</v>
      </c>
      <c r="E3110">
        <v>0.98009999999999997</v>
      </c>
    </row>
    <row r="3111" spans="4:5" x14ac:dyDescent="0.2">
      <c r="D3111" s="18">
        <v>36566</v>
      </c>
      <c r="E3111">
        <v>0.98680000000000001</v>
      </c>
    </row>
    <row r="3112" spans="4:5" x14ac:dyDescent="0.2">
      <c r="D3112" s="18">
        <v>36565</v>
      </c>
      <c r="E3112">
        <v>0.99339999999999995</v>
      </c>
    </row>
    <row r="3113" spans="4:5" x14ac:dyDescent="0.2">
      <c r="D3113" s="18">
        <v>36564</v>
      </c>
      <c r="E3113">
        <v>0.99029999999999996</v>
      </c>
    </row>
    <row r="3114" spans="4:5" x14ac:dyDescent="0.2">
      <c r="D3114" s="18">
        <v>36563</v>
      </c>
      <c r="E3114">
        <v>0.97670000000000001</v>
      </c>
    </row>
    <row r="3115" spans="4:5" x14ac:dyDescent="0.2">
      <c r="D3115" s="18">
        <v>36560</v>
      </c>
      <c r="E3115">
        <v>0.98350000000000004</v>
      </c>
    </row>
    <row r="3116" spans="4:5" x14ac:dyDescent="0.2">
      <c r="D3116" s="18">
        <v>36559</v>
      </c>
      <c r="E3116">
        <v>0.9748</v>
      </c>
    </row>
    <row r="3117" spans="4:5" x14ac:dyDescent="0.2">
      <c r="D3117" s="18">
        <v>36558</v>
      </c>
      <c r="E3117">
        <v>0.97170000000000001</v>
      </c>
    </row>
    <row r="3118" spans="4:5" x14ac:dyDescent="0.2">
      <c r="D3118" s="18">
        <v>36557</v>
      </c>
      <c r="E3118">
        <v>0.97099999999999997</v>
      </c>
    </row>
    <row r="3119" spans="4:5" x14ac:dyDescent="0.2">
      <c r="D3119" s="18">
        <v>36556</v>
      </c>
      <c r="E3119">
        <v>0.97909999999999997</v>
      </c>
    </row>
    <row r="3120" spans="4:5" x14ac:dyDescent="0.2">
      <c r="D3120" s="18">
        <v>36553</v>
      </c>
      <c r="E3120">
        <v>0.98480000000000001</v>
      </c>
    </row>
    <row r="3121" spans="4:5" x14ac:dyDescent="0.2">
      <c r="D3121" s="18">
        <v>36552</v>
      </c>
      <c r="E3121">
        <v>0.99760000000000004</v>
      </c>
    </row>
    <row r="3122" spans="4:5" x14ac:dyDescent="0.2">
      <c r="D3122" s="18">
        <v>36551</v>
      </c>
      <c r="E3122">
        <v>1.0019</v>
      </c>
    </row>
    <row r="3123" spans="4:5" x14ac:dyDescent="0.2">
      <c r="D3123" s="18">
        <v>36550</v>
      </c>
      <c r="E3123">
        <v>1.0007999999999999</v>
      </c>
    </row>
    <row r="3124" spans="4:5" x14ac:dyDescent="0.2">
      <c r="D3124" s="18">
        <v>36549</v>
      </c>
      <c r="E3124">
        <v>1.0026999999999999</v>
      </c>
    </row>
    <row r="3125" spans="4:5" x14ac:dyDescent="0.2">
      <c r="D3125" s="18">
        <v>36546</v>
      </c>
      <c r="E3125">
        <v>1.0097</v>
      </c>
    </row>
    <row r="3126" spans="4:5" x14ac:dyDescent="0.2">
      <c r="D3126" s="18">
        <v>36545</v>
      </c>
      <c r="E3126">
        <v>1.0088999999999999</v>
      </c>
    </row>
    <row r="3127" spans="4:5" x14ac:dyDescent="0.2">
      <c r="D3127" s="18">
        <v>36544</v>
      </c>
      <c r="E3127">
        <v>1.0105</v>
      </c>
    </row>
    <row r="3128" spans="4:5" x14ac:dyDescent="0.2">
      <c r="D3128" s="18">
        <v>36543</v>
      </c>
      <c r="E3128">
        <v>1.0093000000000001</v>
      </c>
    </row>
    <row r="3129" spans="4:5" x14ac:dyDescent="0.2">
      <c r="D3129" s="18">
        <v>36542</v>
      </c>
      <c r="E3129">
        <v>1.0094000000000001</v>
      </c>
    </row>
    <row r="3130" spans="4:5" x14ac:dyDescent="0.2">
      <c r="D3130" s="18">
        <v>36539</v>
      </c>
      <c r="E3130">
        <v>1.0225</v>
      </c>
    </row>
    <row r="3131" spans="4:5" x14ac:dyDescent="0.2">
      <c r="D3131" s="18">
        <v>36538</v>
      </c>
      <c r="E3131">
        <v>1.0276000000000001</v>
      </c>
    </row>
    <row r="3132" spans="4:5" x14ac:dyDescent="0.2">
      <c r="D3132" s="18">
        <v>36537</v>
      </c>
      <c r="E3132">
        <v>1.0307999999999999</v>
      </c>
    </row>
    <row r="3133" spans="4:5" x14ac:dyDescent="0.2">
      <c r="D3133" s="18">
        <v>36536</v>
      </c>
      <c r="E3133">
        <v>1.0256000000000001</v>
      </c>
    </row>
    <row r="3134" spans="4:5" x14ac:dyDescent="0.2">
      <c r="D3134" s="18">
        <v>36535</v>
      </c>
      <c r="E3134">
        <v>1.0228999999999999</v>
      </c>
    </row>
    <row r="3135" spans="4:5" x14ac:dyDescent="0.2">
      <c r="D3135" s="18">
        <v>36532</v>
      </c>
      <c r="E3135">
        <v>1.0284</v>
      </c>
    </row>
    <row r="3136" spans="4:5" x14ac:dyDescent="0.2">
      <c r="D3136" s="18">
        <v>36531</v>
      </c>
      <c r="E3136">
        <v>1.0387999999999999</v>
      </c>
    </row>
    <row r="3137" spans="4:5" x14ac:dyDescent="0.2">
      <c r="D3137" s="18">
        <v>36530</v>
      </c>
      <c r="E3137">
        <v>1.0367999999999999</v>
      </c>
    </row>
    <row r="3138" spans="4:5" x14ac:dyDescent="0.2">
      <c r="D3138" s="18">
        <v>36529</v>
      </c>
      <c r="E3138">
        <v>1.0305</v>
      </c>
    </row>
    <row r="3139" spans="4:5" x14ac:dyDescent="0.2">
      <c r="D3139" s="18">
        <v>36528</v>
      </c>
      <c r="E3139">
        <v>1.0089999999999999</v>
      </c>
    </row>
    <row r="3140" spans="4:5" x14ac:dyDescent="0.2">
      <c r="D3140" s="18">
        <v>36525</v>
      </c>
      <c r="E3140" t="s">
        <v>29</v>
      </c>
    </row>
    <row r="3141" spans="4:5" x14ac:dyDescent="0.2">
      <c r="D3141" s="18">
        <v>36524</v>
      </c>
      <c r="E3141">
        <v>1.0045999999999999</v>
      </c>
    </row>
    <row r="3142" spans="4:5" x14ac:dyDescent="0.2">
      <c r="D3142" s="18">
        <v>36523</v>
      </c>
      <c r="E3142">
        <v>1.0072000000000001</v>
      </c>
    </row>
    <row r="3143" spans="4:5" x14ac:dyDescent="0.2">
      <c r="D3143" s="18">
        <v>36522</v>
      </c>
      <c r="E3143">
        <v>1.0088999999999999</v>
      </c>
    </row>
    <row r="3144" spans="4:5" x14ac:dyDescent="0.2">
      <c r="D3144" s="18">
        <v>36521</v>
      </c>
      <c r="E3144">
        <v>1.0134000000000001</v>
      </c>
    </row>
    <row r="3145" spans="4:5" x14ac:dyDescent="0.2">
      <c r="D3145" s="18">
        <v>36518</v>
      </c>
      <c r="E3145">
        <v>1.0142</v>
      </c>
    </row>
    <row r="3146" spans="4:5" x14ac:dyDescent="0.2">
      <c r="D3146" s="18">
        <v>36517</v>
      </c>
      <c r="E3146">
        <v>1.0088999999999999</v>
      </c>
    </row>
    <row r="3147" spans="4:5" x14ac:dyDescent="0.2">
      <c r="D3147" s="18">
        <v>36516</v>
      </c>
      <c r="E3147">
        <v>1.0074000000000001</v>
      </c>
    </row>
    <row r="3148" spans="4:5" x14ac:dyDescent="0.2">
      <c r="D3148" s="18">
        <v>36515</v>
      </c>
      <c r="E3148">
        <v>1.0084</v>
      </c>
    </row>
    <row r="3149" spans="4:5" x14ac:dyDescent="0.2">
      <c r="D3149" s="18">
        <v>36514</v>
      </c>
      <c r="E3149">
        <v>1.0096000000000001</v>
      </c>
    </row>
    <row r="3150" spans="4:5" x14ac:dyDescent="0.2">
      <c r="D3150" s="18">
        <v>36511</v>
      </c>
      <c r="E3150">
        <v>1.0127999999999999</v>
      </c>
    </row>
    <row r="3151" spans="4:5" x14ac:dyDescent="0.2">
      <c r="D3151" s="18">
        <v>36510</v>
      </c>
      <c r="E3151">
        <v>1.0145999999999999</v>
      </c>
    </row>
    <row r="3152" spans="4:5" x14ac:dyDescent="0.2">
      <c r="D3152" s="18">
        <v>36509</v>
      </c>
      <c r="E3152">
        <v>1.0021</v>
      </c>
    </row>
    <row r="3153" spans="4:5" x14ac:dyDescent="0.2">
      <c r="D3153" s="18">
        <v>36508</v>
      </c>
      <c r="E3153">
        <v>1.0038</v>
      </c>
    </row>
    <row r="3154" spans="4:5" x14ac:dyDescent="0.2">
      <c r="D3154" s="18">
        <v>36507</v>
      </c>
      <c r="E3154">
        <v>1.0127999999999999</v>
      </c>
    </row>
    <row r="3155" spans="4:5" x14ac:dyDescent="0.2">
      <c r="D3155" s="18">
        <v>36504</v>
      </c>
      <c r="E3155">
        <v>1.0141</v>
      </c>
    </row>
    <row r="3156" spans="4:5" x14ac:dyDescent="0.2">
      <c r="D3156" s="18">
        <v>36503</v>
      </c>
      <c r="E3156">
        <v>1.0175000000000001</v>
      </c>
    </row>
    <row r="3157" spans="4:5" x14ac:dyDescent="0.2">
      <c r="D3157" s="18">
        <v>36502</v>
      </c>
      <c r="E3157">
        <v>1.0236000000000001</v>
      </c>
    </row>
    <row r="3158" spans="4:5" x14ac:dyDescent="0.2">
      <c r="D3158" s="18">
        <v>36501</v>
      </c>
      <c r="E3158">
        <v>1.0239</v>
      </c>
    </row>
    <row r="3159" spans="4:5" x14ac:dyDescent="0.2">
      <c r="D3159" s="18">
        <v>36500</v>
      </c>
      <c r="E3159">
        <v>1.0182</v>
      </c>
    </row>
    <row r="3160" spans="4:5" x14ac:dyDescent="0.2">
      <c r="D3160" s="18">
        <v>36497</v>
      </c>
      <c r="E3160">
        <v>1.0015000000000001</v>
      </c>
    </row>
    <row r="3161" spans="4:5" x14ac:dyDescent="0.2">
      <c r="D3161" s="18">
        <v>36496</v>
      </c>
      <c r="E3161">
        <v>1.0057</v>
      </c>
    </row>
    <row r="3162" spans="4:5" x14ac:dyDescent="0.2">
      <c r="D3162" s="18">
        <v>36495</v>
      </c>
      <c r="E3162">
        <v>1.0091000000000001</v>
      </c>
    </row>
    <row r="3163" spans="4:5" x14ac:dyDescent="0.2">
      <c r="D3163" s="18">
        <v>36494</v>
      </c>
      <c r="E3163">
        <v>1.0097</v>
      </c>
    </row>
    <row r="3164" spans="4:5" x14ac:dyDescent="0.2">
      <c r="D3164" s="18">
        <v>36493</v>
      </c>
      <c r="E3164">
        <v>1.0077</v>
      </c>
    </row>
    <row r="3165" spans="4:5" x14ac:dyDescent="0.2">
      <c r="D3165" s="18">
        <v>36490</v>
      </c>
      <c r="E3165">
        <v>1.0101</v>
      </c>
    </row>
    <row r="3166" spans="4:5" x14ac:dyDescent="0.2">
      <c r="D3166" s="18">
        <v>36489</v>
      </c>
      <c r="E3166">
        <v>1.0194000000000001</v>
      </c>
    </row>
    <row r="3167" spans="4:5" x14ac:dyDescent="0.2">
      <c r="D3167" s="18">
        <v>36488</v>
      </c>
      <c r="E3167">
        <v>1.0215000000000001</v>
      </c>
    </row>
    <row r="3168" spans="4:5" x14ac:dyDescent="0.2">
      <c r="D3168" s="18">
        <v>36487</v>
      </c>
      <c r="E3168">
        <v>1.0315000000000001</v>
      </c>
    </row>
    <row r="3169" spans="4:5" x14ac:dyDescent="0.2">
      <c r="D3169" s="18">
        <v>36486</v>
      </c>
      <c r="E3169">
        <v>1.0310999999999999</v>
      </c>
    </row>
    <row r="3170" spans="4:5" x14ac:dyDescent="0.2">
      <c r="D3170" s="18">
        <v>36483</v>
      </c>
      <c r="E3170">
        <v>1.0279</v>
      </c>
    </row>
    <row r="3171" spans="4:5" x14ac:dyDescent="0.2">
      <c r="D3171" s="18">
        <v>36482</v>
      </c>
      <c r="E3171">
        <v>1.038</v>
      </c>
    </row>
    <row r="3172" spans="4:5" x14ac:dyDescent="0.2">
      <c r="D3172" s="18">
        <v>36481</v>
      </c>
      <c r="E3172">
        <v>1.0407999999999999</v>
      </c>
    </row>
    <row r="3173" spans="4:5" x14ac:dyDescent="0.2">
      <c r="D3173" s="18">
        <v>36480</v>
      </c>
      <c r="E3173">
        <v>1.0336000000000001</v>
      </c>
    </row>
    <row r="3174" spans="4:5" x14ac:dyDescent="0.2">
      <c r="D3174" s="18">
        <v>36479</v>
      </c>
      <c r="E3174">
        <v>1.0301</v>
      </c>
    </row>
    <row r="3175" spans="4:5" x14ac:dyDescent="0.2">
      <c r="D3175" s="18">
        <v>36476</v>
      </c>
      <c r="E3175">
        <v>1.0307999999999999</v>
      </c>
    </row>
    <row r="3176" spans="4:5" x14ac:dyDescent="0.2">
      <c r="D3176" s="18">
        <v>36475</v>
      </c>
      <c r="E3176">
        <v>1.0406</v>
      </c>
    </row>
    <row r="3177" spans="4:5" x14ac:dyDescent="0.2">
      <c r="D3177" s="18">
        <v>36474</v>
      </c>
      <c r="E3177">
        <v>1.0402</v>
      </c>
    </row>
    <row r="3178" spans="4:5" x14ac:dyDescent="0.2">
      <c r="D3178" s="18">
        <v>36473</v>
      </c>
      <c r="E3178">
        <v>1.0424</v>
      </c>
    </row>
    <row r="3179" spans="4:5" x14ac:dyDescent="0.2">
      <c r="D3179" s="18">
        <v>36472</v>
      </c>
      <c r="E3179">
        <v>1.0405</v>
      </c>
    </row>
    <row r="3180" spans="4:5" x14ac:dyDescent="0.2">
      <c r="D3180" s="18">
        <v>36469</v>
      </c>
      <c r="E3180">
        <v>1.0407999999999999</v>
      </c>
    </row>
    <row r="3181" spans="4:5" x14ac:dyDescent="0.2">
      <c r="D3181" s="18">
        <v>36468</v>
      </c>
      <c r="E3181">
        <v>1.0504</v>
      </c>
    </row>
    <row r="3182" spans="4:5" x14ac:dyDescent="0.2">
      <c r="D3182" s="18">
        <v>36467</v>
      </c>
      <c r="E3182">
        <v>1.0490999999999999</v>
      </c>
    </row>
    <row r="3183" spans="4:5" x14ac:dyDescent="0.2">
      <c r="D3183" s="18">
        <v>36466</v>
      </c>
      <c r="E3183">
        <v>1.0507</v>
      </c>
    </row>
    <row r="3184" spans="4:5" x14ac:dyDescent="0.2">
      <c r="D3184" s="18">
        <v>36465</v>
      </c>
      <c r="E3184">
        <v>1.0571999999999999</v>
      </c>
    </row>
    <row r="3185" spans="4:5" x14ac:dyDescent="0.2">
      <c r="D3185" s="18">
        <v>36462</v>
      </c>
      <c r="E3185">
        <v>1.0452999999999999</v>
      </c>
    </row>
    <row r="3186" spans="4:5" x14ac:dyDescent="0.2">
      <c r="D3186" s="18">
        <v>36461</v>
      </c>
      <c r="E3186">
        <v>1.0533999999999999</v>
      </c>
    </row>
    <row r="3187" spans="4:5" x14ac:dyDescent="0.2">
      <c r="D3187" s="18">
        <v>36460</v>
      </c>
      <c r="E3187">
        <v>1.0551999999999999</v>
      </c>
    </row>
    <row r="3188" spans="4:5" x14ac:dyDescent="0.2">
      <c r="D3188" s="18">
        <v>36459</v>
      </c>
      <c r="E3188">
        <v>1.0632999999999999</v>
      </c>
    </row>
    <row r="3189" spans="4:5" x14ac:dyDescent="0.2">
      <c r="D3189" s="18">
        <v>36458</v>
      </c>
      <c r="E3189">
        <v>1.0683</v>
      </c>
    </row>
    <row r="3190" spans="4:5" x14ac:dyDescent="0.2">
      <c r="D3190" s="18">
        <v>36455</v>
      </c>
      <c r="E3190">
        <v>1.0758000000000001</v>
      </c>
    </row>
    <row r="3191" spans="4:5" x14ac:dyDescent="0.2">
      <c r="D3191" s="18">
        <v>36454</v>
      </c>
      <c r="E3191">
        <v>1.0797000000000001</v>
      </c>
    </row>
    <row r="3192" spans="4:5" x14ac:dyDescent="0.2">
      <c r="D3192" s="18">
        <v>36453</v>
      </c>
      <c r="E3192">
        <v>1.0777000000000001</v>
      </c>
    </row>
    <row r="3193" spans="4:5" x14ac:dyDescent="0.2">
      <c r="D3193" s="18">
        <v>36452</v>
      </c>
      <c r="E3193">
        <v>1.0818000000000001</v>
      </c>
    </row>
    <row r="3194" spans="4:5" x14ac:dyDescent="0.2">
      <c r="D3194" s="18">
        <v>36451</v>
      </c>
      <c r="E3194">
        <v>1.0868</v>
      </c>
    </row>
    <row r="3195" spans="4:5" x14ac:dyDescent="0.2">
      <c r="D3195" s="18">
        <v>36448</v>
      </c>
      <c r="E3195">
        <v>1.0869</v>
      </c>
    </row>
    <row r="3196" spans="4:5" x14ac:dyDescent="0.2">
      <c r="D3196" s="18">
        <v>36447</v>
      </c>
      <c r="E3196">
        <v>1.0758000000000001</v>
      </c>
    </row>
    <row r="3197" spans="4:5" x14ac:dyDescent="0.2">
      <c r="D3197" s="18">
        <v>36446</v>
      </c>
      <c r="E3197">
        <v>1.0778000000000001</v>
      </c>
    </row>
    <row r="3198" spans="4:5" x14ac:dyDescent="0.2">
      <c r="D3198" s="18">
        <v>36445</v>
      </c>
      <c r="E3198">
        <v>1.0668</v>
      </c>
    </row>
    <row r="3199" spans="4:5" x14ac:dyDescent="0.2">
      <c r="D3199" s="18">
        <v>36444</v>
      </c>
      <c r="E3199">
        <v>1.0630999999999999</v>
      </c>
    </row>
    <row r="3200" spans="4:5" x14ac:dyDescent="0.2">
      <c r="D3200" s="18">
        <v>36441</v>
      </c>
      <c r="E3200">
        <v>1.0657000000000001</v>
      </c>
    </row>
    <row r="3201" spans="4:5" x14ac:dyDescent="0.2">
      <c r="D3201" s="18">
        <v>36440</v>
      </c>
      <c r="E3201">
        <v>1.0729</v>
      </c>
    </row>
    <row r="3202" spans="4:5" x14ac:dyDescent="0.2">
      <c r="D3202" s="18">
        <v>36439</v>
      </c>
      <c r="E3202">
        <v>1.0737000000000001</v>
      </c>
    </row>
    <row r="3203" spans="4:5" x14ac:dyDescent="0.2">
      <c r="D3203" s="18">
        <v>36438</v>
      </c>
      <c r="E3203">
        <v>1.0686</v>
      </c>
    </row>
    <row r="3204" spans="4:5" x14ac:dyDescent="0.2">
      <c r="D3204" s="18">
        <v>36437</v>
      </c>
      <c r="E3204">
        <v>1.0719000000000001</v>
      </c>
    </row>
    <row r="3205" spans="4:5" x14ac:dyDescent="0.2">
      <c r="D3205" s="18">
        <v>36434</v>
      </c>
      <c r="E3205">
        <v>1.0728</v>
      </c>
    </row>
    <row r="3206" spans="4:5" x14ac:dyDescent="0.2">
      <c r="D3206" s="18">
        <v>36433</v>
      </c>
      <c r="E3206">
        <v>1.0665</v>
      </c>
    </row>
    <row r="3207" spans="4:5" x14ac:dyDescent="0.2">
      <c r="D3207" s="18">
        <v>36432</v>
      </c>
      <c r="E3207">
        <v>1.0563</v>
      </c>
    </row>
    <row r="3208" spans="4:5" x14ac:dyDescent="0.2">
      <c r="D3208" s="18">
        <v>36431</v>
      </c>
      <c r="E3208">
        <v>1.0483</v>
      </c>
    </row>
    <row r="3209" spans="4:5" x14ac:dyDescent="0.2">
      <c r="D3209" s="18">
        <v>36430</v>
      </c>
      <c r="E3209">
        <v>1.0414000000000001</v>
      </c>
    </row>
    <row r="3210" spans="4:5" x14ac:dyDescent="0.2">
      <c r="D3210" s="18">
        <v>36427</v>
      </c>
      <c r="E3210">
        <v>1.0476000000000001</v>
      </c>
    </row>
    <row r="3211" spans="4:5" x14ac:dyDescent="0.2">
      <c r="D3211" s="18">
        <v>36426</v>
      </c>
      <c r="E3211">
        <v>1.0429999999999999</v>
      </c>
    </row>
    <row r="3212" spans="4:5" x14ac:dyDescent="0.2">
      <c r="D3212" s="18">
        <v>36425</v>
      </c>
      <c r="E3212">
        <v>1.0508999999999999</v>
      </c>
    </row>
    <row r="3213" spans="4:5" x14ac:dyDescent="0.2">
      <c r="D3213" s="18">
        <v>36424</v>
      </c>
      <c r="E3213">
        <v>1.0387999999999999</v>
      </c>
    </row>
    <row r="3214" spans="4:5" x14ac:dyDescent="0.2">
      <c r="D3214" s="18">
        <v>36423</v>
      </c>
      <c r="E3214">
        <v>1.0406</v>
      </c>
    </row>
    <row r="3215" spans="4:5" x14ac:dyDescent="0.2">
      <c r="D3215" s="18">
        <v>36420</v>
      </c>
      <c r="E3215">
        <v>1.0397000000000001</v>
      </c>
    </row>
    <row r="3216" spans="4:5" x14ac:dyDescent="0.2">
      <c r="D3216" s="18">
        <v>36419</v>
      </c>
      <c r="E3216">
        <v>1.0371999999999999</v>
      </c>
    </row>
    <row r="3217" spans="4:5" x14ac:dyDescent="0.2">
      <c r="D3217" s="18">
        <v>36418</v>
      </c>
      <c r="E3217">
        <v>1.0368999999999999</v>
      </c>
    </row>
    <row r="3218" spans="4:5" x14ac:dyDescent="0.2">
      <c r="D3218" s="18">
        <v>36417</v>
      </c>
      <c r="E3218">
        <v>1.0362</v>
      </c>
    </row>
    <row r="3219" spans="4:5" x14ac:dyDescent="0.2">
      <c r="D3219" s="18">
        <v>36416</v>
      </c>
      <c r="E3219">
        <v>1.0342</v>
      </c>
    </row>
    <row r="3220" spans="4:5" x14ac:dyDescent="0.2">
      <c r="D3220" s="18">
        <v>36413</v>
      </c>
      <c r="E3220">
        <v>1.052</v>
      </c>
    </row>
    <row r="3221" spans="4:5" x14ac:dyDescent="0.2">
      <c r="D3221" s="18">
        <v>36412</v>
      </c>
      <c r="E3221">
        <v>1.0591999999999999</v>
      </c>
    </row>
    <row r="3222" spans="4:5" x14ac:dyDescent="0.2">
      <c r="D3222" s="18">
        <v>36411</v>
      </c>
      <c r="E3222">
        <v>1.0612999999999999</v>
      </c>
    </row>
    <row r="3223" spans="4:5" x14ac:dyDescent="0.2">
      <c r="D3223" s="18">
        <v>36410</v>
      </c>
      <c r="E3223">
        <v>1.0565</v>
      </c>
    </row>
    <row r="3224" spans="4:5" x14ac:dyDescent="0.2">
      <c r="D3224" s="18">
        <v>36409</v>
      </c>
      <c r="E3224">
        <v>1.0593999999999999</v>
      </c>
    </row>
    <row r="3225" spans="4:5" x14ac:dyDescent="0.2">
      <c r="D3225" s="18">
        <v>36406</v>
      </c>
      <c r="E3225">
        <v>1.0682</v>
      </c>
    </row>
    <row r="3226" spans="4:5" x14ac:dyDescent="0.2">
      <c r="D3226" s="18">
        <v>36405</v>
      </c>
      <c r="E3226">
        <v>1.0662</v>
      </c>
    </row>
    <row r="3227" spans="4:5" x14ac:dyDescent="0.2">
      <c r="D3227" s="18">
        <v>36404</v>
      </c>
      <c r="E3227">
        <v>1.0612999999999999</v>
      </c>
    </row>
    <row r="3228" spans="4:5" x14ac:dyDescent="0.2">
      <c r="D3228" s="18">
        <v>36403</v>
      </c>
      <c r="E3228">
        <v>1.0572999999999999</v>
      </c>
    </row>
    <row r="3229" spans="4:5" x14ac:dyDescent="0.2">
      <c r="D3229" s="18">
        <v>36402</v>
      </c>
      <c r="E3229">
        <v>1.0454000000000001</v>
      </c>
    </row>
    <row r="3230" spans="4:5" x14ac:dyDescent="0.2">
      <c r="D3230" s="18">
        <v>36399</v>
      </c>
      <c r="E3230">
        <v>1.0449999999999999</v>
      </c>
    </row>
    <row r="3231" spans="4:5" x14ac:dyDescent="0.2">
      <c r="D3231" s="18">
        <v>36398</v>
      </c>
      <c r="E3231">
        <v>1.0451999999999999</v>
      </c>
    </row>
    <row r="3232" spans="4:5" x14ac:dyDescent="0.2">
      <c r="D3232" s="18">
        <v>36397</v>
      </c>
      <c r="E3232">
        <v>1.0432999999999999</v>
      </c>
    </row>
    <row r="3233" spans="4:5" x14ac:dyDescent="0.2">
      <c r="D3233" s="18">
        <v>36396</v>
      </c>
      <c r="E3233">
        <v>1.0511999999999999</v>
      </c>
    </row>
    <row r="3234" spans="4:5" x14ac:dyDescent="0.2">
      <c r="D3234" s="18">
        <v>36395</v>
      </c>
      <c r="E3234">
        <v>1.0606</v>
      </c>
    </row>
    <row r="3235" spans="4:5" x14ac:dyDescent="0.2">
      <c r="D3235" s="18">
        <v>36392</v>
      </c>
      <c r="E3235">
        <v>1.0667</v>
      </c>
    </row>
    <row r="3236" spans="4:5" x14ac:dyDescent="0.2">
      <c r="D3236" s="18">
        <v>36391</v>
      </c>
      <c r="E3236">
        <v>1.0517000000000001</v>
      </c>
    </row>
    <row r="3237" spans="4:5" x14ac:dyDescent="0.2">
      <c r="D3237" s="18">
        <v>36390</v>
      </c>
      <c r="E3237">
        <v>1.0517000000000001</v>
      </c>
    </row>
    <row r="3238" spans="4:5" x14ac:dyDescent="0.2">
      <c r="D3238" s="18">
        <v>36389</v>
      </c>
      <c r="E3238">
        <v>1.0527</v>
      </c>
    </row>
    <row r="3239" spans="4:5" x14ac:dyDescent="0.2">
      <c r="D3239" s="18">
        <v>36388</v>
      </c>
      <c r="E3239">
        <v>1.0552999999999999</v>
      </c>
    </row>
    <row r="3240" spans="4:5" x14ac:dyDescent="0.2">
      <c r="D3240" s="18">
        <v>36385</v>
      </c>
      <c r="E3240">
        <v>1.0667</v>
      </c>
    </row>
    <row r="3241" spans="4:5" x14ac:dyDescent="0.2">
      <c r="D3241" s="18">
        <v>36384</v>
      </c>
      <c r="E3241">
        <v>1.0638000000000001</v>
      </c>
    </row>
    <row r="3242" spans="4:5" x14ac:dyDescent="0.2">
      <c r="D3242" s="18">
        <v>36383</v>
      </c>
      <c r="E3242">
        <v>1.0668</v>
      </c>
    </row>
    <row r="3243" spans="4:5" x14ac:dyDescent="0.2">
      <c r="D3243" s="18">
        <v>36382</v>
      </c>
      <c r="E3243">
        <v>1.0737000000000001</v>
      </c>
    </row>
    <row r="3244" spans="4:5" x14ac:dyDescent="0.2">
      <c r="D3244" s="18">
        <v>36381</v>
      </c>
      <c r="E3244">
        <v>1.0705</v>
      </c>
    </row>
    <row r="3245" spans="4:5" x14ac:dyDescent="0.2">
      <c r="D3245" s="18">
        <v>36378</v>
      </c>
      <c r="E3245">
        <v>1.0740000000000001</v>
      </c>
    </row>
    <row r="3246" spans="4:5" x14ac:dyDescent="0.2">
      <c r="D3246" s="18">
        <v>36377</v>
      </c>
      <c r="E3246">
        <v>1.0790999999999999</v>
      </c>
    </row>
    <row r="3247" spans="4:5" x14ac:dyDescent="0.2">
      <c r="D3247" s="18">
        <v>36376</v>
      </c>
      <c r="E3247">
        <v>1.0761000000000001</v>
      </c>
    </row>
    <row r="3248" spans="4:5" x14ac:dyDescent="0.2">
      <c r="D3248" s="18">
        <v>36375</v>
      </c>
      <c r="E3248">
        <v>1.0645</v>
      </c>
    </row>
    <row r="3249" spans="4:5" x14ac:dyDescent="0.2">
      <c r="D3249" s="18">
        <v>36374</v>
      </c>
      <c r="E3249">
        <v>1.0665</v>
      </c>
    </row>
    <row r="3250" spans="4:5" x14ac:dyDescent="0.2">
      <c r="D3250" s="18">
        <v>36371</v>
      </c>
      <c r="E3250">
        <v>1.0693999999999999</v>
      </c>
    </row>
    <row r="3251" spans="4:5" x14ac:dyDescent="0.2">
      <c r="D3251" s="18">
        <v>36370</v>
      </c>
      <c r="E3251">
        <v>1.0680000000000001</v>
      </c>
    </row>
    <row r="3252" spans="4:5" x14ac:dyDescent="0.2">
      <c r="D3252" s="18">
        <v>36369</v>
      </c>
      <c r="E3252">
        <v>1.0603</v>
      </c>
    </row>
    <row r="3253" spans="4:5" x14ac:dyDescent="0.2">
      <c r="D3253" s="18">
        <v>36368</v>
      </c>
      <c r="E3253">
        <v>1.0627</v>
      </c>
    </row>
    <row r="3254" spans="4:5" x14ac:dyDescent="0.2">
      <c r="D3254" s="18">
        <v>36367</v>
      </c>
      <c r="E3254">
        <v>1.0698000000000001</v>
      </c>
    </row>
    <row r="3255" spans="4:5" x14ac:dyDescent="0.2">
      <c r="D3255" s="18">
        <v>36364</v>
      </c>
      <c r="E3255">
        <v>1.0496000000000001</v>
      </c>
    </row>
    <row r="3256" spans="4:5" x14ac:dyDescent="0.2">
      <c r="D3256" s="18">
        <v>36363</v>
      </c>
      <c r="E3256">
        <v>1.0499000000000001</v>
      </c>
    </row>
    <row r="3257" spans="4:5" x14ac:dyDescent="0.2">
      <c r="D3257" s="18">
        <v>36362</v>
      </c>
      <c r="E3257">
        <v>1.0462</v>
      </c>
    </row>
    <row r="3258" spans="4:5" x14ac:dyDescent="0.2">
      <c r="D3258" s="18">
        <v>36361</v>
      </c>
      <c r="E3258">
        <v>1.0409999999999999</v>
      </c>
    </row>
    <row r="3259" spans="4:5" x14ac:dyDescent="0.2">
      <c r="D3259" s="18">
        <v>36360</v>
      </c>
      <c r="E3259">
        <v>1.0145999999999999</v>
      </c>
    </row>
    <row r="3260" spans="4:5" x14ac:dyDescent="0.2">
      <c r="D3260" s="18">
        <v>36357</v>
      </c>
      <c r="E3260">
        <v>1.0202</v>
      </c>
    </row>
    <row r="3261" spans="4:5" x14ac:dyDescent="0.2">
      <c r="D3261" s="18">
        <v>36356</v>
      </c>
      <c r="E3261">
        <v>1.0201</v>
      </c>
    </row>
    <row r="3262" spans="4:5" x14ac:dyDescent="0.2">
      <c r="D3262" s="18">
        <v>36355</v>
      </c>
      <c r="E3262">
        <v>1.0167999999999999</v>
      </c>
    </row>
    <row r="3263" spans="4:5" x14ac:dyDescent="0.2">
      <c r="D3263" s="18">
        <v>36354</v>
      </c>
      <c r="E3263">
        <v>1.0183</v>
      </c>
    </row>
    <row r="3264" spans="4:5" x14ac:dyDescent="0.2">
      <c r="D3264" s="18">
        <v>36353</v>
      </c>
      <c r="E3264">
        <v>1.0124</v>
      </c>
    </row>
    <row r="3265" spans="4:5" x14ac:dyDescent="0.2">
      <c r="D3265" s="18">
        <v>36350</v>
      </c>
      <c r="E3265">
        <v>1.0204</v>
      </c>
    </row>
    <row r="3266" spans="4:5" x14ac:dyDescent="0.2">
      <c r="D3266" s="18">
        <v>36349</v>
      </c>
      <c r="E3266">
        <v>1.0182</v>
      </c>
    </row>
    <row r="3267" spans="4:5" x14ac:dyDescent="0.2">
      <c r="D3267" s="18">
        <v>36348</v>
      </c>
      <c r="E3267">
        <v>1.0222</v>
      </c>
    </row>
    <row r="3268" spans="4:5" x14ac:dyDescent="0.2">
      <c r="D3268" s="18">
        <v>36347</v>
      </c>
      <c r="E3268">
        <v>1.0221</v>
      </c>
    </row>
    <row r="3269" spans="4:5" x14ac:dyDescent="0.2">
      <c r="D3269" s="18">
        <v>36346</v>
      </c>
      <c r="E3269">
        <v>1.0232000000000001</v>
      </c>
    </row>
    <row r="3270" spans="4:5" x14ac:dyDescent="0.2">
      <c r="D3270" s="18">
        <v>36343</v>
      </c>
      <c r="E3270">
        <v>1.0241</v>
      </c>
    </row>
    <row r="3271" spans="4:5" x14ac:dyDescent="0.2">
      <c r="D3271" s="18">
        <v>36342</v>
      </c>
      <c r="E3271">
        <v>1.0264</v>
      </c>
    </row>
    <row r="3272" spans="4:5" x14ac:dyDescent="0.2">
      <c r="D3272" s="18">
        <v>36341</v>
      </c>
      <c r="E3272">
        <v>1.0327999999999999</v>
      </c>
    </row>
    <row r="3273" spans="4:5" x14ac:dyDescent="0.2">
      <c r="D3273" s="18">
        <v>36340</v>
      </c>
      <c r="E3273">
        <v>1.0364</v>
      </c>
    </row>
    <row r="3274" spans="4:5" x14ac:dyDescent="0.2">
      <c r="D3274" s="18">
        <v>36339</v>
      </c>
      <c r="E3274">
        <v>1.0387999999999999</v>
      </c>
    </row>
    <row r="3275" spans="4:5" x14ac:dyDescent="0.2">
      <c r="D3275" s="18">
        <v>36336</v>
      </c>
      <c r="E3275">
        <v>1.0443</v>
      </c>
    </row>
    <row r="3276" spans="4:5" x14ac:dyDescent="0.2">
      <c r="D3276" s="18">
        <v>36335</v>
      </c>
      <c r="E3276">
        <v>1.0321</v>
      </c>
    </row>
    <row r="3277" spans="4:5" x14ac:dyDescent="0.2">
      <c r="D3277" s="18">
        <v>36334</v>
      </c>
      <c r="E3277">
        <v>1.028</v>
      </c>
    </row>
    <row r="3278" spans="4:5" x14ac:dyDescent="0.2">
      <c r="D3278" s="18">
        <v>36333</v>
      </c>
      <c r="E3278">
        <v>1.0313000000000001</v>
      </c>
    </row>
    <row r="3279" spans="4:5" x14ac:dyDescent="0.2">
      <c r="D3279" s="18">
        <v>36332</v>
      </c>
      <c r="E3279">
        <v>1.0339</v>
      </c>
    </row>
    <row r="3280" spans="4:5" x14ac:dyDescent="0.2">
      <c r="D3280" s="18">
        <v>36329</v>
      </c>
      <c r="E3280">
        <v>1.0387999999999999</v>
      </c>
    </row>
    <row r="3281" spans="4:5" x14ac:dyDescent="0.2">
      <c r="D3281" s="18">
        <v>36328</v>
      </c>
      <c r="E3281">
        <v>1.034</v>
      </c>
    </row>
    <row r="3282" spans="4:5" x14ac:dyDescent="0.2">
      <c r="D3282" s="18">
        <v>36327</v>
      </c>
      <c r="E3282">
        <v>1.0345</v>
      </c>
    </row>
    <row r="3283" spans="4:5" x14ac:dyDescent="0.2">
      <c r="D3283" s="18">
        <v>36326</v>
      </c>
      <c r="E3283">
        <v>1.0391999999999999</v>
      </c>
    </row>
    <row r="3284" spans="4:5" x14ac:dyDescent="0.2">
      <c r="D3284" s="18">
        <v>36325</v>
      </c>
      <c r="E3284">
        <v>1.0437000000000001</v>
      </c>
    </row>
    <row r="3285" spans="4:5" x14ac:dyDescent="0.2">
      <c r="D3285" s="18">
        <v>36322</v>
      </c>
      <c r="E3285">
        <v>1.0474000000000001</v>
      </c>
    </row>
    <row r="3286" spans="4:5" x14ac:dyDescent="0.2">
      <c r="D3286" s="18">
        <v>36321</v>
      </c>
      <c r="E3286">
        <v>1.0474000000000001</v>
      </c>
    </row>
    <row r="3287" spans="4:5" x14ac:dyDescent="0.2">
      <c r="D3287" s="18">
        <v>36320</v>
      </c>
      <c r="E3287">
        <v>1.0466</v>
      </c>
    </row>
    <row r="3288" spans="4:5" x14ac:dyDescent="0.2">
      <c r="D3288" s="18">
        <v>36319</v>
      </c>
      <c r="E3288">
        <v>1.0385</v>
      </c>
    </row>
    <row r="3289" spans="4:5" x14ac:dyDescent="0.2">
      <c r="D3289" s="18">
        <v>36318</v>
      </c>
      <c r="E3289">
        <v>1.0316000000000001</v>
      </c>
    </row>
    <row r="3290" spans="4:5" x14ac:dyDescent="0.2">
      <c r="D3290" s="18">
        <v>36315</v>
      </c>
      <c r="E3290">
        <v>1.0315000000000001</v>
      </c>
    </row>
    <row r="3291" spans="4:5" x14ac:dyDescent="0.2">
      <c r="D3291" s="18">
        <v>36314</v>
      </c>
      <c r="E3291">
        <v>1.0382</v>
      </c>
    </row>
    <row r="3292" spans="4:5" x14ac:dyDescent="0.2">
      <c r="D3292" s="18">
        <v>36313</v>
      </c>
      <c r="E3292">
        <v>1.0382</v>
      </c>
    </row>
    <row r="3293" spans="4:5" x14ac:dyDescent="0.2">
      <c r="D3293" s="18">
        <v>36312</v>
      </c>
      <c r="E3293">
        <v>1.0434000000000001</v>
      </c>
    </row>
    <row r="3294" spans="4:5" x14ac:dyDescent="0.2">
      <c r="D3294" s="18">
        <v>36311</v>
      </c>
      <c r="E3294">
        <v>1.0456000000000001</v>
      </c>
    </row>
    <row r="3295" spans="4:5" x14ac:dyDescent="0.2">
      <c r="D3295" s="18">
        <v>36308</v>
      </c>
      <c r="E3295">
        <v>1.0479000000000001</v>
      </c>
    </row>
    <row r="3296" spans="4:5" x14ac:dyDescent="0.2">
      <c r="D3296" s="18">
        <v>36307</v>
      </c>
      <c r="E3296">
        <v>1.0472999999999999</v>
      </c>
    </row>
    <row r="3297" spans="4:5" x14ac:dyDescent="0.2">
      <c r="D3297" s="18">
        <v>36306</v>
      </c>
      <c r="E3297">
        <v>1.0535000000000001</v>
      </c>
    </row>
    <row r="3298" spans="4:5" x14ac:dyDescent="0.2">
      <c r="D3298" s="18">
        <v>36305</v>
      </c>
      <c r="E3298">
        <v>1.0627</v>
      </c>
    </row>
    <row r="3299" spans="4:5" x14ac:dyDescent="0.2">
      <c r="D3299" s="18">
        <v>36304</v>
      </c>
      <c r="E3299">
        <v>1.0585</v>
      </c>
    </row>
    <row r="3300" spans="4:5" x14ac:dyDescent="0.2">
      <c r="D3300" s="18">
        <v>36301</v>
      </c>
      <c r="E3300">
        <v>1.0571999999999999</v>
      </c>
    </row>
    <row r="3301" spans="4:5" x14ac:dyDescent="0.2">
      <c r="D3301" s="18">
        <v>36300</v>
      </c>
      <c r="E3301">
        <v>1.0639000000000001</v>
      </c>
    </row>
    <row r="3302" spans="4:5" x14ac:dyDescent="0.2">
      <c r="D3302" s="18">
        <v>36299</v>
      </c>
      <c r="E3302">
        <v>1.0633999999999999</v>
      </c>
    </row>
    <row r="3303" spans="4:5" x14ac:dyDescent="0.2">
      <c r="D3303" s="18">
        <v>36298</v>
      </c>
      <c r="E3303">
        <v>1.069</v>
      </c>
    </row>
    <row r="3304" spans="4:5" x14ac:dyDescent="0.2">
      <c r="D3304" s="18">
        <v>36297</v>
      </c>
      <c r="E3304">
        <v>1.0685</v>
      </c>
    </row>
    <row r="3305" spans="4:5" x14ac:dyDescent="0.2">
      <c r="D3305" s="18">
        <v>36294</v>
      </c>
      <c r="E3305">
        <v>1.0676000000000001</v>
      </c>
    </row>
    <row r="3306" spans="4:5" x14ac:dyDescent="0.2">
      <c r="D3306" s="18">
        <v>36293</v>
      </c>
      <c r="E3306">
        <v>1.0622</v>
      </c>
    </row>
    <row r="3307" spans="4:5" x14ac:dyDescent="0.2">
      <c r="D3307" s="18">
        <v>36292</v>
      </c>
      <c r="E3307">
        <v>1.0645</v>
      </c>
    </row>
    <row r="3308" spans="4:5" x14ac:dyDescent="0.2">
      <c r="D3308" s="18">
        <v>36291</v>
      </c>
      <c r="E3308">
        <v>1.0731999999999999</v>
      </c>
    </row>
    <row r="3309" spans="4:5" x14ac:dyDescent="0.2">
      <c r="D3309" s="18">
        <v>36290</v>
      </c>
      <c r="E3309">
        <v>1.0734999999999999</v>
      </c>
    </row>
    <row r="3310" spans="4:5" x14ac:dyDescent="0.2">
      <c r="D3310" s="18">
        <v>36287</v>
      </c>
      <c r="E3310">
        <v>1.0786</v>
      </c>
    </row>
    <row r="3311" spans="4:5" x14ac:dyDescent="0.2">
      <c r="D3311" s="18">
        <v>36286</v>
      </c>
      <c r="E3311">
        <v>1.0799000000000001</v>
      </c>
    </row>
    <row r="3312" spans="4:5" x14ac:dyDescent="0.2">
      <c r="D3312" s="18">
        <v>36285</v>
      </c>
      <c r="E3312">
        <v>1.0667</v>
      </c>
    </row>
    <row r="3313" spans="4:5" x14ac:dyDescent="0.2">
      <c r="D3313" s="18">
        <v>36284</v>
      </c>
      <c r="E3313">
        <v>1.0564</v>
      </c>
    </row>
    <row r="3314" spans="4:5" x14ac:dyDescent="0.2">
      <c r="D3314" s="18">
        <v>36283</v>
      </c>
      <c r="E3314">
        <v>1.0589</v>
      </c>
    </row>
    <row r="3315" spans="4:5" x14ac:dyDescent="0.2">
      <c r="D3315" s="18">
        <v>36280</v>
      </c>
      <c r="E3315">
        <v>1.0597000000000001</v>
      </c>
    </row>
    <row r="3316" spans="4:5" x14ac:dyDescent="0.2">
      <c r="D3316" s="18">
        <v>36279</v>
      </c>
      <c r="E3316">
        <v>1.0604</v>
      </c>
    </row>
    <row r="3317" spans="4:5" x14ac:dyDescent="0.2">
      <c r="D3317" s="18">
        <v>36278</v>
      </c>
      <c r="E3317">
        <v>1.0666</v>
      </c>
    </row>
    <row r="3318" spans="4:5" x14ac:dyDescent="0.2">
      <c r="D3318" s="18">
        <v>36277</v>
      </c>
      <c r="E3318">
        <v>1.0629999999999999</v>
      </c>
    </row>
    <row r="3319" spans="4:5" x14ac:dyDescent="0.2">
      <c r="D3319" s="18">
        <v>36276</v>
      </c>
      <c r="E3319">
        <v>1.0613999999999999</v>
      </c>
    </row>
    <row r="3320" spans="4:5" x14ac:dyDescent="0.2">
      <c r="D3320" s="18">
        <v>36273</v>
      </c>
      <c r="E3320">
        <v>1.0633999999999999</v>
      </c>
    </row>
    <row r="3321" spans="4:5" x14ac:dyDescent="0.2">
      <c r="D3321" s="18">
        <v>36272</v>
      </c>
      <c r="E3321">
        <v>1.0581</v>
      </c>
    </row>
    <row r="3322" spans="4:5" x14ac:dyDescent="0.2">
      <c r="D3322" s="18">
        <v>36271</v>
      </c>
      <c r="E3322">
        <v>1.0586</v>
      </c>
    </row>
    <row r="3323" spans="4:5" x14ac:dyDescent="0.2">
      <c r="D3323" s="18">
        <v>36270</v>
      </c>
      <c r="E3323">
        <v>1.0646</v>
      </c>
    </row>
    <row r="3324" spans="4:5" x14ac:dyDescent="0.2">
      <c r="D3324" s="18">
        <v>36269</v>
      </c>
      <c r="E3324">
        <v>1.0636000000000001</v>
      </c>
    </row>
    <row r="3325" spans="4:5" x14ac:dyDescent="0.2">
      <c r="D3325" s="18">
        <v>36266</v>
      </c>
      <c r="E3325">
        <v>1.0668</v>
      </c>
    </row>
    <row r="3326" spans="4:5" x14ac:dyDescent="0.2">
      <c r="D3326" s="18">
        <v>36265</v>
      </c>
      <c r="E3326">
        <v>1.0786</v>
      </c>
    </row>
    <row r="3327" spans="4:5" x14ac:dyDescent="0.2">
      <c r="D3327" s="18">
        <v>36264</v>
      </c>
      <c r="E3327">
        <v>1.0787</v>
      </c>
    </row>
    <row r="3328" spans="4:5" x14ac:dyDescent="0.2">
      <c r="D3328" s="18">
        <v>36263</v>
      </c>
      <c r="E3328">
        <v>1.0765</v>
      </c>
    </row>
    <row r="3329" spans="4:5" x14ac:dyDescent="0.2">
      <c r="D3329" s="18">
        <v>36262</v>
      </c>
      <c r="E3329">
        <v>1.0867</v>
      </c>
    </row>
    <row r="3330" spans="4:5" x14ac:dyDescent="0.2">
      <c r="D3330" s="18">
        <v>36259</v>
      </c>
      <c r="E3330">
        <v>1.0778000000000001</v>
      </c>
    </row>
    <row r="3331" spans="4:5" x14ac:dyDescent="0.2">
      <c r="D3331" s="18">
        <v>36258</v>
      </c>
      <c r="E3331">
        <v>1.0818000000000001</v>
      </c>
    </row>
    <row r="3332" spans="4:5" x14ac:dyDescent="0.2">
      <c r="D3332" s="18">
        <v>36257</v>
      </c>
      <c r="E3332">
        <v>1.0811999999999999</v>
      </c>
    </row>
    <row r="3333" spans="4:5" x14ac:dyDescent="0.2">
      <c r="D3333" s="18">
        <v>36256</v>
      </c>
      <c r="E3333">
        <v>1.0726</v>
      </c>
    </row>
    <row r="3334" spans="4:5" x14ac:dyDescent="0.2">
      <c r="D3334" s="18">
        <v>36255</v>
      </c>
      <c r="E3334">
        <v>1.0751999999999999</v>
      </c>
    </row>
    <row r="3335" spans="4:5" x14ac:dyDescent="0.2">
      <c r="D3335" s="18">
        <v>36252</v>
      </c>
      <c r="E3335">
        <v>1.0771999999999999</v>
      </c>
    </row>
    <row r="3336" spans="4:5" x14ac:dyDescent="0.2">
      <c r="D3336" s="18">
        <v>36251</v>
      </c>
      <c r="E3336">
        <v>1.0771999999999999</v>
      </c>
    </row>
    <row r="3337" spans="4:5" x14ac:dyDescent="0.2">
      <c r="D3337" s="18">
        <v>36250</v>
      </c>
      <c r="E3337">
        <v>1.0742</v>
      </c>
    </row>
    <row r="3338" spans="4:5" x14ac:dyDescent="0.2">
      <c r="D3338" s="18">
        <v>36249</v>
      </c>
      <c r="E3338">
        <v>1.0710999999999999</v>
      </c>
    </row>
    <row r="3339" spans="4:5" x14ac:dyDescent="0.2">
      <c r="D3339" s="18">
        <v>36248</v>
      </c>
      <c r="E3339">
        <v>1.0691999999999999</v>
      </c>
    </row>
    <row r="3340" spans="4:5" x14ac:dyDescent="0.2">
      <c r="D3340" s="18">
        <v>36245</v>
      </c>
      <c r="E3340">
        <v>1.0814999999999999</v>
      </c>
    </row>
    <row r="3341" spans="4:5" x14ac:dyDescent="0.2">
      <c r="D3341" s="18">
        <v>36244</v>
      </c>
      <c r="E3341">
        <v>1.0898000000000001</v>
      </c>
    </row>
    <row r="3342" spans="4:5" x14ac:dyDescent="0.2">
      <c r="D3342" s="18">
        <v>36243</v>
      </c>
      <c r="E3342">
        <v>1.0928</v>
      </c>
    </row>
    <row r="3343" spans="4:5" x14ac:dyDescent="0.2">
      <c r="D3343" s="18">
        <v>36242</v>
      </c>
      <c r="E3343">
        <v>1.0895999999999999</v>
      </c>
    </row>
    <row r="3344" spans="4:5" x14ac:dyDescent="0.2">
      <c r="D3344" s="18">
        <v>36241</v>
      </c>
      <c r="E3344">
        <v>1.0864</v>
      </c>
    </row>
    <row r="3345" spans="4:5" x14ac:dyDescent="0.2">
      <c r="D3345" s="18">
        <v>36238</v>
      </c>
      <c r="E3345">
        <v>1.0914999999999999</v>
      </c>
    </row>
    <row r="3346" spans="4:5" x14ac:dyDescent="0.2">
      <c r="D3346" s="18">
        <v>36237</v>
      </c>
      <c r="E3346">
        <v>1.1012</v>
      </c>
    </row>
    <row r="3347" spans="4:5" x14ac:dyDescent="0.2">
      <c r="D3347" s="18">
        <v>36236</v>
      </c>
      <c r="E3347">
        <v>1.0966</v>
      </c>
    </row>
    <row r="3348" spans="4:5" x14ac:dyDescent="0.2">
      <c r="D3348" s="18">
        <v>36235</v>
      </c>
      <c r="E3348">
        <v>1.0901000000000001</v>
      </c>
    </row>
    <row r="3349" spans="4:5" x14ac:dyDescent="0.2">
      <c r="D3349" s="18">
        <v>36234</v>
      </c>
      <c r="E3349">
        <v>1.0949</v>
      </c>
    </row>
    <row r="3350" spans="4:5" x14ac:dyDescent="0.2">
      <c r="D3350" s="18">
        <v>36231</v>
      </c>
      <c r="E3350">
        <v>1.0931999999999999</v>
      </c>
    </row>
    <row r="3351" spans="4:5" x14ac:dyDescent="0.2">
      <c r="D3351" s="18">
        <v>36230</v>
      </c>
      <c r="E3351">
        <v>1.0891</v>
      </c>
    </row>
    <row r="3352" spans="4:5" x14ac:dyDescent="0.2">
      <c r="D3352" s="18">
        <v>36229</v>
      </c>
      <c r="E3352">
        <v>1.0952999999999999</v>
      </c>
    </row>
    <row r="3353" spans="4:5" x14ac:dyDescent="0.2">
      <c r="D3353" s="18">
        <v>36228</v>
      </c>
      <c r="E3353">
        <v>1.0863</v>
      </c>
    </row>
    <row r="3354" spans="4:5" x14ac:dyDescent="0.2">
      <c r="D3354" s="18">
        <v>36227</v>
      </c>
      <c r="E3354">
        <v>1.0908</v>
      </c>
    </row>
    <row r="3355" spans="4:5" x14ac:dyDescent="0.2">
      <c r="D3355" s="18">
        <v>36224</v>
      </c>
      <c r="E3355">
        <v>1.0833999999999999</v>
      </c>
    </row>
    <row r="3356" spans="4:5" x14ac:dyDescent="0.2">
      <c r="D3356" s="18">
        <v>36223</v>
      </c>
      <c r="E3356">
        <v>1.0866</v>
      </c>
    </row>
    <row r="3357" spans="4:5" x14ac:dyDescent="0.2">
      <c r="D3357" s="18">
        <v>36222</v>
      </c>
      <c r="E3357">
        <v>1.0899000000000001</v>
      </c>
    </row>
    <row r="3358" spans="4:5" x14ac:dyDescent="0.2">
      <c r="D3358" s="18">
        <v>36221</v>
      </c>
      <c r="E3358">
        <v>1.0887</v>
      </c>
    </row>
    <row r="3359" spans="4:5" x14ac:dyDescent="0.2">
      <c r="D3359" s="18">
        <v>36220</v>
      </c>
      <c r="E3359">
        <v>1.0986</v>
      </c>
    </row>
    <row r="3360" spans="4:5" x14ac:dyDescent="0.2">
      <c r="D3360" s="18">
        <v>36217</v>
      </c>
      <c r="E3360">
        <v>1.1017999999999999</v>
      </c>
    </row>
    <row r="3361" spans="4:5" x14ac:dyDescent="0.2">
      <c r="D3361" s="18">
        <v>36216</v>
      </c>
      <c r="E3361">
        <v>1.1031</v>
      </c>
    </row>
    <row r="3362" spans="4:5" x14ac:dyDescent="0.2">
      <c r="D3362" s="18">
        <v>36215</v>
      </c>
      <c r="E3362">
        <v>1.1036999999999999</v>
      </c>
    </row>
    <row r="3363" spans="4:5" x14ac:dyDescent="0.2">
      <c r="D3363" s="18">
        <v>36214</v>
      </c>
      <c r="E3363">
        <v>1.0969</v>
      </c>
    </row>
    <row r="3364" spans="4:5" x14ac:dyDescent="0.2">
      <c r="D3364" s="18">
        <v>36213</v>
      </c>
      <c r="E3364">
        <v>1.0992</v>
      </c>
    </row>
    <row r="3365" spans="4:5" x14ac:dyDescent="0.2">
      <c r="D3365" s="18">
        <v>36210</v>
      </c>
      <c r="E3365">
        <v>1.1163000000000001</v>
      </c>
    </row>
    <row r="3366" spans="4:5" x14ac:dyDescent="0.2">
      <c r="D3366" s="18">
        <v>36209</v>
      </c>
      <c r="E3366">
        <v>1.1232</v>
      </c>
    </row>
    <row r="3367" spans="4:5" x14ac:dyDescent="0.2">
      <c r="D3367" s="18">
        <v>36208</v>
      </c>
      <c r="E3367">
        <v>1.1253</v>
      </c>
    </row>
    <row r="3368" spans="4:5" x14ac:dyDescent="0.2">
      <c r="D3368" s="18">
        <v>36207</v>
      </c>
      <c r="E3368">
        <v>1.1175999999999999</v>
      </c>
    </row>
    <row r="3369" spans="4:5" x14ac:dyDescent="0.2">
      <c r="D3369" s="18">
        <v>36206</v>
      </c>
      <c r="E3369">
        <v>1.1237999999999999</v>
      </c>
    </row>
    <row r="3370" spans="4:5" x14ac:dyDescent="0.2">
      <c r="D3370" s="18">
        <v>36203</v>
      </c>
      <c r="E3370">
        <v>1.1244000000000001</v>
      </c>
    </row>
    <row r="3371" spans="4:5" x14ac:dyDescent="0.2">
      <c r="D3371" s="18">
        <v>36202</v>
      </c>
      <c r="E3371">
        <v>1.1312</v>
      </c>
    </row>
    <row r="3372" spans="4:5" x14ac:dyDescent="0.2">
      <c r="D3372" s="18">
        <v>36201</v>
      </c>
      <c r="E3372">
        <v>1.1342000000000001</v>
      </c>
    </row>
    <row r="3373" spans="4:5" x14ac:dyDescent="0.2">
      <c r="D3373" s="18">
        <v>36200</v>
      </c>
      <c r="E3373">
        <v>1.1333</v>
      </c>
    </row>
    <row r="3374" spans="4:5" x14ac:dyDescent="0.2">
      <c r="D3374" s="18">
        <v>36199</v>
      </c>
      <c r="E3374">
        <v>1.1246</v>
      </c>
    </row>
    <row r="3375" spans="4:5" x14ac:dyDescent="0.2">
      <c r="D3375" s="18">
        <v>36196</v>
      </c>
      <c r="E3375">
        <v>1.1292</v>
      </c>
    </row>
    <row r="3376" spans="4:5" x14ac:dyDescent="0.2">
      <c r="D3376" s="18">
        <v>36195</v>
      </c>
      <c r="E3376">
        <v>1.1263000000000001</v>
      </c>
    </row>
    <row r="3377" spans="4:5" x14ac:dyDescent="0.2">
      <c r="D3377" s="18">
        <v>36194</v>
      </c>
      <c r="E3377">
        <v>1.1336999999999999</v>
      </c>
    </row>
    <row r="3378" spans="4:5" x14ac:dyDescent="0.2">
      <c r="D3378" s="18">
        <v>36193</v>
      </c>
      <c r="E3378">
        <v>1.1336999999999999</v>
      </c>
    </row>
    <row r="3379" spans="4:5" x14ac:dyDescent="0.2">
      <c r="D3379" s="18">
        <v>36192</v>
      </c>
      <c r="E3379">
        <v>1.1337999999999999</v>
      </c>
    </row>
    <row r="3380" spans="4:5" x14ac:dyDescent="0.2">
      <c r="D3380" s="18">
        <v>36189</v>
      </c>
      <c r="E3380">
        <v>1.1384000000000001</v>
      </c>
    </row>
    <row r="3381" spans="4:5" x14ac:dyDescent="0.2">
      <c r="D3381" s="18">
        <v>36188</v>
      </c>
      <c r="E3381">
        <v>1.141</v>
      </c>
    </row>
    <row r="3382" spans="4:5" x14ac:dyDescent="0.2">
      <c r="D3382" s="18">
        <v>36187</v>
      </c>
      <c r="E3382">
        <v>1.1529</v>
      </c>
    </row>
    <row r="3383" spans="4:5" x14ac:dyDescent="0.2">
      <c r="D3383" s="18">
        <v>36186</v>
      </c>
      <c r="E3383">
        <v>1.1581999999999999</v>
      </c>
    </row>
    <row r="3384" spans="4:5" x14ac:dyDescent="0.2">
      <c r="D3384" s="18">
        <v>36185</v>
      </c>
      <c r="E3384">
        <v>1.1584000000000001</v>
      </c>
    </row>
    <row r="3385" spans="4:5" x14ac:dyDescent="0.2">
      <c r="D3385" s="18">
        <v>36182</v>
      </c>
      <c r="E3385">
        <v>1.1567000000000001</v>
      </c>
    </row>
    <row r="3386" spans="4:5" x14ac:dyDescent="0.2">
      <c r="D3386" s="18">
        <v>36181</v>
      </c>
      <c r="E3386">
        <v>1.1572</v>
      </c>
    </row>
    <row r="3387" spans="4:5" x14ac:dyDescent="0.2">
      <c r="D3387" s="18">
        <v>36180</v>
      </c>
      <c r="E3387">
        <v>1.1575</v>
      </c>
    </row>
    <row r="3388" spans="4:5" x14ac:dyDescent="0.2">
      <c r="D3388" s="18">
        <v>36179</v>
      </c>
      <c r="E3388">
        <v>1.1616</v>
      </c>
    </row>
    <row r="3389" spans="4:5" x14ac:dyDescent="0.2">
      <c r="D3389" s="18">
        <v>36178</v>
      </c>
      <c r="E3389">
        <v>1.1612</v>
      </c>
    </row>
    <row r="3390" spans="4:5" x14ac:dyDescent="0.2">
      <c r="D3390" s="18">
        <v>36175</v>
      </c>
      <c r="E3390">
        <v>1.1626000000000001</v>
      </c>
    </row>
    <row r="3391" spans="4:5" x14ac:dyDescent="0.2">
      <c r="D3391" s="18">
        <v>36174</v>
      </c>
      <c r="E3391">
        <v>1.1653</v>
      </c>
    </row>
    <row r="3392" spans="4:5" x14ac:dyDescent="0.2">
      <c r="D3392" s="18">
        <v>36173</v>
      </c>
      <c r="E3392">
        <v>1.1744000000000001</v>
      </c>
    </row>
    <row r="3393" spans="4:5" x14ac:dyDescent="0.2">
      <c r="D3393" s="18">
        <v>36172</v>
      </c>
      <c r="E3393">
        <v>1.1519999999999999</v>
      </c>
    </row>
    <row r="3394" spans="4:5" x14ac:dyDescent="0.2">
      <c r="D3394" s="18">
        <v>36171</v>
      </c>
      <c r="E3394">
        <v>1.1569</v>
      </c>
    </row>
    <row r="3395" spans="4:5" x14ac:dyDescent="0.2">
      <c r="D3395" s="18">
        <v>36168</v>
      </c>
      <c r="E3395">
        <v>1.1658999999999999</v>
      </c>
    </row>
    <row r="3396" spans="4:5" x14ac:dyDescent="0.2">
      <c r="D3396" s="18">
        <v>36167</v>
      </c>
      <c r="E3396">
        <v>1.1632</v>
      </c>
    </row>
    <row r="3397" spans="4:5" x14ac:dyDescent="0.2">
      <c r="D3397" s="18">
        <v>36166</v>
      </c>
      <c r="E3397">
        <v>1.1742999999999999</v>
      </c>
    </row>
    <row r="3398" spans="4:5" x14ac:dyDescent="0.2">
      <c r="D3398" s="18">
        <v>36165</v>
      </c>
      <c r="E3398">
        <v>1.179</v>
      </c>
    </row>
    <row r="3399" spans="4:5" x14ac:dyDescent="0.2">
      <c r="D3399" s="18">
        <v>36164</v>
      </c>
      <c r="E3399">
        <v>1.1789000000000001</v>
      </c>
    </row>
  </sheetData>
  <customSheetViews>
    <customSheetView guid="{7CE603EF-9517-4873-9845-50C196611FF5}" scale="80">
      <pane xSplit="1" ySplit="5" topLeftCell="A6" activePane="bottomRight" state="frozenSplit"/>
      <selection pane="bottomRight" activeCell="IV14" sqref="IV14"/>
      <pageMargins left="0.7" right="0.7" top="0.75" bottom="0.75" header="0.3" footer="0.3"/>
    </customSheetView>
  </customSheetViews>
  <mergeCells count="1">
    <mergeCell ref="A3:A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A1:BB23"/>
  <sheetViews>
    <sheetView showGridLines="0" zoomScale="70" zoomScaleNormal="70" workbookViewId="0">
      <pane xSplit="3" ySplit="5" topLeftCell="D8" activePane="bottomRight" state="frozen"/>
      <selection pane="topRight" activeCell="C1" sqref="C1"/>
      <selection pane="bottomLeft" activeCell="A5" sqref="A5"/>
      <selection pane="bottomRight" activeCell="C23" sqref="C23"/>
    </sheetView>
  </sheetViews>
  <sheetFormatPr baseColWidth="10" defaultRowHeight="15.75" outlineLevelCol="1" x14ac:dyDescent="0.2"/>
  <cols>
    <col min="1" max="1" width="7.7109375" style="13" customWidth="1"/>
    <col min="2" max="2" width="50.85546875" style="102" customWidth="1"/>
    <col min="3" max="3" width="57.28515625" style="127" customWidth="1"/>
    <col min="4" max="4" width="19.85546875" style="15" bestFit="1" customWidth="1"/>
    <col min="5" max="5" width="14.42578125" style="99" customWidth="1"/>
    <col min="6" max="6" width="14.42578125" style="99" hidden="1" customWidth="1"/>
    <col min="7" max="7" width="12.42578125" style="128" bestFit="1" customWidth="1"/>
    <col min="8" max="8" width="14.42578125" style="128" hidden="1" customWidth="1" outlineLevel="1"/>
    <col min="9" max="9" width="17" style="128" hidden="1" customWidth="1" outlineLevel="1"/>
    <col min="10" max="10" width="17.42578125" style="14" hidden="1" customWidth="1" outlineLevel="1"/>
    <col min="11" max="11" width="14.42578125" style="128" hidden="1" customWidth="1" outlineLevel="1"/>
    <col min="12" max="12" width="28.7109375" style="103" hidden="1" customWidth="1" outlineLevel="1"/>
    <col min="13" max="13" width="28.140625" style="129" hidden="1" customWidth="1" outlineLevel="1"/>
    <col min="14" max="14" width="25.42578125" style="103" hidden="1" customWidth="1" outlineLevel="1"/>
    <col min="15" max="15" width="31.7109375" style="14" hidden="1" customWidth="1" outlineLevel="1"/>
    <col min="16" max="16" width="29.42578125" style="103" hidden="1" customWidth="1" outlineLevel="1"/>
    <col min="17" max="17" width="26.140625" style="14" hidden="1" customWidth="1" outlineLevel="1"/>
    <col min="18" max="18" width="37" style="103" hidden="1" customWidth="1" outlineLevel="1"/>
    <col min="19" max="19" width="26.85546875" style="14" hidden="1" customWidth="1" outlineLevel="1"/>
    <col min="20" max="20" width="31.85546875" style="103" hidden="1" customWidth="1" outlineLevel="1"/>
    <col min="21" max="23" width="26.85546875" style="113" hidden="1" customWidth="1" outlineLevel="1"/>
    <col min="24" max="24" width="29" style="113" hidden="1" customWidth="1" outlineLevel="1"/>
    <col min="25" max="25" width="25.85546875" style="14" hidden="1" customWidth="1" outlineLevel="1"/>
    <col min="26" max="26" width="26.140625" style="14" bestFit="1" customWidth="1" collapsed="1"/>
    <col min="27" max="27" width="16.42578125" style="130" bestFit="1" customWidth="1"/>
    <col min="28" max="28" width="18.7109375" style="130" customWidth="1"/>
    <col min="29" max="29" width="32" style="113" customWidth="1"/>
    <col min="30" max="33" width="23.28515625" style="113" hidden="1" customWidth="1" outlineLevel="1"/>
    <col min="34" max="34" width="22" style="113" hidden="1" customWidth="1" outlineLevel="1"/>
    <col min="35" max="39" width="20.7109375" style="113" hidden="1" customWidth="1" outlineLevel="1"/>
    <col min="40" max="40" width="26.42578125" style="131" hidden="1" customWidth="1" outlineLevel="1"/>
    <col min="41" max="41" width="30.28515625" style="99" hidden="1" customWidth="1" outlineLevel="1"/>
    <col min="42" max="42" width="36" style="113" customWidth="1" collapsed="1"/>
    <col min="43" max="43" width="17.85546875" style="107" bestFit="1" customWidth="1"/>
    <col min="44" max="44" width="19.42578125" style="113" customWidth="1"/>
    <col min="45" max="46" width="23.42578125" style="106" hidden="1" customWidth="1" outlineLevel="1"/>
    <col min="47" max="47" width="27.140625" style="106" hidden="1" customWidth="1" outlineLevel="1"/>
    <col min="48" max="48" width="32.85546875" style="113" hidden="1" customWidth="1" outlineLevel="1"/>
    <col min="49" max="49" width="22" style="113" customWidth="1" collapsed="1"/>
    <col min="50" max="50" width="19.42578125" style="113" hidden="1" customWidth="1" outlineLevel="1"/>
    <col min="51" max="51" width="34.7109375" style="113" customWidth="1" collapsed="1"/>
    <col min="52" max="52" width="63.42578125" style="24" customWidth="1"/>
    <col min="53" max="53" width="44" style="24" customWidth="1"/>
    <col min="54" max="54" width="55.42578125" style="24" customWidth="1"/>
    <col min="55" max="59" width="25.140625" style="113" customWidth="1"/>
    <col min="60" max="16384" width="11.42578125" style="113"/>
  </cols>
  <sheetData>
    <row r="1" spans="1:54" s="107" customFormat="1" x14ac:dyDescent="0.2">
      <c r="A1" s="41"/>
      <c r="B1" s="101"/>
      <c r="C1" s="101"/>
      <c r="D1" s="53"/>
      <c r="E1" s="97"/>
      <c r="F1" s="97"/>
      <c r="H1" s="135" t="s">
        <v>38</v>
      </c>
      <c r="I1" s="138">
        <v>41388</v>
      </c>
      <c r="J1" s="137" t="s">
        <v>69</v>
      </c>
      <c r="K1" s="139"/>
      <c r="L1" s="136">
        <f>+NETWORKDAYS(I1,K1)</f>
        <v>-29563</v>
      </c>
      <c r="M1" s="117"/>
      <c r="N1" s="105"/>
      <c r="O1" s="41"/>
      <c r="P1" s="105"/>
      <c r="Q1" s="41"/>
      <c r="R1" s="105"/>
      <c r="S1" s="41" t="s">
        <v>0</v>
      </c>
      <c r="T1" s="105"/>
      <c r="U1" s="118"/>
      <c r="V1" s="118"/>
      <c r="W1" s="118"/>
      <c r="X1" s="118"/>
      <c r="Y1" s="41"/>
      <c r="Z1" s="41"/>
      <c r="AA1" s="119"/>
      <c r="AB1" s="119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120"/>
      <c r="AO1" s="121"/>
      <c r="AP1" s="41"/>
      <c r="AQ1" s="41"/>
      <c r="AR1" s="41"/>
      <c r="AS1" s="105"/>
      <c r="AT1" s="105"/>
      <c r="AU1" s="122"/>
      <c r="AZ1" s="52"/>
      <c r="BA1" s="104"/>
      <c r="BB1" s="104"/>
    </row>
    <row r="2" spans="1:54" s="123" customFormat="1" ht="18" x14ac:dyDescent="0.2">
      <c r="A2" s="250"/>
      <c r="B2" s="250"/>
      <c r="C2" s="250"/>
      <c r="D2" s="54"/>
      <c r="E2" s="98"/>
      <c r="F2" s="98"/>
      <c r="G2" s="42"/>
      <c r="H2" s="42"/>
      <c r="I2" s="42"/>
      <c r="J2" s="42"/>
      <c r="K2" s="42"/>
      <c r="L2" s="49"/>
      <c r="M2" s="114"/>
      <c r="N2" s="114"/>
      <c r="O2" s="114"/>
      <c r="P2" s="48"/>
      <c r="Q2" s="55"/>
      <c r="R2" s="48"/>
      <c r="S2" s="55"/>
      <c r="T2" s="48"/>
      <c r="U2" s="132"/>
      <c r="V2" s="132"/>
      <c r="W2" s="132"/>
      <c r="X2" s="50"/>
      <c r="Y2" s="42"/>
      <c r="Z2" s="42"/>
      <c r="AA2" s="111"/>
      <c r="AB2" s="111"/>
      <c r="AC2" s="42"/>
      <c r="AD2" s="42"/>
      <c r="AE2" s="42"/>
      <c r="AF2" s="42"/>
      <c r="AG2" s="112"/>
      <c r="AH2" s="42"/>
      <c r="AI2" s="42"/>
      <c r="AJ2" s="42"/>
      <c r="AK2" s="42"/>
      <c r="AL2" s="42"/>
      <c r="AM2" s="42"/>
      <c r="AN2" s="112"/>
      <c r="AO2" s="110"/>
      <c r="AP2" s="42"/>
      <c r="AQ2" s="109"/>
      <c r="AR2" s="109"/>
      <c r="AS2" s="49"/>
      <c r="AT2" s="49"/>
      <c r="AU2" s="108"/>
      <c r="AZ2" s="124"/>
      <c r="BA2" s="124"/>
      <c r="BB2" s="124"/>
    </row>
    <row r="3" spans="1:54" s="125" customFormat="1" x14ac:dyDescent="0.2">
      <c r="A3" s="253" t="s">
        <v>2</v>
      </c>
      <c r="B3" s="241" t="s">
        <v>47</v>
      </c>
      <c r="C3" s="241" t="s">
        <v>119</v>
      </c>
      <c r="D3" s="255" t="s">
        <v>20</v>
      </c>
      <c r="E3" s="251" t="s">
        <v>66</v>
      </c>
      <c r="F3" s="251" t="s">
        <v>65</v>
      </c>
      <c r="G3" s="253" t="s">
        <v>44</v>
      </c>
      <c r="H3" s="241" t="s">
        <v>9</v>
      </c>
      <c r="I3" s="241"/>
      <c r="J3" s="241"/>
      <c r="K3" s="241"/>
      <c r="L3" s="253" t="s">
        <v>3</v>
      </c>
      <c r="M3" s="254"/>
      <c r="N3" s="254"/>
      <c r="O3" s="254"/>
      <c r="P3" s="253" t="s">
        <v>4</v>
      </c>
      <c r="Q3" s="253"/>
      <c r="R3" s="253"/>
      <c r="S3" s="253"/>
      <c r="T3" s="235" t="s">
        <v>49</v>
      </c>
      <c r="U3" s="235"/>
      <c r="V3" s="235"/>
      <c r="W3" s="235"/>
      <c r="X3" s="235"/>
      <c r="Y3" s="235"/>
      <c r="Z3" s="235"/>
      <c r="AA3" s="252" t="s">
        <v>10</v>
      </c>
      <c r="AB3" s="235" t="s">
        <v>37</v>
      </c>
      <c r="AC3" s="235" t="s">
        <v>78</v>
      </c>
      <c r="AD3" s="235" t="s">
        <v>50</v>
      </c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 t="s">
        <v>1</v>
      </c>
      <c r="AR3" s="235"/>
      <c r="AS3" s="242" t="s">
        <v>53</v>
      </c>
      <c r="AT3" s="242"/>
      <c r="AU3" s="242"/>
      <c r="AV3" s="242"/>
      <c r="AW3" s="242"/>
      <c r="AX3" s="257" t="s">
        <v>75</v>
      </c>
      <c r="AY3" s="257"/>
      <c r="AZ3" s="241" t="s">
        <v>19</v>
      </c>
      <c r="BA3" s="241"/>
    </row>
    <row r="4" spans="1:54" s="125" customFormat="1" ht="15.75" customHeight="1" x14ac:dyDescent="0.2">
      <c r="A4" s="253"/>
      <c r="B4" s="241"/>
      <c r="C4" s="241"/>
      <c r="D4" s="255"/>
      <c r="E4" s="251"/>
      <c r="F4" s="251"/>
      <c r="G4" s="253"/>
      <c r="H4" s="256" t="s">
        <v>8</v>
      </c>
      <c r="I4" s="246" t="s">
        <v>21</v>
      </c>
      <c r="J4" s="246" t="s">
        <v>39</v>
      </c>
      <c r="K4" s="247" t="s">
        <v>28</v>
      </c>
      <c r="L4" s="248" t="s">
        <v>14</v>
      </c>
      <c r="M4" s="246" t="s">
        <v>22</v>
      </c>
      <c r="N4" s="249" t="s">
        <v>13</v>
      </c>
      <c r="O4" s="247" t="s">
        <v>23</v>
      </c>
      <c r="P4" s="248" t="s">
        <v>12</v>
      </c>
      <c r="Q4" s="246" t="s">
        <v>24</v>
      </c>
      <c r="R4" s="249" t="s">
        <v>11</v>
      </c>
      <c r="S4" s="247" t="s">
        <v>25</v>
      </c>
      <c r="T4" s="248" t="s">
        <v>5</v>
      </c>
      <c r="U4" s="246" t="s">
        <v>61</v>
      </c>
      <c r="V4" s="246" t="s">
        <v>62</v>
      </c>
      <c r="W4" s="246" t="s">
        <v>63</v>
      </c>
      <c r="X4" s="246" t="s">
        <v>76</v>
      </c>
      <c r="Y4" s="246" t="s">
        <v>80</v>
      </c>
      <c r="Z4" s="247" t="s">
        <v>72</v>
      </c>
      <c r="AA4" s="252"/>
      <c r="AB4" s="235"/>
      <c r="AC4" s="235"/>
      <c r="AD4" s="235" t="s">
        <v>74</v>
      </c>
      <c r="AE4" s="235"/>
      <c r="AF4" s="235"/>
      <c r="AG4" s="235"/>
      <c r="AH4" s="235" t="s">
        <v>59</v>
      </c>
      <c r="AI4" s="235"/>
      <c r="AJ4" s="235"/>
      <c r="AK4" s="235"/>
      <c r="AL4" s="235"/>
      <c r="AM4" s="235"/>
      <c r="AN4" s="268" t="s">
        <v>54</v>
      </c>
      <c r="AO4" s="251" t="s">
        <v>55</v>
      </c>
      <c r="AP4" s="235" t="s">
        <v>73</v>
      </c>
      <c r="AQ4" s="241" t="s">
        <v>51</v>
      </c>
      <c r="AR4" s="241" t="s">
        <v>47</v>
      </c>
      <c r="AS4" s="236" t="s">
        <v>77</v>
      </c>
      <c r="AT4" s="236" t="s">
        <v>60</v>
      </c>
      <c r="AU4" s="236" t="s">
        <v>52</v>
      </c>
      <c r="AV4" s="241" t="s">
        <v>56</v>
      </c>
      <c r="AW4" s="241" t="s">
        <v>71</v>
      </c>
      <c r="AX4" s="257"/>
      <c r="AY4" s="257"/>
      <c r="AZ4" s="257" t="s">
        <v>30</v>
      </c>
      <c r="BA4" s="257" t="s">
        <v>34</v>
      </c>
      <c r="BB4" s="257" t="s">
        <v>94</v>
      </c>
    </row>
    <row r="5" spans="1:54" s="126" customFormat="1" ht="66" customHeight="1" x14ac:dyDescent="0.2">
      <c r="A5" s="253"/>
      <c r="B5" s="241"/>
      <c r="C5" s="241"/>
      <c r="D5" s="255"/>
      <c r="E5" s="251"/>
      <c r="F5" s="251"/>
      <c r="G5" s="253"/>
      <c r="H5" s="256"/>
      <c r="I5" s="246"/>
      <c r="J5" s="246"/>
      <c r="K5" s="247"/>
      <c r="L5" s="248"/>
      <c r="M5" s="246"/>
      <c r="N5" s="249"/>
      <c r="O5" s="247"/>
      <c r="P5" s="248"/>
      <c r="Q5" s="246"/>
      <c r="R5" s="249"/>
      <c r="S5" s="247"/>
      <c r="T5" s="248"/>
      <c r="U5" s="246"/>
      <c r="V5" s="246"/>
      <c r="W5" s="246"/>
      <c r="X5" s="246"/>
      <c r="Y5" s="246"/>
      <c r="Z5" s="247"/>
      <c r="AA5" s="252"/>
      <c r="AB5" s="235"/>
      <c r="AC5" s="235"/>
      <c r="AD5" s="158" t="s">
        <v>57</v>
      </c>
      <c r="AE5" s="158" t="s">
        <v>70</v>
      </c>
      <c r="AF5" s="158" t="s">
        <v>64</v>
      </c>
      <c r="AG5" s="158" t="s">
        <v>58</v>
      </c>
      <c r="AH5" s="158" t="s">
        <v>57</v>
      </c>
      <c r="AI5" s="158" t="s">
        <v>79</v>
      </c>
      <c r="AJ5" s="158" t="s">
        <v>39</v>
      </c>
      <c r="AK5" s="158" t="s">
        <v>28</v>
      </c>
      <c r="AL5" s="158" t="s">
        <v>64</v>
      </c>
      <c r="AM5" s="158" t="s">
        <v>58</v>
      </c>
      <c r="AN5" s="268"/>
      <c r="AO5" s="251"/>
      <c r="AP5" s="235"/>
      <c r="AQ5" s="241"/>
      <c r="AR5" s="241"/>
      <c r="AS5" s="236"/>
      <c r="AT5" s="236"/>
      <c r="AU5" s="236"/>
      <c r="AV5" s="241"/>
      <c r="AW5" s="241"/>
      <c r="AX5" s="159" t="s">
        <v>68</v>
      </c>
      <c r="AY5" s="159" t="s">
        <v>67</v>
      </c>
      <c r="AZ5" s="257"/>
      <c r="BA5" s="257"/>
      <c r="BB5" s="257"/>
    </row>
    <row r="6" spans="1:54" ht="31.5" x14ac:dyDescent="0.25">
      <c r="A6" s="220">
        <v>1</v>
      </c>
      <c r="B6" s="221" t="s">
        <v>92</v>
      </c>
      <c r="C6" s="221" t="s">
        <v>92</v>
      </c>
      <c r="D6" s="212">
        <v>1</v>
      </c>
      <c r="E6" s="217" t="s">
        <v>93</v>
      </c>
      <c r="F6" s="217">
        <v>27</v>
      </c>
      <c r="G6" s="215" t="str">
        <f t="shared" ref="G6:G13" si="0">IF(OR(D6="",D6=0%),"",IF(D6&gt;=LÍDER,"Si","No"))</f>
        <v>Si</v>
      </c>
      <c r="H6" s="160">
        <v>40908</v>
      </c>
      <c r="I6" s="160" t="s">
        <v>48</v>
      </c>
      <c r="J6" s="168"/>
      <c r="K6" s="162"/>
      <c r="L6" s="178">
        <v>2134490524</v>
      </c>
      <c r="M6" s="163"/>
      <c r="N6" s="180">
        <v>2231454944</v>
      </c>
      <c r="O6" s="163"/>
      <c r="P6" s="178">
        <v>1108291128</v>
      </c>
      <c r="Q6" s="163"/>
      <c r="R6" s="178">
        <v>1108291128</v>
      </c>
      <c r="S6" s="163"/>
      <c r="T6" s="162">
        <f t="shared" ref="T6:T13" si="1">+N6-R6</f>
        <v>1123163816</v>
      </c>
      <c r="U6" s="166">
        <v>0</v>
      </c>
      <c r="V6" s="166">
        <v>0</v>
      </c>
      <c r="W6" s="167"/>
      <c r="X6" s="166">
        <v>929095547</v>
      </c>
      <c r="Y6" s="171" t="str">
        <f>+IF(G6="Si",IF(X6&gt;=Inputs!$C$22,"OK","MAL"),"No es Líder")</f>
        <v>OK</v>
      </c>
      <c r="Z6" s="146" t="str">
        <f>IF(AND(SUM(X6:X6)&gt;=Inputs!C23,COUNTIF(Y6:Y6,"MAL")&lt;1),"OK","No Suficiente")</f>
        <v>OK</v>
      </c>
      <c r="AA6" s="133">
        <f t="shared" ref="AA6:AA19" si="2">IFERROR(L6/P6,"")</f>
        <v>1.9259294512732037</v>
      </c>
      <c r="AB6" s="134">
        <f t="shared" ref="AB6:AB13" si="3">IFERROR(R6/N6,"")</f>
        <v>0.49666749085837691</v>
      </c>
      <c r="AC6" s="197" t="str">
        <f>+AE6</f>
        <v>CUMPLE</v>
      </c>
      <c r="AD6" s="166">
        <v>869538060</v>
      </c>
      <c r="AE6" s="196" t="str">
        <f>+IF(AD6:AD6&gt;=Inputs!$C$21,"CUMPLE","NO CUMPLE")</f>
        <v>CUMPLE</v>
      </c>
      <c r="AF6" s="166"/>
      <c r="AG6" s="176"/>
      <c r="AH6" s="166">
        <v>258775087</v>
      </c>
      <c r="AI6" s="177"/>
      <c r="AJ6" s="166" t="str">
        <f>IF($I6="COP","",IFERROR(INDEX(Inputs!$B$9:$X$17,VLOOKUP($I6,Inputs!$A$11:$B$16,2,FALSE),LOOKUP($AI6,Inputs!$C$9:$X$9,Inputs!$C$10:$X$10)),""))</f>
        <v/>
      </c>
      <c r="AK6" s="162" t="str">
        <f>IF(OR(AI6="",$I6="COP"),"",HLOOKUP(AI6,Inputs!$C$9:$X$13,3,FALSE))</f>
        <v/>
      </c>
      <c r="AL6" s="166"/>
      <c r="AM6" s="176" t="str">
        <f>IF($AJ6="","",(AH6/$AK6)/$AJ6)</f>
        <v/>
      </c>
      <c r="AN6" s="173"/>
      <c r="AO6" s="174">
        <f t="shared" ref="AO6:AO13" si="4">AD6/AH6</f>
        <v>3.3602077776521044</v>
      </c>
      <c r="AP6" s="175" t="str">
        <f t="shared" ref="AP6:AP13" si="5">+IF(AO6&gt;0.7,"CUMPLE","NO CUMPLE")</f>
        <v>CUMPLE</v>
      </c>
      <c r="AQ6" s="154" t="str">
        <f t="shared" ref="AQ6:AQ13" si="6">+IF(AND(OR(Y6="OK",Y6="No es Líder"),AA6&gt;=Liquidez,AB6&lt;=Endeudamiento),"OK","NO HÁBIL")</f>
        <v>OK</v>
      </c>
      <c r="AR6" s="198" t="str">
        <f>IF(AND(AQ6="OK"),"HABIL","NO HÁBIL")</f>
        <v>HABIL</v>
      </c>
      <c r="AS6" s="162">
        <f t="shared" ref="AS6:AT13" si="7">IF(L6="","",L6-P6)</f>
        <v>1026199396</v>
      </c>
      <c r="AT6" s="162" t="str">
        <f t="shared" si="7"/>
        <v/>
      </c>
      <c r="AU6" s="178">
        <v>1026199396</v>
      </c>
      <c r="AV6" s="165" t="str">
        <f>+IF(G6="Si",IF(AS6&gt;=Inputs!$C$27,"OK","MAL"),"No es Líder")</f>
        <v>OK</v>
      </c>
      <c r="AW6" s="192" t="str">
        <f>IF(Inputs!$C$26+SUMPRODUCT(AS6:AS6,D6:D6),"OK","No Suficiente")</f>
        <v>OK</v>
      </c>
      <c r="AX6" s="170">
        <v>37</v>
      </c>
      <c r="AY6" s="195" t="str">
        <f>+IF(SUM(AX6:AX6)&gt;20,"CUMPLE","NO CUMPLE")</f>
        <v>CUMPLE</v>
      </c>
      <c r="AZ6" s="152"/>
      <c r="BA6" s="184"/>
      <c r="BB6" s="152"/>
    </row>
    <row r="7" spans="1:54" s="107" customFormat="1" x14ac:dyDescent="0.2">
      <c r="A7" s="210">
        <v>2</v>
      </c>
      <c r="B7" s="211" t="s">
        <v>95</v>
      </c>
      <c r="C7" s="211" t="s">
        <v>95</v>
      </c>
      <c r="D7" s="212">
        <v>1</v>
      </c>
      <c r="E7" s="213" t="s">
        <v>96</v>
      </c>
      <c r="F7" s="214">
        <v>73</v>
      </c>
      <c r="G7" s="215" t="str">
        <f t="shared" si="0"/>
        <v>Si</v>
      </c>
      <c r="H7" s="160">
        <v>41274</v>
      </c>
      <c r="I7" s="160" t="s">
        <v>48</v>
      </c>
      <c r="J7" s="161" t="str">
        <f>IF(I7="COP","",IFERROR(INDEX(Inputs!$B$9:$X$17,VLOOKUP($I7,Inputs!$A$11:$B$16,2,FALSE),LOOKUP($H7,Inputs!$C$9:$X$9,Inputs!$C$10:$X$10)),""))</f>
        <v/>
      </c>
      <c r="K7" s="162" t="str">
        <f>IF(OR(H7="",I7="COP"),"",HLOOKUP(H7,Inputs!$C$9:$X$13,3,FALSE))</f>
        <v/>
      </c>
      <c r="L7" s="178">
        <v>760472921</v>
      </c>
      <c r="M7" s="163" t="str">
        <f>IF($J7="","",(L7/$K7)*$J7)</f>
        <v/>
      </c>
      <c r="N7" s="178">
        <v>1065091368</v>
      </c>
      <c r="O7" s="164" t="str">
        <f>IF($J7="","",(N7/$K7)*$J7)</f>
        <v/>
      </c>
      <c r="P7" s="178">
        <v>97390175</v>
      </c>
      <c r="Q7" s="165"/>
      <c r="R7" s="178">
        <v>169451429</v>
      </c>
      <c r="S7" s="164" t="str">
        <f>IF($J7="","",(R7/$K7)*$J7)</f>
        <v/>
      </c>
      <c r="T7" s="162">
        <f t="shared" si="1"/>
        <v>895639939</v>
      </c>
      <c r="U7" s="166">
        <v>821493688</v>
      </c>
      <c r="V7" s="166">
        <v>0</v>
      </c>
      <c r="W7" s="167" t="str">
        <f t="shared" ref="W7:W13" si="8">IF($J7="","",(U7/$K7)/$J7)</f>
        <v/>
      </c>
      <c r="X7" s="166">
        <v>821493688</v>
      </c>
      <c r="Y7" s="171" t="str">
        <f>+IF(G7="Si",IF(X7&gt;=Inputs!$C$22,"OK","MAL"),"No es Líder")</f>
        <v>OK</v>
      </c>
      <c r="Z7" s="188" t="str">
        <f>IF(AND(SUM(X7:X7)&gt;=Inputs!C24,COUNTIF(Y7:Y7,"MAL")&lt;1),"OK","No Suficiente")</f>
        <v>OK</v>
      </c>
      <c r="AA7" s="133">
        <f t="shared" si="2"/>
        <v>7.8085178612729669</v>
      </c>
      <c r="AB7" s="134">
        <f t="shared" si="3"/>
        <v>0.15909567394034124</v>
      </c>
      <c r="AC7" s="189" t="str">
        <f>+AE7</f>
        <v>CUMPLE</v>
      </c>
      <c r="AD7" s="166">
        <v>302584064</v>
      </c>
      <c r="AE7" s="190" t="str">
        <f>+IF(AD7&gt;=Inputs!$C$21,"CUMPLE","NO CUMPLE")</f>
        <v>CUMPLE</v>
      </c>
      <c r="AF7" s="166"/>
      <c r="AG7" s="164" t="str">
        <f>IF($J7="","",(AD7/$K7)*$J7)</f>
        <v/>
      </c>
      <c r="AH7" s="166">
        <v>137638436</v>
      </c>
      <c r="AI7" s="190"/>
      <c r="AJ7" s="166"/>
      <c r="AK7" s="162"/>
      <c r="AL7" s="166"/>
      <c r="AM7" s="164" t="str">
        <f>IF($J7="","",(AH7/$K7)*$J7)</f>
        <v/>
      </c>
      <c r="AN7" s="173"/>
      <c r="AO7" s="174">
        <f t="shared" si="4"/>
        <v>2.1983980114391883</v>
      </c>
      <c r="AP7" s="175" t="str">
        <f t="shared" si="5"/>
        <v>CUMPLE</v>
      </c>
      <c r="AQ7" s="154" t="str">
        <f t="shared" si="6"/>
        <v>OK</v>
      </c>
      <c r="AR7" s="194" t="str">
        <f>+IF(AND(AQ7="OK"),"HÁBIL","NO HÁBIL")</f>
        <v>HÁBIL</v>
      </c>
      <c r="AS7" s="162">
        <f t="shared" si="7"/>
        <v>663082746</v>
      </c>
      <c r="AT7" s="162" t="str">
        <f t="shared" si="7"/>
        <v/>
      </c>
      <c r="AU7" s="178">
        <v>663082746</v>
      </c>
      <c r="AV7" s="165" t="str">
        <f>+IF(G7="Si",IF(AS7&gt;=Inputs!$C$27,"OK","MAL"),"No es Líder")</f>
        <v>OK</v>
      </c>
      <c r="AW7" s="188" t="str">
        <f>IF(Inputs!$C$26+SUMPRODUCT(AS7:AS7,D7:D7),"OK", "No Suficiente")</f>
        <v>OK</v>
      </c>
      <c r="AX7" s="170">
        <v>94</v>
      </c>
      <c r="AY7" s="193" t="str">
        <f>+IF(SUM(AX7:AX7)&gt;20,"CUMPLE","NO CUMPLE")</f>
        <v>CUMPLE</v>
      </c>
      <c r="AZ7" s="151"/>
      <c r="BA7" s="151"/>
      <c r="BB7" s="151"/>
    </row>
    <row r="8" spans="1:54" s="107" customFormat="1" x14ac:dyDescent="0.2">
      <c r="A8" s="210">
        <v>3</v>
      </c>
      <c r="B8" s="211" t="s">
        <v>97</v>
      </c>
      <c r="C8" s="211" t="s">
        <v>97</v>
      </c>
      <c r="D8" s="212">
        <v>1</v>
      </c>
      <c r="E8" s="213" t="s">
        <v>98</v>
      </c>
      <c r="F8" s="214">
        <v>73</v>
      </c>
      <c r="G8" s="215" t="str">
        <f t="shared" si="0"/>
        <v>Si</v>
      </c>
      <c r="H8" s="160">
        <v>40908</v>
      </c>
      <c r="I8" s="160" t="s">
        <v>48</v>
      </c>
      <c r="J8" s="161" t="str">
        <f>IF(I8="COP","",IFERROR(INDEX(Inputs!$B$9:$X$17,VLOOKUP($I8,Inputs!$A$11:$B$16,2,FALSE),LOOKUP($H8,Inputs!$C$9:$X$9,Inputs!$C$10:$X$10)),""))</f>
        <v/>
      </c>
      <c r="K8" s="162" t="str">
        <f>IF(OR(H8="",I8="COP"),"",HLOOKUP(H8,Inputs!$C$9:$X$13,3,FALSE))</f>
        <v/>
      </c>
      <c r="L8" s="178">
        <v>1666130000</v>
      </c>
      <c r="M8" s="163" t="str">
        <f>IF($J8="","",(L8/$K8)*$J8)</f>
        <v/>
      </c>
      <c r="N8" s="178">
        <v>1745526000</v>
      </c>
      <c r="O8" s="164" t="str">
        <f>IF($J8="","",(N8/$K8)*$J8)</f>
        <v/>
      </c>
      <c r="P8" s="178">
        <v>604044000</v>
      </c>
      <c r="Q8" s="165"/>
      <c r="R8" s="178">
        <v>811791000</v>
      </c>
      <c r="S8" s="164" t="str">
        <f>IF($J8="","",(R8/$K8)*$J8)</f>
        <v/>
      </c>
      <c r="T8" s="162">
        <f t="shared" si="1"/>
        <v>933735000</v>
      </c>
      <c r="U8" s="166">
        <v>933735000</v>
      </c>
      <c r="V8" s="166">
        <v>0</v>
      </c>
      <c r="W8" s="167" t="str">
        <f t="shared" si="8"/>
        <v/>
      </c>
      <c r="X8" s="166">
        <v>881946000</v>
      </c>
      <c r="Y8" s="171" t="str">
        <f>+IF(G8="Si",IF(X8&gt;=Inputs!$C$22,"OK","MAL"),"No es Líder")</f>
        <v>OK</v>
      </c>
      <c r="Z8" s="188" t="str">
        <f>IF(AND(SUM(X8:X8)&gt;=Inputs!C25,COUNTIF(Y8:Y8,"MAL")&lt;1),"OK","No Suficiente")</f>
        <v>OK</v>
      </c>
      <c r="AA8" s="133">
        <f t="shared" si="2"/>
        <v>2.7582924422724173</v>
      </c>
      <c r="AB8" s="134">
        <f t="shared" si="3"/>
        <v>0.46506955496509361</v>
      </c>
      <c r="AC8" s="189" t="str">
        <f>+AE8</f>
        <v>CUMPLE</v>
      </c>
      <c r="AD8" s="166">
        <v>384961000</v>
      </c>
      <c r="AE8" s="190" t="str">
        <f>+IF(AD8&gt;=Inputs!$C$21,"CUMPLE","NO CUMPLE")</f>
        <v>CUMPLE</v>
      </c>
      <c r="AF8" s="166"/>
      <c r="AG8" s="164" t="str">
        <f>IF($J8="","",(AD8/$K8)*$J8)</f>
        <v/>
      </c>
      <c r="AH8" s="166">
        <v>283987000</v>
      </c>
      <c r="AI8" s="190"/>
      <c r="AJ8" s="166"/>
      <c r="AK8" s="162"/>
      <c r="AL8" s="166"/>
      <c r="AM8" s="164" t="str">
        <f>IF($J8="","",(AH8/$K8)*$J8)</f>
        <v/>
      </c>
      <c r="AN8" s="173"/>
      <c r="AO8" s="174">
        <f t="shared" si="4"/>
        <v>1.3555585290875991</v>
      </c>
      <c r="AP8" s="175" t="str">
        <f t="shared" si="5"/>
        <v>CUMPLE</v>
      </c>
      <c r="AQ8" s="191" t="str">
        <f t="shared" si="6"/>
        <v>OK</v>
      </c>
      <c r="AR8" s="194" t="str">
        <f>+IF(AND(AQ8="OK"),"HÁBIL","NO HÁBIL")</f>
        <v>HÁBIL</v>
      </c>
      <c r="AS8" s="162">
        <f t="shared" si="7"/>
        <v>1062086000</v>
      </c>
      <c r="AT8" s="162" t="str">
        <f t="shared" si="7"/>
        <v/>
      </c>
      <c r="AU8" s="178">
        <v>1062086000</v>
      </c>
      <c r="AV8" s="165" t="str">
        <f>+IF(G8="Si",IF(AS8&gt;=Inputs!$C$27,"OK","MAL"),"No es Líder")</f>
        <v>OK</v>
      </c>
      <c r="AW8" s="188" t="str">
        <f>IF(Inputs!$C$26+SUMPRODUCT(AS8:AS8,D8:D8),"OK", "No Suficiente")</f>
        <v>OK</v>
      </c>
      <c r="AX8" s="170">
        <v>101</v>
      </c>
      <c r="AY8" s="193" t="str">
        <f>+IF(SUM(AX8:AX8)&gt;20,"CUMPLE","NO CUMPLE")</f>
        <v>CUMPLE</v>
      </c>
      <c r="AZ8" s="151"/>
      <c r="BA8" s="151"/>
      <c r="BB8" s="151"/>
    </row>
    <row r="9" spans="1:54" ht="50.25" customHeight="1" x14ac:dyDescent="0.25">
      <c r="A9" s="243">
        <v>4</v>
      </c>
      <c r="B9" s="266" t="s">
        <v>87</v>
      </c>
      <c r="C9" s="216" t="s">
        <v>88</v>
      </c>
      <c r="D9" s="212">
        <v>0.6</v>
      </c>
      <c r="E9" s="217" t="s">
        <v>90</v>
      </c>
      <c r="F9" s="217">
        <v>128</v>
      </c>
      <c r="G9" s="215" t="str">
        <f t="shared" si="0"/>
        <v>Si</v>
      </c>
      <c r="H9" s="160">
        <v>41274</v>
      </c>
      <c r="I9" s="160" t="s">
        <v>48</v>
      </c>
      <c r="J9" s="168"/>
      <c r="K9" s="162"/>
      <c r="L9" s="178">
        <v>473359088</v>
      </c>
      <c r="M9" s="163"/>
      <c r="N9" s="178">
        <v>473359088</v>
      </c>
      <c r="O9" s="164"/>
      <c r="P9" s="178">
        <v>3359088</v>
      </c>
      <c r="Q9" s="164"/>
      <c r="R9" s="178">
        <v>3359088</v>
      </c>
      <c r="S9" s="164"/>
      <c r="T9" s="162">
        <f t="shared" si="1"/>
        <v>470000000</v>
      </c>
      <c r="U9" s="166">
        <v>470000000</v>
      </c>
      <c r="V9" s="166">
        <v>0</v>
      </c>
      <c r="W9" s="167" t="str">
        <f t="shared" si="8"/>
        <v/>
      </c>
      <c r="X9" s="166">
        <v>470000000</v>
      </c>
      <c r="Y9" s="171" t="str">
        <f>+IF(G9="Si",IF(X9&gt;=Inputs!$C$22,"OK","MAL"),"No es Líder")</f>
        <v>OK</v>
      </c>
      <c r="Z9" s="245" t="str">
        <f>IF(AND(SUM(X10:X10)&gt;=Inputs!C23,COUNTIF(Y10:Y10,"MAL")&lt;1),"OK","No Suficiente")</f>
        <v>OK</v>
      </c>
      <c r="AA9" s="133">
        <f t="shared" si="2"/>
        <v>140.91893037634026</v>
      </c>
      <c r="AB9" s="134">
        <f t="shared" si="3"/>
        <v>7.0962786712146109E-3</v>
      </c>
      <c r="AC9" s="237" t="str">
        <f>+AE9</f>
        <v>NO CUMPLE</v>
      </c>
      <c r="AD9" s="166"/>
      <c r="AE9" s="238" t="str">
        <f>+IF(AD9+AD10&gt;=Inputs!$C$21,"CUMPLE","NO CUMPLE")</f>
        <v>NO CUMPLE</v>
      </c>
      <c r="AF9" s="166"/>
      <c r="AG9" s="176" t="str">
        <f>IF($J9="","",(AD9/$K9)/$J9)</f>
        <v/>
      </c>
      <c r="AH9" s="166"/>
      <c r="AI9" s="238"/>
      <c r="AJ9" s="166" t="str">
        <f>IF($I9="COP","",IFERROR(INDEX(Inputs!$B$9:$X$17,VLOOKUP($I9,Inputs!$A$11:$B$16,2,FALSE),LOOKUP($AI9,Inputs!$C$9:$X$9,Inputs!$C$10:$X$10)),""))</f>
        <v/>
      </c>
      <c r="AK9" s="162" t="str">
        <f>IF(OR(AI9="",$I9="COP"),"",HLOOKUP(AI9,Inputs!$C$9:$X$13,3,FALSE))</f>
        <v/>
      </c>
      <c r="AL9" s="166"/>
      <c r="AM9" s="176" t="str">
        <f>IF($AJ9="","",(AH9/$AK9)/$AJ9)</f>
        <v/>
      </c>
      <c r="AN9" s="173"/>
      <c r="AO9" s="174" t="e">
        <f t="shared" si="4"/>
        <v>#DIV/0!</v>
      </c>
      <c r="AP9" s="175" t="e">
        <f t="shared" si="5"/>
        <v>#DIV/0!</v>
      </c>
      <c r="AQ9" s="154" t="str">
        <f t="shared" si="6"/>
        <v>OK</v>
      </c>
      <c r="AR9" s="261" t="str">
        <f>IF(AND(AQ9="OK",AQ10="OK"),"HABIL","NO HÁBIL")</f>
        <v>HABIL</v>
      </c>
      <c r="AS9" s="162">
        <f t="shared" si="7"/>
        <v>470000000</v>
      </c>
      <c r="AT9" s="162" t="str">
        <f t="shared" si="7"/>
        <v/>
      </c>
      <c r="AU9" s="178">
        <v>470000000</v>
      </c>
      <c r="AV9" s="165" t="str">
        <f>+IF(G9="Si",IF(AS9&gt;=Inputs!$C$27,"OK","MAL"),"No es Líder")</f>
        <v>OK</v>
      </c>
      <c r="AW9" s="259" t="str">
        <f>IF(Inputs!$C$26+SUMPRODUCT(AS9:AS10,D9:D10),"OK","No Suficiente")</f>
        <v>OK</v>
      </c>
      <c r="AX9" s="170">
        <v>3</v>
      </c>
      <c r="AY9" s="258" t="str">
        <f>+IF(SUM(AX9:AX10)&gt;20,"CUMPLE","NO CUMPLE")</f>
        <v>CUMPLE</v>
      </c>
      <c r="AZ9" s="239" t="s">
        <v>115</v>
      </c>
      <c r="BA9" s="153"/>
      <c r="BB9" s="187"/>
    </row>
    <row r="10" spans="1:54" ht="48.75" customHeight="1" x14ac:dyDescent="0.25">
      <c r="A10" s="244"/>
      <c r="B10" s="267"/>
      <c r="C10" s="216" t="s">
        <v>89</v>
      </c>
      <c r="D10" s="212">
        <v>0.4</v>
      </c>
      <c r="E10" s="217" t="s">
        <v>91</v>
      </c>
      <c r="F10" s="217">
        <v>137</v>
      </c>
      <c r="G10" s="215" t="str">
        <f t="shared" si="0"/>
        <v>No</v>
      </c>
      <c r="H10" s="160">
        <v>40908</v>
      </c>
      <c r="I10" s="160" t="s">
        <v>48</v>
      </c>
      <c r="J10" s="169"/>
      <c r="K10" s="162"/>
      <c r="L10" s="178">
        <v>2091891000</v>
      </c>
      <c r="M10" s="163"/>
      <c r="N10" s="180">
        <v>2149203000</v>
      </c>
      <c r="O10" s="163"/>
      <c r="P10" s="178">
        <v>8113000</v>
      </c>
      <c r="Q10" s="163"/>
      <c r="R10" s="178">
        <v>27113000</v>
      </c>
      <c r="S10" s="163"/>
      <c r="T10" s="162">
        <f t="shared" si="1"/>
        <v>2122090000</v>
      </c>
      <c r="U10" s="166">
        <v>2122090000</v>
      </c>
      <c r="V10" s="166">
        <v>0</v>
      </c>
      <c r="W10" s="167" t="str">
        <f t="shared" si="8"/>
        <v/>
      </c>
      <c r="X10" s="166">
        <v>2122090000</v>
      </c>
      <c r="Y10" s="171" t="str">
        <f>+IF(G10="Si",IF(U10&gt;=Inputs!$C$22,"OK","MAL"),"No es Líder")</f>
        <v>No es Líder</v>
      </c>
      <c r="Z10" s="245"/>
      <c r="AA10" s="133">
        <f t="shared" si="2"/>
        <v>257.84432392456551</v>
      </c>
      <c r="AB10" s="134">
        <f t="shared" si="3"/>
        <v>1.2615374164283225E-2</v>
      </c>
      <c r="AC10" s="237"/>
      <c r="AD10" s="166">
        <v>72423000</v>
      </c>
      <c r="AE10" s="238"/>
      <c r="AF10" s="166"/>
      <c r="AG10" s="176"/>
      <c r="AH10" s="166">
        <v>56701000</v>
      </c>
      <c r="AI10" s="238"/>
      <c r="AJ10" s="166" t="str">
        <f>IF($I10="COP","",IFERROR(INDEX(Inputs!$B$9:$X$17,VLOOKUP($I10,Inputs!$A$11:$B$16,2,FALSE),LOOKUP($AI10,Inputs!$C$9:$X$9,Inputs!$C$10:$X$10)),""))</f>
        <v/>
      </c>
      <c r="AK10" s="162" t="str">
        <f>IF(OR(AI10="",$I10="COP"),"",HLOOKUP(AI10,Inputs!$C$9:$X$13,3,FALSE))</f>
        <v/>
      </c>
      <c r="AL10" s="166"/>
      <c r="AM10" s="176" t="str">
        <f>IF($AJ10="","",(AH10/$AK10)/$AJ10)</f>
        <v/>
      </c>
      <c r="AN10" s="173"/>
      <c r="AO10" s="174">
        <f t="shared" si="4"/>
        <v>1.2772790603340329</v>
      </c>
      <c r="AP10" s="175" t="str">
        <f t="shared" si="5"/>
        <v>CUMPLE</v>
      </c>
      <c r="AQ10" s="154" t="str">
        <f t="shared" si="6"/>
        <v>OK</v>
      </c>
      <c r="AR10" s="261"/>
      <c r="AS10" s="162">
        <f t="shared" si="7"/>
        <v>2083778000</v>
      </c>
      <c r="AT10" s="162" t="str">
        <f t="shared" si="7"/>
        <v/>
      </c>
      <c r="AU10" s="178">
        <v>2083778000</v>
      </c>
      <c r="AV10" s="165" t="str">
        <f>+IF(G10="Si",IF(AS10&gt;=Inputs!$C$27,"OK","MAL"),"No es Líder")</f>
        <v>No es Líder</v>
      </c>
      <c r="AW10" s="260"/>
      <c r="AX10" s="170">
        <v>56</v>
      </c>
      <c r="AY10" s="258"/>
      <c r="AZ10" s="240"/>
      <c r="BA10" s="153"/>
      <c r="BB10" s="187"/>
    </row>
    <row r="11" spans="1:54" s="107" customFormat="1" x14ac:dyDescent="0.25">
      <c r="A11" s="218">
        <v>5</v>
      </c>
      <c r="B11" s="219" t="s">
        <v>99</v>
      </c>
      <c r="C11" s="219" t="s">
        <v>99</v>
      </c>
      <c r="D11" s="212">
        <v>1</v>
      </c>
      <c r="E11" s="213" t="s">
        <v>100</v>
      </c>
      <c r="F11" s="214">
        <v>73</v>
      </c>
      <c r="G11" s="215" t="str">
        <f t="shared" si="0"/>
        <v>Si</v>
      </c>
      <c r="H11" s="160">
        <v>40908</v>
      </c>
      <c r="I11" s="160" t="s">
        <v>48</v>
      </c>
      <c r="J11" s="161" t="str">
        <f>IF(I11="COP","",IFERROR(INDEX(Inputs!$B$9:$X$17,VLOOKUP($I11,Inputs!$A$11:$B$16,2,FALSE),LOOKUP($H11,Inputs!$C$9:$X$9,Inputs!$C$10:$X$10)),""))</f>
        <v/>
      </c>
      <c r="K11" s="162" t="str">
        <f>IF(OR(H11="",I11="COP"),"",HLOOKUP(H11,Inputs!$C$9:$X$13,3,FALSE))</f>
        <v/>
      </c>
      <c r="L11" s="178">
        <v>4437377050.46</v>
      </c>
      <c r="M11" s="163" t="str">
        <f>IF($J11="","",(L11/$K11)*$J11)</f>
        <v/>
      </c>
      <c r="N11" s="178">
        <v>5113954946.8900003</v>
      </c>
      <c r="O11" s="164" t="str">
        <f>IF($J11="","",(N11/$K11)*$J11)</f>
        <v/>
      </c>
      <c r="P11" s="178">
        <v>726581466.75</v>
      </c>
      <c r="Q11" s="165"/>
      <c r="R11" s="178">
        <v>1639008580.8699999</v>
      </c>
      <c r="S11" s="164" t="str">
        <f>IF($J11="","",(R11/$K11)*$J11)</f>
        <v/>
      </c>
      <c r="T11" s="162">
        <f t="shared" si="1"/>
        <v>3474946366.0200005</v>
      </c>
      <c r="U11" s="166">
        <v>2915640616.5500002</v>
      </c>
      <c r="V11" s="166">
        <v>0</v>
      </c>
      <c r="W11" s="167" t="str">
        <f t="shared" si="8"/>
        <v/>
      </c>
      <c r="X11" s="166">
        <v>2915640616.5500002</v>
      </c>
      <c r="Y11" s="171" t="str">
        <f>+IF(G11="Si",IF(X11&gt;=Inputs!$C$22,"OK","MAL"),"No es Líder")</f>
        <v>OK</v>
      </c>
      <c r="Z11" s="188" t="str">
        <f>IF(AND(SUM(X11:X11)&gt;=Inputs!C28,COUNTIF(Y11:Y11,"MAL")&lt;1),"OK","No Suficiente")</f>
        <v>OK</v>
      </c>
      <c r="AA11" s="133">
        <f t="shared" si="2"/>
        <v>6.1071982338173232</v>
      </c>
      <c r="AB11" s="134">
        <f t="shared" si="3"/>
        <v>0.32049726638024967</v>
      </c>
      <c r="AC11" s="189" t="str">
        <f>+AE11</f>
        <v>CUMPLE</v>
      </c>
      <c r="AD11" s="166">
        <v>1362686228.8499999</v>
      </c>
      <c r="AE11" s="190" t="str">
        <f>+IF(AD11&gt;=Inputs!$C$21,"CUMPLE","NO CUMPLE")</f>
        <v>CUMPLE</v>
      </c>
      <c r="AF11" s="166"/>
      <c r="AG11" s="164" t="str">
        <f>IF($J11="","",(AD11/$K11)*$J11)</f>
        <v/>
      </c>
      <c r="AH11" s="166">
        <v>1517916471.1400001</v>
      </c>
      <c r="AI11" s="190"/>
      <c r="AJ11" s="166"/>
      <c r="AK11" s="162"/>
      <c r="AL11" s="166"/>
      <c r="AM11" s="164" t="str">
        <f>IF($J11="","",(AH11/$K11)*$J11)</f>
        <v/>
      </c>
      <c r="AN11" s="173"/>
      <c r="AO11" s="174">
        <f t="shared" si="4"/>
        <v>0.89773466113493205</v>
      </c>
      <c r="AP11" s="175" t="str">
        <f t="shared" si="5"/>
        <v>CUMPLE</v>
      </c>
      <c r="AQ11" s="191" t="str">
        <f t="shared" si="6"/>
        <v>OK</v>
      </c>
      <c r="AR11" s="194" t="str">
        <f>+IF(AND(AQ11="OK"),"HÁBIL","NO HÁBIL")</f>
        <v>HÁBIL</v>
      </c>
      <c r="AS11" s="162">
        <f t="shared" si="7"/>
        <v>3710795583.71</v>
      </c>
      <c r="AT11" s="162" t="str">
        <f t="shared" si="7"/>
        <v/>
      </c>
      <c r="AU11" s="178">
        <v>3710795583.71</v>
      </c>
      <c r="AV11" s="165" t="str">
        <f>+IF(G11="Si",IF(AS11&gt;=Inputs!$C$27,"OK","MAL"),"No es Líder")</f>
        <v>OK</v>
      </c>
      <c r="AW11" s="192" t="str">
        <f>IF(Inputs!$C$26+SUMPRODUCT(AS11:AS11,D11:D11),"OK","No Suficiente")</f>
        <v>OK</v>
      </c>
      <c r="AX11" s="170">
        <v>185</v>
      </c>
      <c r="AY11" s="193" t="str">
        <f>+IF(SUM(AX11:AX11)&gt;20,"CUMPLE","NO CUMPLE")</f>
        <v>CUMPLE</v>
      </c>
      <c r="AZ11" s="186"/>
      <c r="BA11" s="187"/>
      <c r="BB11" s="151"/>
    </row>
    <row r="12" spans="1:54" s="107" customFormat="1" ht="109.5" customHeight="1" x14ac:dyDescent="0.25">
      <c r="A12" s="218">
        <v>6</v>
      </c>
      <c r="B12" s="219" t="s">
        <v>101</v>
      </c>
      <c r="C12" s="219" t="s">
        <v>101</v>
      </c>
      <c r="D12" s="212">
        <v>1</v>
      </c>
      <c r="E12" s="213" t="s">
        <v>102</v>
      </c>
      <c r="F12" s="214">
        <v>73</v>
      </c>
      <c r="G12" s="215" t="str">
        <f t="shared" si="0"/>
        <v>Si</v>
      </c>
      <c r="H12" s="160">
        <v>40908</v>
      </c>
      <c r="I12" s="160" t="s">
        <v>48</v>
      </c>
      <c r="J12" s="161" t="str">
        <f>IF(I12="COP","",IFERROR(INDEX(Inputs!$B$9:$X$17,VLOOKUP($I12,Inputs!$A$11:$B$16,2,FALSE),LOOKUP($H12,Inputs!$C$9:$X$9,Inputs!$C$10:$X$10)),""))</f>
        <v/>
      </c>
      <c r="K12" s="162" t="str">
        <f>IF(OR(H12="",I12="COP"),"",HLOOKUP(H12,Inputs!$C$9:$X$13,3,FALSE))</f>
        <v/>
      </c>
      <c r="L12" s="178">
        <v>496955854</v>
      </c>
      <c r="M12" s="163" t="str">
        <f>IF($J12="","",(L12/$K12)*$J12)</f>
        <v/>
      </c>
      <c r="N12" s="178">
        <v>544972566</v>
      </c>
      <c r="O12" s="164" t="str">
        <f>IF($J12="","",(N12/$K12)*$J12)</f>
        <v/>
      </c>
      <c r="P12" s="178">
        <v>37605711</v>
      </c>
      <c r="Q12" s="165"/>
      <c r="R12" s="178">
        <v>128987869</v>
      </c>
      <c r="S12" s="164" t="str">
        <f>IF($J12="","",(R12/$K12)*$J12)</f>
        <v/>
      </c>
      <c r="T12" s="162">
        <f t="shared" si="1"/>
        <v>415984697</v>
      </c>
      <c r="U12" s="166">
        <v>415984696.77999997</v>
      </c>
      <c r="V12" s="166">
        <v>0</v>
      </c>
      <c r="W12" s="167" t="str">
        <f t="shared" si="8"/>
        <v/>
      </c>
      <c r="X12" s="166">
        <v>415984696.77999997</v>
      </c>
      <c r="Y12" s="171" t="str">
        <f>+IF(G12="Si",IF(X12&gt;=Inputs!$C$22,"OK","MAL"),"No es Líder")</f>
        <v>OK</v>
      </c>
      <c r="Z12" s="188" t="str">
        <f>IF(AND(SUM(X12:X12)&gt;=Inputs!C29,COUNTIF(Y12:Y12,"MAL")&lt;1),"OK","No Suficiente")</f>
        <v>OK</v>
      </c>
      <c r="AA12" s="133">
        <f t="shared" si="2"/>
        <v>13.214903821390321</v>
      </c>
      <c r="AB12" s="134">
        <f t="shared" si="3"/>
        <v>0.23668690324496078</v>
      </c>
      <c r="AC12" s="189" t="str">
        <f>+AE12</f>
        <v>NO CUMPLE</v>
      </c>
      <c r="AD12" s="166">
        <v>126840535</v>
      </c>
      <c r="AE12" s="190" t="str">
        <f>+IF(AD12&gt;=Inputs!$C$21,"CUMPLE","NO CUMPLE")</f>
        <v>NO CUMPLE</v>
      </c>
      <c r="AF12" s="166"/>
      <c r="AG12" s="164" t="str">
        <f>IF($J12="","",(AD12/$K12)*$J12)</f>
        <v/>
      </c>
      <c r="AH12" s="166">
        <v>47387517</v>
      </c>
      <c r="AI12" s="190"/>
      <c r="AJ12" s="166"/>
      <c r="AK12" s="162"/>
      <c r="AL12" s="166"/>
      <c r="AM12" s="164" t="str">
        <f>IF($J12="","",(AH12/$K12)*$J12)</f>
        <v/>
      </c>
      <c r="AN12" s="173"/>
      <c r="AO12" s="174">
        <f t="shared" si="4"/>
        <v>2.6766655657438223</v>
      </c>
      <c r="AP12" s="175" t="str">
        <f t="shared" si="5"/>
        <v>CUMPLE</v>
      </c>
      <c r="AQ12" s="191" t="str">
        <f t="shared" si="6"/>
        <v>OK</v>
      </c>
      <c r="AR12" s="194" t="str">
        <f>+IF(AND(AQ12="OK"),"HÁBIL","NO HÁBIL")</f>
        <v>HÁBIL</v>
      </c>
      <c r="AS12" s="162">
        <f t="shared" si="7"/>
        <v>459350143</v>
      </c>
      <c r="AT12" s="162" t="str">
        <f t="shared" si="7"/>
        <v/>
      </c>
      <c r="AU12" s="178">
        <v>459350142.92000002</v>
      </c>
      <c r="AV12" s="165" t="str">
        <f>+IF(G12="Si",IF(AS12&gt;=Inputs!$C$27,"OK","MAL"),"No es Líder")</f>
        <v>OK</v>
      </c>
      <c r="AW12" s="192" t="str">
        <f>IF(Inputs!$C$26+SUMPRODUCT(AS12:AS12,D12:D12),"OK","No Suficiente")</f>
        <v>OK</v>
      </c>
      <c r="AX12" s="170">
        <v>58</v>
      </c>
      <c r="AY12" s="193" t="str">
        <f>+IF(SUM(AX12:AX12)&gt;20,"CUMPLE","NO CUMPLE")</f>
        <v>CUMPLE</v>
      </c>
      <c r="AZ12" s="152" t="s">
        <v>117</v>
      </c>
      <c r="BA12" s="187"/>
      <c r="BB12" s="151"/>
    </row>
    <row r="13" spans="1:54" s="107" customFormat="1" x14ac:dyDescent="0.25">
      <c r="A13" s="218">
        <v>7</v>
      </c>
      <c r="B13" s="219" t="s">
        <v>104</v>
      </c>
      <c r="C13" s="219" t="s">
        <v>104</v>
      </c>
      <c r="D13" s="212">
        <v>1</v>
      </c>
      <c r="E13" s="213" t="s">
        <v>103</v>
      </c>
      <c r="F13" s="214">
        <v>73</v>
      </c>
      <c r="G13" s="215" t="str">
        <f t="shared" si="0"/>
        <v>Si</v>
      </c>
      <c r="H13" s="160">
        <v>40908</v>
      </c>
      <c r="I13" s="160" t="s">
        <v>48</v>
      </c>
      <c r="J13" s="161" t="str">
        <f>IF(I13="COP","",IFERROR(INDEX(Inputs!$B$9:$X$17,VLOOKUP($I13,Inputs!$A$11:$B$16,2,FALSE),LOOKUP($H13,Inputs!$C$9:$X$9,Inputs!$C$10:$X$10)),""))</f>
        <v/>
      </c>
      <c r="K13" s="162" t="str">
        <f>IF(OR(H13="",I13="COP"),"",HLOOKUP(H13,Inputs!$C$9:$X$13,3,FALSE))</f>
        <v/>
      </c>
      <c r="L13" s="178">
        <v>837012671</v>
      </c>
      <c r="M13" s="163" t="str">
        <f>IF($J13="","",(L13/$K13)*$J13)</f>
        <v/>
      </c>
      <c r="N13" s="178">
        <v>1111833853</v>
      </c>
      <c r="O13" s="164" t="str">
        <f>IF($J13="","",(N13/$K13)*$J13)</f>
        <v/>
      </c>
      <c r="P13" s="178">
        <v>366208672</v>
      </c>
      <c r="Q13" s="165"/>
      <c r="R13" s="178">
        <v>366208672</v>
      </c>
      <c r="S13" s="164" t="str">
        <f>IF($J13="","",(R13/$K13)*$J13)</f>
        <v/>
      </c>
      <c r="T13" s="162">
        <f t="shared" si="1"/>
        <v>745625181</v>
      </c>
      <c r="U13" s="166">
        <v>588817255</v>
      </c>
      <c r="V13" s="166">
        <v>0</v>
      </c>
      <c r="W13" s="167" t="str">
        <f t="shared" si="8"/>
        <v/>
      </c>
      <c r="X13" s="166">
        <v>588817255</v>
      </c>
      <c r="Y13" s="171" t="str">
        <f>+IF(G13="Si",IF(X13&gt;=Inputs!$C$22,"OK","MAL"),"No es Líder")</f>
        <v>OK</v>
      </c>
      <c r="Z13" s="188" t="str">
        <f>IF(AND(SUM(X13:X13)&gt;=Inputs!C30,COUNTIF(Y13:Y13,"MAL")&lt;1),"OK","No Suficiente")</f>
        <v>OK</v>
      </c>
      <c r="AA13" s="133">
        <f t="shared" si="2"/>
        <v>2.2856167398460734</v>
      </c>
      <c r="AB13" s="134">
        <f t="shared" si="3"/>
        <v>0.32937355793932638</v>
      </c>
      <c r="AC13" s="189" t="str">
        <f>+AE13</f>
        <v>CUMPLE</v>
      </c>
      <c r="AD13" s="166">
        <v>310179193</v>
      </c>
      <c r="AE13" s="190" t="str">
        <f>+IF(AD13&gt;=Inputs!$C$21,"CUMPLE","NO CUMPLE")</f>
        <v>CUMPLE</v>
      </c>
      <c r="AF13" s="166"/>
      <c r="AG13" s="164" t="str">
        <f>IF($J13="","",(AD13/$K13)*$J13)</f>
        <v/>
      </c>
      <c r="AH13" s="166">
        <v>166612843</v>
      </c>
      <c r="AI13" s="190"/>
      <c r="AJ13" s="166"/>
      <c r="AK13" s="162"/>
      <c r="AL13" s="166"/>
      <c r="AM13" s="164" t="str">
        <f>IF($J13="","",(AH13/$K13)*$J13)</f>
        <v/>
      </c>
      <c r="AN13" s="173"/>
      <c r="AO13" s="174">
        <f t="shared" si="4"/>
        <v>1.861676371490762</v>
      </c>
      <c r="AP13" s="175" t="str">
        <f t="shared" si="5"/>
        <v>CUMPLE</v>
      </c>
      <c r="AQ13" s="191" t="str">
        <f t="shared" si="6"/>
        <v>OK</v>
      </c>
      <c r="AR13" s="194" t="str">
        <f>+IF(AND(AQ13="OK"),"HÁBIL","NO HÁBIL")</f>
        <v>HÁBIL</v>
      </c>
      <c r="AS13" s="162">
        <f t="shared" si="7"/>
        <v>470803999</v>
      </c>
      <c r="AT13" s="162" t="str">
        <f t="shared" si="7"/>
        <v/>
      </c>
      <c r="AU13" s="178">
        <v>470803999</v>
      </c>
      <c r="AV13" s="165" t="str">
        <f>+IF(G13="Si",IF(AS13&gt;=Inputs!$C$27,"OK","MAL"),"No es Líder")</f>
        <v>OK</v>
      </c>
      <c r="AW13" s="192" t="str">
        <f>IF(Inputs!$C$26+SUMPRODUCT(AS13:AS13,D13:D13),"OK","No Suficiente")</f>
        <v>OK</v>
      </c>
      <c r="AX13" s="170">
        <v>32</v>
      </c>
      <c r="AY13" s="193" t="str">
        <f>+IF(SUM(AX13:AX13)&gt;20,"CUMPLE","NO CUMPLE")</f>
        <v>CUMPLE</v>
      </c>
      <c r="AZ13" s="186"/>
      <c r="BA13" s="187"/>
      <c r="BB13" s="151"/>
    </row>
    <row r="14" spans="1:54" x14ac:dyDescent="0.2">
      <c r="A14" s="264">
        <v>8</v>
      </c>
      <c r="B14" s="265" t="s">
        <v>81</v>
      </c>
      <c r="C14" s="216" t="s">
        <v>121</v>
      </c>
      <c r="D14" s="212">
        <v>0.6</v>
      </c>
      <c r="E14" s="217" t="s">
        <v>84</v>
      </c>
      <c r="F14" s="217">
        <v>80</v>
      </c>
      <c r="G14" s="215" t="str">
        <f t="shared" ref="G14:G19" si="9">IF(OR(D14="",D14=0%),"",IF(D14&gt;=LÍDER,"Si","No"))</f>
        <v>Si</v>
      </c>
      <c r="H14" s="140">
        <v>40908</v>
      </c>
      <c r="I14" s="141" t="s">
        <v>48</v>
      </c>
      <c r="J14" s="148"/>
      <c r="K14" s="142" t="str">
        <f>IF(OR(H14="",I14="COP"),"",HLOOKUP(H14,Inputs!$C$9:$X$13,3,FALSE))</f>
        <v/>
      </c>
      <c r="L14" s="179">
        <v>114932198</v>
      </c>
      <c r="M14" s="143"/>
      <c r="N14" s="181">
        <v>202865446</v>
      </c>
      <c r="O14" s="143"/>
      <c r="P14" s="179">
        <v>1968000</v>
      </c>
      <c r="Q14" s="143"/>
      <c r="R14" s="182">
        <v>1968000</v>
      </c>
      <c r="S14" s="143"/>
      <c r="T14" s="162">
        <f t="shared" ref="T14:T19" si="10">+N14-R14</f>
        <v>200897446</v>
      </c>
      <c r="U14" s="166">
        <v>152790557</v>
      </c>
      <c r="V14" s="166">
        <v>0</v>
      </c>
      <c r="W14" s="147"/>
      <c r="X14" s="166">
        <v>152790557</v>
      </c>
      <c r="Y14" s="172" t="str">
        <f>+IF(G14="Si",IF(X14&gt;=Inputs!$C$22,"OK","MAL"),"No es Líder")</f>
        <v>OK</v>
      </c>
      <c r="Z14" s="245" t="str">
        <f>IF(AND(SUM(X15:X15)&gt;=Inputs!C33,COUNTIF(Y15:Y15,"MAL")&lt;1),"OK","No Suficiente")</f>
        <v>OK</v>
      </c>
      <c r="AA14" s="133">
        <f t="shared" si="2"/>
        <v>58.400507113821135</v>
      </c>
      <c r="AB14" s="134">
        <f t="shared" ref="AB14:AB19" si="11">IFERROR(R14/N14,"")</f>
        <v>9.7010113787441166E-3</v>
      </c>
      <c r="AC14" s="237" t="str">
        <f>+AE14</f>
        <v>CUMPLE</v>
      </c>
      <c r="AD14" s="166">
        <v>3924050</v>
      </c>
      <c r="AE14" s="238" t="str">
        <f>+IF(AD14+AD15&gt;=Inputs!$C$21,"CUMPLE","NO CUMPLE")</f>
        <v>CUMPLE</v>
      </c>
      <c r="AF14" s="166"/>
      <c r="AG14" s="176"/>
      <c r="AH14" s="166">
        <v>21136150</v>
      </c>
      <c r="AI14" s="238"/>
      <c r="AJ14" s="166" t="str">
        <f>IF($I14="COP","",IFERROR(INDEX(Inputs!$B$9:$X$17,VLOOKUP($I14,Inputs!$A$11:$B$16,2,FALSE),LOOKUP($AI14,Inputs!$C$9:$X$9,Inputs!$C$10:$X$10)),""))</f>
        <v/>
      </c>
      <c r="AK14" s="162" t="str">
        <f>IF(OR(AI14="",$I14="COP"),"",HLOOKUP(AI14,Inputs!$C$9:$X$13,3,FALSE))</f>
        <v/>
      </c>
      <c r="AL14" s="166"/>
      <c r="AM14" s="176" t="str">
        <f>IF($AJ14="","",(AH14/$AK14)/$AJ14)</f>
        <v/>
      </c>
      <c r="AN14" s="173"/>
      <c r="AO14" s="174">
        <f t="shared" ref="AO14:AO19" si="12">AD14/AH14</f>
        <v>0.18565585501616899</v>
      </c>
      <c r="AP14" s="175" t="str">
        <f t="shared" ref="AP14:AP19" si="13">+IF(AO14&gt;0.7,"CUMPLE","NO CUMPLE")</f>
        <v>NO CUMPLE</v>
      </c>
      <c r="AQ14" s="185" t="str">
        <f t="shared" ref="AQ14:AQ19" si="14">+IF(AND(OR(Y14="OK",Y14="No es Líder"),AA14&gt;=Liquidez,AB14&lt;=Endeudamiento),"OK","NO HÁBIL")</f>
        <v>OK</v>
      </c>
      <c r="AR14" s="261" t="str">
        <f>IF(AND(AQ14="OK",AQ15="OK"),"HABIL","NO HÁBIL")</f>
        <v>HABIL</v>
      </c>
      <c r="AS14" s="162">
        <f t="shared" ref="AS14:AS19" si="15">IF(L14="","",L14-P14)</f>
        <v>112964198</v>
      </c>
      <c r="AT14" s="162"/>
      <c r="AU14" s="178">
        <f t="shared" ref="AU14:AU19" si="16">AS14</f>
        <v>112964198</v>
      </c>
      <c r="AV14" s="165" t="str">
        <f>+IF(G14="Si",IF(AS14&gt;=Inputs!$C$27,"OK","MAL"),"No es Líder")</f>
        <v>OK</v>
      </c>
      <c r="AW14" s="259" t="str">
        <f>IF(Inputs!$C$26+SUMPRODUCT(AS14:AS15,D14:D15),"OK","No Suficiente")</f>
        <v>OK</v>
      </c>
      <c r="AX14" s="170">
        <v>15</v>
      </c>
      <c r="AY14" s="258" t="str">
        <f>+IF(SUM(AX14:AX15)&gt;20,"CUMPLE","NO CUMPLE")</f>
        <v>CUMPLE</v>
      </c>
      <c r="AZ14" s="271" t="s">
        <v>120</v>
      </c>
      <c r="BA14" s="269"/>
      <c r="BB14" s="269"/>
    </row>
    <row r="15" spans="1:54" x14ac:dyDescent="0.2">
      <c r="A15" s="264"/>
      <c r="B15" s="265"/>
      <c r="C15" s="216" t="s">
        <v>83</v>
      </c>
      <c r="D15" s="212">
        <v>0.4</v>
      </c>
      <c r="E15" s="217" t="s">
        <v>85</v>
      </c>
      <c r="F15" s="217">
        <v>81</v>
      </c>
      <c r="G15" s="215" t="str">
        <f t="shared" si="9"/>
        <v>No</v>
      </c>
      <c r="H15" s="140">
        <v>40908</v>
      </c>
      <c r="I15" s="141" t="s">
        <v>48</v>
      </c>
      <c r="J15" s="148" t="str">
        <f>IF(I15="COP","",IFERROR(INDEX(Inputs!$B$9:$X$17,VLOOKUP($I15,Inputs!$A$11:$B$16,2,FALSE),LOOKUP($H15,Inputs!$C$9:$X$9,Inputs!$C$10:$X$10)),""))</f>
        <v/>
      </c>
      <c r="K15" s="142" t="str">
        <f>IF(OR(H15="",I15="COP"),"",HLOOKUP(H15,Inputs!$C$9:$X$13,3,FALSE))</f>
        <v/>
      </c>
      <c r="L15" s="179">
        <v>1159627193</v>
      </c>
      <c r="M15" s="143"/>
      <c r="N15" s="181">
        <v>1909929044</v>
      </c>
      <c r="O15" s="144"/>
      <c r="P15" s="179">
        <v>851328199</v>
      </c>
      <c r="Q15" s="145"/>
      <c r="R15" s="182">
        <v>1192851210</v>
      </c>
      <c r="S15" s="144"/>
      <c r="T15" s="162">
        <f t="shared" si="10"/>
        <v>717077834</v>
      </c>
      <c r="U15" s="166">
        <v>0</v>
      </c>
      <c r="V15" s="166">
        <v>0</v>
      </c>
      <c r="W15" s="147" t="str">
        <f>IF($J15="","",(U15/$K15)/$J15)</f>
        <v/>
      </c>
      <c r="X15" s="166">
        <v>892892264</v>
      </c>
      <c r="Y15" s="172" t="str">
        <f>+IF(G15="Si",IF(X15&gt;=Inputs!$C$22,"OK","MAL"),"No es Líder")</f>
        <v>No es Líder</v>
      </c>
      <c r="Z15" s="245"/>
      <c r="AA15" s="133">
        <f t="shared" si="2"/>
        <v>1.3621388253814908</v>
      </c>
      <c r="AB15" s="134">
        <f t="shared" si="11"/>
        <v>0.62455263128612859</v>
      </c>
      <c r="AC15" s="237"/>
      <c r="AD15" s="166">
        <v>381770939</v>
      </c>
      <c r="AE15" s="238"/>
      <c r="AF15" s="166"/>
      <c r="AG15" s="176"/>
      <c r="AH15" s="166">
        <v>382768359</v>
      </c>
      <c r="AI15" s="238"/>
      <c r="AJ15" s="166"/>
      <c r="AK15" s="162"/>
      <c r="AL15" s="166"/>
      <c r="AM15" s="176"/>
      <c r="AN15" s="173"/>
      <c r="AO15" s="174">
        <f t="shared" si="12"/>
        <v>0.99739419422596531</v>
      </c>
      <c r="AP15" s="175" t="str">
        <f t="shared" si="13"/>
        <v>CUMPLE</v>
      </c>
      <c r="AQ15" s="185" t="str">
        <f t="shared" si="14"/>
        <v>OK</v>
      </c>
      <c r="AR15" s="261"/>
      <c r="AS15" s="162">
        <f t="shared" si="15"/>
        <v>308298994</v>
      </c>
      <c r="AT15" s="162"/>
      <c r="AU15" s="178">
        <f t="shared" si="16"/>
        <v>308298994</v>
      </c>
      <c r="AV15" s="165" t="str">
        <f>+IF(G15="Si",IF(AS15&gt;=Inputs!$C$27,"OK","MAL"),"No es Líder")</f>
        <v>No es Líder</v>
      </c>
      <c r="AW15" s="260"/>
      <c r="AX15" s="170">
        <v>15</v>
      </c>
      <c r="AY15" s="258"/>
      <c r="AZ15" s="272"/>
      <c r="BA15" s="269"/>
      <c r="BB15" s="269"/>
    </row>
    <row r="16" spans="1:54" s="107" customFormat="1" x14ac:dyDescent="0.25">
      <c r="A16" s="218">
        <v>9</v>
      </c>
      <c r="B16" s="219" t="s">
        <v>105</v>
      </c>
      <c r="C16" s="219" t="s">
        <v>105</v>
      </c>
      <c r="D16" s="212">
        <v>1</v>
      </c>
      <c r="E16" s="213" t="s">
        <v>106</v>
      </c>
      <c r="F16" s="214">
        <v>73</v>
      </c>
      <c r="G16" s="215" t="str">
        <f t="shared" si="9"/>
        <v>Si</v>
      </c>
      <c r="H16" s="160">
        <v>40908</v>
      </c>
      <c r="I16" s="160" t="s">
        <v>48</v>
      </c>
      <c r="J16" s="161" t="str">
        <f>IF(I16="COP","",IFERROR(INDEX(Inputs!$B$9:$X$17,VLOOKUP($I16,Inputs!$A$11:$B$16,2,FALSE),LOOKUP($H16,Inputs!$C$9:$X$9,Inputs!$C$10:$X$10)),""))</f>
        <v/>
      </c>
      <c r="K16" s="162" t="str">
        <f>IF(OR(H16="",I16="COP"),"",HLOOKUP(H16,Inputs!$C$9:$X$13,3,FALSE))</f>
        <v/>
      </c>
      <c r="L16" s="178">
        <v>3207979837</v>
      </c>
      <c r="M16" s="163"/>
      <c r="N16" s="178">
        <v>4324334715</v>
      </c>
      <c r="O16" s="164" t="str">
        <f>IF($J16="","",(N16/$K16)*$J16)</f>
        <v/>
      </c>
      <c r="P16" s="178">
        <v>1054164520</v>
      </c>
      <c r="Q16" s="165"/>
      <c r="R16" s="178">
        <v>1408769420</v>
      </c>
      <c r="S16" s="164" t="str">
        <f>IF($J16="","",(R16/$K16)*$J16)</f>
        <v/>
      </c>
      <c r="T16" s="162">
        <f t="shared" si="10"/>
        <v>2915565295</v>
      </c>
      <c r="U16" s="166">
        <v>2230598990</v>
      </c>
      <c r="V16" s="166">
        <v>0</v>
      </c>
      <c r="W16" s="167" t="str">
        <f>IF($J16="","",(U16/$K16)/$J16)</f>
        <v/>
      </c>
      <c r="X16" s="166">
        <v>2761574009</v>
      </c>
      <c r="Y16" s="171" t="str">
        <f>+IF(G16="Si",IF(X16&gt;=Inputs!$C$22,"OK","MAL"),"No es Líder")</f>
        <v>OK</v>
      </c>
      <c r="Z16" s="188" t="str">
        <f>IF(AND(SUM(X16:X16)&gt;=Inputs!C33,COUNTIF(Y16:Y16,"MAL")&lt;1),"OK","No Suficiente")</f>
        <v>OK</v>
      </c>
      <c r="AA16" s="133">
        <f t="shared" si="2"/>
        <v>3.0431491253376657</v>
      </c>
      <c r="AB16" s="134">
        <f t="shared" si="11"/>
        <v>0.32577714558342186</v>
      </c>
      <c r="AC16" s="189" t="str">
        <f>+AE16</f>
        <v>CUMPLE</v>
      </c>
      <c r="AD16" s="166">
        <v>1441038602</v>
      </c>
      <c r="AE16" s="190" t="str">
        <f>+IF(AD16&gt;=Inputs!$C$21,"CUMPLE","NO CUMPLE")</f>
        <v>CUMPLE</v>
      </c>
      <c r="AF16" s="166"/>
      <c r="AG16" s="164" t="str">
        <f>IF($J16="","",(AD16/$K16)*$J16)</f>
        <v/>
      </c>
      <c r="AH16" s="166">
        <v>1220432841</v>
      </c>
      <c r="AI16" s="190"/>
      <c r="AJ16" s="166"/>
      <c r="AK16" s="162"/>
      <c r="AL16" s="166"/>
      <c r="AM16" s="164" t="str">
        <f>IF($J16="","",(AH16/$K16)*$J16)</f>
        <v/>
      </c>
      <c r="AN16" s="173"/>
      <c r="AO16" s="174">
        <f t="shared" si="12"/>
        <v>1.1807602627435358</v>
      </c>
      <c r="AP16" s="175" t="str">
        <f t="shared" si="13"/>
        <v>CUMPLE</v>
      </c>
      <c r="AQ16" s="191" t="str">
        <f t="shared" si="14"/>
        <v>OK</v>
      </c>
      <c r="AR16" s="194" t="str">
        <f>+IF(AND(AQ16="OK"),"HÁBIL","NO HÁBIL")</f>
        <v>HÁBIL</v>
      </c>
      <c r="AS16" s="162">
        <f t="shared" si="15"/>
        <v>2153815317</v>
      </c>
      <c r="AT16" s="162" t="str">
        <f>IF(M16="","",M16-Q16)</f>
        <v/>
      </c>
      <c r="AU16" s="178">
        <v>3746378245</v>
      </c>
      <c r="AV16" s="165" t="str">
        <f>+IF(G16="Si",IF(AS16&gt;=Inputs!$C$27,"OK","MAL"),"No es Líder")</f>
        <v>OK</v>
      </c>
      <c r="AW16" s="192" t="str">
        <f>IF(Inputs!$C$26+SUMPRODUCT(AS16:AS16,D16:D16),"OK","No Suficiente")</f>
        <v>OK</v>
      </c>
      <c r="AX16" s="170">
        <v>111</v>
      </c>
      <c r="AY16" s="193" t="str">
        <f>+IF(SUM(AX16:AX16)&gt;20,"CUMPLE","NO CUMPLE")</f>
        <v>CUMPLE</v>
      </c>
      <c r="AZ16" s="186"/>
      <c r="BA16" s="187"/>
      <c r="BB16" s="151"/>
    </row>
    <row r="17" spans="1:54" x14ac:dyDescent="0.25">
      <c r="A17" s="222">
        <v>10</v>
      </c>
      <c r="B17" s="223" t="s">
        <v>107</v>
      </c>
      <c r="C17" s="223" t="s">
        <v>107</v>
      </c>
      <c r="D17" s="212">
        <v>1</v>
      </c>
      <c r="E17" s="213" t="s">
        <v>108</v>
      </c>
      <c r="F17" s="214">
        <v>73</v>
      </c>
      <c r="G17" s="215" t="str">
        <f>IF(OR(D17="",D17=0%),"",IF(D17&gt;=LÍDER,"Si","No"))</f>
        <v>Si</v>
      </c>
      <c r="H17" s="160">
        <v>40908</v>
      </c>
      <c r="I17" s="160" t="s">
        <v>48</v>
      </c>
      <c r="J17" s="161" t="str">
        <f>IF(I17="COP","",IFERROR(INDEX(Inputs!$B$9:$X$17,VLOOKUP($I17,Inputs!$A$11:$B$16,2,FALSE),LOOKUP($H17,Inputs!$C$9:$X$9,Inputs!$C$10:$X$10)),""))</f>
        <v/>
      </c>
      <c r="K17" s="162" t="str">
        <f>IF(OR(H17="",I17="COP"),"",HLOOKUP(H17,Inputs!$C$9:$X$13,3,FALSE))</f>
        <v/>
      </c>
      <c r="L17" s="178">
        <v>51264873384</v>
      </c>
      <c r="M17" s="163" t="str">
        <f>IF($J17="","",(L17/$K17)*$J17)</f>
        <v/>
      </c>
      <c r="N17" s="178">
        <v>82750018979</v>
      </c>
      <c r="O17" s="164" t="str">
        <f>IF($J17="","",(N17/$K17)*$J17)</f>
        <v/>
      </c>
      <c r="P17" s="178">
        <v>19990497312</v>
      </c>
      <c r="Q17" s="165"/>
      <c r="R17" s="178">
        <v>34375104695</v>
      </c>
      <c r="S17" s="164" t="str">
        <f>IF($J17="","",(R17/$K17)*$J17)</f>
        <v/>
      </c>
      <c r="T17" s="162">
        <f>+N17-R17</f>
        <v>48374914284</v>
      </c>
      <c r="U17" s="166">
        <v>48374914284</v>
      </c>
      <c r="V17" s="166">
        <v>0</v>
      </c>
      <c r="W17" s="167" t="str">
        <f>IF($J17="","",(U17/$K17)/$J17)</f>
        <v/>
      </c>
      <c r="X17" s="166">
        <v>22480638903</v>
      </c>
      <c r="Y17" s="171" t="str">
        <f>+IF(G17="Si",IF(X17&gt;=Inputs!$C$22,"OK","MAL"),"No es Líder")</f>
        <v>OK</v>
      </c>
      <c r="Z17" s="188" t="str">
        <f>IF(AND(SUM(X17:X17)&gt;=Inputs!C34,COUNTIF(Y17:Y17,"MAL")&lt;1),"OK","No Suficiente")</f>
        <v>OK</v>
      </c>
      <c r="AA17" s="133">
        <f t="shared" si="2"/>
        <v>2.5644621333770647</v>
      </c>
      <c r="AB17" s="134">
        <f>IFERROR(R17/N17,"")</f>
        <v>0.41540902490576576</v>
      </c>
      <c r="AC17" s="189" t="str">
        <f>+AE17</f>
        <v>CUMPLE</v>
      </c>
      <c r="AD17" s="166">
        <v>10381391479</v>
      </c>
      <c r="AE17" s="190" t="str">
        <f>+IF(AD17&gt;=Inputs!$C$21,"CUMPLE","NO CUMPLE")</f>
        <v>CUMPLE</v>
      </c>
      <c r="AF17" s="166"/>
      <c r="AG17" s="164" t="str">
        <f>IF($J17="","",(AD17/$K17)*$J17)</f>
        <v/>
      </c>
      <c r="AH17" s="166">
        <v>4504496306</v>
      </c>
      <c r="AI17" s="190"/>
      <c r="AJ17" s="166"/>
      <c r="AK17" s="162"/>
      <c r="AL17" s="166"/>
      <c r="AM17" s="164" t="str">
        <f>IF($J17="","",(AH17/$K17)*$J17)</f>
        <v/>
      </c>
      <c r="AN17" s="173"/>
      <c r="AO17" s="174">
        <f>AD17/AH17</f>
        <v>2.3046731029997654</v>
      </c>
      <c r="AP17" s="175" t="str">
        <f>+IF(AO17&gt;0.7,"CUMPLE","NO CUMPLE")</f>
        <v>CUMPLE</v>
      </c>
      <c r="AQ17" s="191" t="str">
        <f>+IF(AND(OR(Y17="OK",Y17="No es Líder"),AA17&gt;=Liquidez,AB17&lt;=Endeudamiento),"OK","NO HÁBIL")</f>
        <v>OK</v>
      </c>
      <c r="AR17" s="194" t="str">
        <f>+IF(AND(AQ17="OK"),"HÁBIL","NO HÁBIL")</f>
        <v>HÁBIL</v>
      </c>
      <c r="AS17" s="162">
        <f>IF(L17="","",L17-P17)</f>
        <v>31274376072</v>
      </c>
      <c r="AT17" s="162" t="str">
        <f>IF(M17="","",M17-Q17)</f>
        <v/>
      </c>
      <c r="AU17" s="178">
        <v>31273664851</v>
      </c>
      <c r="AV17" s="165" t="str">
        <f>+IF(G17="Si",IF(AS17&gt;=Inputs!$C$27,"OK","MAL"),"No es Líder")</f>
        <v>OK</v>
      </c>
      <c r="AW17" s="192" t="str">
        <f>IF(Inputs!$C$26+SUMPRODUCT(AS17:AS17,D17:D17),"OK","No Suficiente")</f>
        <v>OK</v>
      </c>
      <c r="AX17" s="170">
        <v>735</v>
      </c>
      <c r="AY17" s="193" t="str">
        <f>+IF(SUM(AX17:AX17)&gt;20,"CUMPLE","NO CUMPLE")</f>
        <v>CUMPLE</v>
      </c>
      <c r="AZ17" s="186"/>
      <c r="BA17" s="187"/>
      <c r="BB17" s="151"/>
    </row>
    <row r="18" spans="1:54" ht="31.5" x14ac:dyDescent="0.2">
      <c r="A18" s="262">
        <v>11</v>
      </c>
      <c r="B18" s="263" t="s">
        <v>110</v>
      </c>
      <c r="C18" s="224" t="s">
        <v>111</v>
      </c>
      <c r="D18" s="225">
        <v>0.6</v>
      </c>
      <c r="E18" s="226" t="s">
        <v>113</v>
      </c>
      <c r="F18" s="226">
        <v>80</v>
      </c>
      <c r="G18" s="227" t="str">
        <f t="shared" si="9"/>
        <v>Si</v>
      </c>
      <c r="H18" s="140">
        <v>40908</v>
      </c>
      <c r="I18" s="141" t="s">
        <v>48</v>
      </c>
      <c r="J18" s="148"/>
      <c r="K18" s="142" t="str">
        <f>IF(OR(H18="",I18="COP"),"",HLOOKUP(H18,Inputs!$C$9:$X$13,3,FALSE))</f>
        <v/>
      </c>
      <c r="L18" s="179">
        <v>7499974647</v>
      </c>
      <c r="M18" s="143"/>
      <c r="N18" s="181">
        <v>10540065059</v>
      </c>
      <c r="O18" s="143"/>
      <c r="P18" s="179">
        <v>4046910335</v>
      </c>
      <c r="Q18" s="143"/>
      <c r="R18" s="179">
        <v>4046910335</v>
      </c>
      <c r="S18" s="143"/>
      <c r="T18" s="162">
        <f t="shared" si="10"/>
        <v>6493154724</v>
      </c>
      <c r="U18" s="166">
        <f>242484313+6431263214-180592803</f>
        <v>6493154724</v>
      </c>
      <c r="V18" s="166">
        <v>0</v>
      </c>
      <c r="W18" s="147"/>
      <c r="X18" s="166">
        <v>6493154724</v>
      </c>
      <c r="Y18" s="172" t="str">
        <f>+IF(G18="Si",IF(X18&gt;=Inputs!$C$22,"OK","MAL"),"No es Líder")</f>
        <v>OK</v>
      </c>
      <c r="Z18" s="245" t="str">
        <f>IF(AND(SUM(X19:X19)&gt;=Inputs!C45,COUNTIF(Y19:Y19,"MAL")&lt;1),"OK","No Suficiente")</f>
        <v>OK</v>
      </c>
      <c r="AA18" s="133">
        <f t="shared" si="2"/>
        <v>1.8532594068457413</v>
      </c>
      <c r="AB18" s="134">
        <f t="shared" si="11"/>
        <v>0.38395496729352779</v>
      </c>
      <c r="AC18" s="237" t="str">
        <f>+AE18</f>
        <v>CUMPLE</v>
      </c>
      <c r="AD18" s="166">
        <v>213086860.87</v>
      </c>
      <c r="AE18" s="238" t="str">
        <f>+IF(AD18+AD19&gt;=Inputs!$C$21,"CUMPLE","NO CUMPLE")</f>
        <v>CUMPLE</v>
      </c>
      <c r="AF18" s="166"/>
      <c r="AG18" s="176"/>
      <c r="AH18" s="166">
        <v>191259703.30000001</v>
      </c>
      <c r="AI18" s="238"/>
      <c r="AJ18" s="166" t="str">
        <f>IF($I18="COP","",IFERROR(INDEX(Inputs!$B$9:$X$17,VLOOKUP($I18,Inputs!$A$11:$B$16,2,FALSE),LOOKUP($AI18,Inputs!$C$9:$X$9,Inputs!$C$10:$X$10)),""))</f>
        <v/>
      </c>
      <c r="AK18" s="162" t="str">
        <f>IF(OR(AI18="",$I18="COP"),"",HLOOKUP(AI18,Inputs!$C$9:$X$13,3,FALSE))</f>
        <v/>
      </c>
      <c r="AL18" s="166"/>
      <c r="AM18" s="176" t="str">
        <f>IF($AJ18="","",(AH18/$AK18)/$AJ18)</f>
        <v/>
      </c>
      <c r="AN18" s="173"/>
      <c r="AO18" s="174">
        <f t="shared" si="12"/>
        <v>1.1141231382951748</v>
      </c>
      <c r="AP18" s="175" t="str">
        <f t="shared" si="13"/>
        <v>CUMPLE</v>
      </c>
      <c r="AQ18" s="185" t="str">
        <f t="shared" si="14"/>
        <v>OK</v>
      </c>
      <c r="AR18" s="261" t="str">
        <f>IF(AND(AQ18="OK",AQ19="OK"),"HABIL","NO HÁBIL")</f>
        <v>HABIL</v>
      </c>
      <c r="AS18" s="162">
        <f t="shared" si="15"/>
        <v>3453064312</v>
      </c>
      <c r="AT18" s="162"/>
      <c r="AU18" s="178">
        <f t="shared" si="16"/>
        <v>3453064312</v>
      </c>
      <c r="AV18" s="165" t="str">
        <f>+IF(G18="Si",IF(AS18&gt;=Inputs!$C$27,"OK","MAL"),"No es Líder")</f>
        <v>OK</v>
      </c>
      <c r="AW18" s="245" t="str">
        <f>IF(Inputs!$C$26+SUMPRODUCT(AS18:AS19,D18:D19),"OK","No Suficiente")</f>
        <v>OK</v>
      </c>
      <c r="AX18" s="170">
        <v>44</v>
      </c>
      <c r="AY18" s="258" t="str">
        <f>+IF(SUM(AX18:AX19)&gt;20,"CUMPLE","NO CUMPLE")</f>
        <v>CUMPLE</v>
      </c>
      <c r="AZ18" s="270"/>
      <c r="BA18" s="269"/>
      <c r="BB18" s="269"/>
    </row>
    <row r="19" spans="1:54" x14ac:dyDescent="0.2">
      <c r="A19" s="262"/>
      <c r="B19" s="263"/>
      <c r="C19" s="224" t="s">
        <v>112</v>
      </c>
      <c r="D19" s="225">
        <v>0.4</v>
      </c>
      <c r="E19" s="226" t="s">
        <v>114</v>
      </c>
      <c r="F19" s="226">
        <v>81</v>
      </c>
      <c r="G19" s="227" t="str">
        <f t="shared" si="9"/>
        <v>No</v>
      </c>
      <c r="H19" s="140">
        <v>40908</v>
      </c>
      <c r="I19" s="141" t="s">
        <v>48</v>
      </c>
      <c r="J19" s="148" t="str">
        <f>IF(I19="COP","",IFERROR(INDEX(Inputs!$B$9:$X$17,VLOOKUP($I19,Inputs!$A$11:$B$16,2,FALSE),LOOKUP($H19,Inputs!$C$9:$X$9,Inputs!$C$10:$X$10)),""))</f>
        <v/>
      </c>
      <c r="K19" s="142" t="str">
        <f>IF(OR(H19="",I19="COP"),"",HLOOKUP(H19,Inputs!$C$9:$X$13,3,FALSE))</f>
        <v/>
      </c>
      <c r="L19" s="179">
        <v>3656812094</v>
      </c>
      <c r="M19" s="143"/>
      <c r="N19" s="181">
        <v>5621780000</v>
      </c>
      <c r="O19" s="144"/>
      <c r="P19" s="179">
        <v>1055716172</v>
      </c>
      <c r="Q19" s="145"/>
      <c r="R19" s="182">
        <v>1246481064</v>
      </c>
      <c r="S19" s="144"/>
      <c r="T19" s="162">
        <f t="shared" si="10"/>
        <v>4375298936</v>
      </c>
      <c r="U19" s="166">
        <v>4151602936</v>
      </c>
      <c r="V19" s="166">
        <v>0</v>
      </c>
      <c r="W19" s="147" t="str">
        <f>IF($J19="","",(U19/$K19)/$J19)</f>
        <v/>
      </c>
      <c r="X19" s="166">
        <v>4151602936</v>
      </c>
      <c r="Y19" s="172" t="str">
        <f>+IF(G19="Si",IF(X19&gt;=Inputs!$C$22,"OK","MAL"),"No es Líder")</f>
        <v>No es Líder</v>
      </c>
      <c r="Z19" s="245"/>
      <c r="AA19" s="133">
        <f t="shared" si="2"/>
        <v>3.4638212343307742</v>
      </c>
      <c r="AB19" s="134">
        <f t="shared" si="11"/>
        <v>0.22172355801899044</v>
      </c>
      <c r="AC19" s="237"/>
      <c r="AD19" s="166">
        <v>1105598252</v>
      </c>
      <c r="AE19" s="238"/>
      <c r="AF19" s="166"/>
      <c r="AG19" s="176"/>
      <c r="AH19" s="166">
        <v>1619008020</v>
      </c>
      <c r="AI19" s="238"/>
      <c r="AJ19" s="166"/>
      <c r="AK19" s="162"/>
      <c r="AL19" s="166"/>
      <c r="AM19" s="176"/>
      <c r="AN19" s="173"/>
      <c r="AO19" s="174">
        <f t="shared" si="12"/>
        <v>0.68288621077985767</v>
      </c>
      <c r="AP19" s="175" t="str">
        <f t="shared" si="13"/>
        <v>NO CUMPLE</v>
      </c>
      <c r="AQ19" s="185" t="str">
        <f t="shared" si="14"/>
        <v>OK</v>
      </c>
      <c r="AR19" s="261"/>
      <c r="AS19" s="162">
        <f t="shared" si="15"/>
        <v>2601095922</v>
      </c>
      <c r="AT19" s="162"/>
      <c r="AU19" s="178">
        <f t="shared" si="16"/>
        <v>2601095922</v>
      </c>
      <c r="AV19" s="165" t="str">
        <f>+IF(G19="Si",IF(AS19&gt;=Inputs!$C$27,"OK","MAL"),"No es Líder")</f>
        <v>No es Líder</v>
      </c>
      <c r="AW19" s="245"/>
      <c r="AX19" s="170">
        <v>51</v>
      </c>
      <c r="AY19" s="258"/>
      <c r="AZ19" s="270"/>
      <c r="BA19" s="269"/>
      <c r="BB19" s="269"/>
    </row>
    <row r="23" spans="1:54" x14ac:dyDescent="0.2">
      <c r="Z23" s="232"/>
    </row>
  </sheetData>
  <sheetProtection formatCells="0" formatColumns="0" formatRows="0" insertColumns="0" insertRows="0" insertHyperlinks="0" deleteColumns="0" deleteRows="0" sort="0" autoFilter="0" pivotTables="0"/>
  <customSheetViews>
    <customSheetView guid="{7CE603EF-9517-4873-9845-50C196611FF5}" scale="70" hiddenRows="1" hiddenColumns="1">
      <pane xSplit="2" ySplit="4" topLeftCell="T27" activePane="bottomRight" state="frozenSplit"/>
      <selection pane="bottomRight" activeCell="W33" sqref="W33"/>
      <pageMargins left="0.7" right="0.7" top="0.75" bottom="0.75" header="0.3" footer="0.3"/>
      <pageSetup orientation="portrait"/>
      <headerFooter alignWithMargins="0"/>
    </customSheetView>
  </customSheetViews>
  <mergeCells count="88">
    <mergeCell ref="AC18:AC19"/>
    <mergeCell ref="AE18:AE19"/>
    <mergeCell ref="AW18:AW19"/>
    <mergeCell ref="AY18:AY19"/>
    <mergeCell ref="AI14:AI15"/>
    <mergeCell ref="AR14:AR15"/>
    <mergeCell ref="AW14:AW15"/>
    <mergeCell ref="AR18:AR19"/>
    <mergeCell ref="BB4:BB5"/>
    <mergeCell ref="BB14:BB15"/>
    <mergeCell ref="BB18:BB19"/>
    <mergeCell ref="AZ18:AZ19"/>
    <mergeCell ref="BA18:BA19"/>
    <mergeCell ref="AZ14:AZ15"/>
    <mergeCell ref="BA14:BA15"/>
    <mergeCell ref="BA4:BA5"/>
    <mergeCell ref="A18:A19"/>
    <mergeCell ref="B18:B19"/>
    <mergeCell ref="Z18:Z19"/>
    <mergeCell ref="AO4:AO5"/>
    <mergeCell ref="AP4:AP5"/>
    <mergeCell ref="A14:A15"/>
    <mergeCell ref="B14:B15"/>
    <mergeCell ref="Z14:Z15"/>
    <mergeCell ref="AC14:AC15"/>
    <mergeCell ref="AE14:AE15"/>
    <mergeCell ref="AI18:AI19"/>
    <mergeCell ref="E3:E5"/>
    <mergeCell ref="Y4:Y5"/>
    <mergeCell ref="B9:B10"/>
    <mergeCell ref="AH4:AM4"/>
    <mergeCell ref="O4:O5"/>
    <mergeCell ref="AY14:AY15"/>
    <mergeCell ref="AQ4:AQ5"/>
    <mergeCell ref="AW9:AW10"/>
    <mergeCell ref="AY9:AY10"/>
    <mergeCell ref="AR9:AR10"/>
    <mergeCell ref="AT4:AT5"/>
    <mergeCell ref="A2:C2"/>
    <mergeCell ref="F3:F5"/>
    <mergeCell ref="AA3:AA5"/>
    <mergeCell ref="L3:O3"/>
    <mergeCell ref="P3:S3"/>
    <mergeCell ref="A3:A5"/>
    <mergeCell ref="C3:C5"/>
    <mergeCell ref="D3:D5"/>
    <mergeCell ref="U4:U5"/>
    <mergeCell ref="G3:G5"/>
    <mergeCell ref="R4:R5"/>
    <mergeCell ref="S4:S5"/>
    <mergeCell ref="T4:T5"/>
    <mergeCell ref="H4:H5"/>
    <mergeCell ref="I4:I5"/>
    <mergeCell ref="J4:J5"/>
    <mergeCell ref="A9:A10"/>
    <mergeCell ref="Z9:Z10"/>
    <mergeCell ref="W4:W5"/>
    <mergeCell ref="T3:Z3"/>
    <mergeCell ref="Z4:Z5"/>
    <mergeCell ref="P4:P5"/>
    <mergeCell ref="Q4:Q5"/>
    <mergeCell ref="H3:K3"/>
    <mergeCell ref="K4:K5"/>
    <mergeCell ref="L4:L5"/>
    <mergeCell ref="N4:N5"/>
    <mergeCell ref="M4:M5"/>
    <mergeCell ref="B3:B5"/>
    <mergeCell ref="V4:V5"/>
    <mergeCell ref="X4:X5"/>
    <mergeCell ref="AB3:AB5"/>
    <mergeCell ref="AE9:AE10"/>
    <mergeCell ref="AZ3:BA3"/>
    <mergeCell ref="AS3:AW3"/>
    <mergeCell ref="AR4:AR5"/>
    <mergeCell ref="AS4:AS5"/>
    <mergeCell ref="AD4:AG4"/>
    <mergeCell ref="AV4:AV5"/>
    <mergeCell ref="AW4:AW5"/>
    <mergeCell ref="AZ4:AZ5"/>
    <mergeCell ref="AX3:AY4"/>
    <mergeCell ref="AC3:AC5"/>
    <mergeCell ref="AD3:AP3"/>
    <mergeCell ref="AN4:AN5"/>
    <mergeCell ref="AQ3:AR3"/>
    <mergeCell ref="AU4:AU5"/>
    <mergeCell ref="AC9:AC10"/>
    <mergeCell ref="AI9:AI10"/>
    <mergeCell ref="AZ9:AZ10"/>
  </mergeCells>
  <phoneticPr fontId="0" type="noConversion"/>
  <conditionalFormatting sqref="AU7 D6:G6 G7 H6:K8 AS8:AU8 D7:E8 AS11:AU13 AS16:AU17 AG6:AG19 AM6:AM19 AJ6:AK19 W6:W19 M6:M19 O6:O19 Q6:Q19 S6:T19 AA6:AA19 AS6:AT19 D8:K19">
    <cfRule type="containsErrors" dxfId="17" priority="2252" stopIfTrue="1">
      <formula>ISERROR(D6)</formula>
    </cfRule>
  </conditionalFormatting>
  <conditionalFormatting sqref="AU7 AS8:AU8 AS11:AU13 AS16:AU17 AG6:AG19 AM6:AN19 W6:W19 M6:M19 O6:O19 Q6:Q19 S6:T19 AP6:AP19 AA6:AB19 AS6:AT19">
    <cfRule type="cellIs" dxfId="16" priority="2253" stopIfTrue="1" operator="equal">
      <formula>"NO ADMISIBLE"</formula>
    </cfRule>
  </conditionalFormatting>
  <conditionalFormatting sqref="AL6:AL19 AF6:AF19 AJ6:AJ19 AH6:AH19 U6:V19 X6:X19 AU6:AU19 AD6:AD19">
    <cfRule type="containsText" dxfId="15" priority="2000" operator="containsText" text="OK">
      <formula>NOT(ISERROR(SEARCH("OK",U6)))</formula>
    </cfRule>
  </conditionalFormatting>
  <conditionalFormatting sqref="AL6:AL19 AF6:AF19 AJ6:AJ19 AH6:AH19 U6:V19 X6:X19 AU6:AU19 AD6:AD19">
    <cfRule type="expression" dxfId="14" priority="2257" stopIfTrue="1">
      <formula>LEFT(U6,2)="NO"</formula>
    </cfRule>
  </conditionalFormatting>
  <conditionalFormatting sqref="AA6:AA19">
    <cfRule type="cellIs" dxfId="13" priority="1668" operator="lessThan">
      <formula>1.2</formula>
    </cfRule>
  </conditionalFormatting>
  <conditionalFormatting sqref="AL6:AL19 AF6:AF19 AJ6:AJ19 AH6:AH19 U6:V19 X6:X19 AU6:AU19 AD6:AD19">
    <cfRule type="expression" dxfId="12" priority="2259" stopIfTrue="1">
      <formula>LEFT(U6,5)="HÁBIL"</formula>
    </cfRule>
    <cfRule type="expression" dxfId="11" priority="2260" stopIfTrue="1">
      <formula>LEFT(U6,8)="NO HÁBIL"</formula>
    </cfRule>
  </conditionalFormatting>
  <conditionalFormatting sqref="AQ1:AQ4 AQ12:AQ65536">
    <cfRule type="containsText" dxfId="10" priority="1277" operator="containsText" text="PENDIENTE">
      <formula>NOT(ISERROR(SEARCH("PENDIENTE",AQ1)))</formula>
    </cfRule>
  </conditionalFormatting>
  <conditionalFormatting sqref="AB6:AB19">
    <cfRule type="cellIs" dxfId="9" priority="724" operator="greaterThan">
      <formula>0.8</formula>
    </cfRule>
  </conditionalFormatting>
  <pageMargins left="0.75" right="0.75" top="1" bottom="1" header="0" footer="0"/>
  <pageSetup scale="1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showGridLines="0" tabSelected="1" zoomScale="70" zoomScaleNormal="70" workbookViewId="0">
      <pane xSplit="3" ySplit="5" topLeftCell="D12" activePane="bottomRight" state="frozen"/>
      <selection pane="topRight" activeCell="C1" sqref="C1"/>
      <selection pane="bottomLeft" activeCell="A5" sqref="A5"/>
      <selection pane="bottomRight" activeCell="AZ14" sqref="AZ14:AZ15"/>
    </sheetView>
  </sheetViews>
  <sheetFormatPr baseColWidth="10" defaultRowHeight="15.75" outlineLevelCol="1" x14ac:dyDescent="0.2"/>
  <cols>
    <col min="1" max="1" width="7.7109375" style="13" customWidth="1"/>
    <col min="2" max="2" width="50.85546875" style="102" customWidth="1"/>
    <col min="3" max="3" width="57.28515625" style="127" customWidth="1"/>
    <col min="4" max="4" width="19.85546875" style="15" bestFit="1" customWidth="1"/>
    <col min="5" max="5" width="14.42578125" style="99" customWidth="1"/>
    <col min="6" max="6" width="14.28515625" style="99" hidden="1" customWidth="1"/>
    <col min="7" max="7" width="12.42578125" style="128" bestFit="1" customWidth="1"/>
    <col min="8" max="8" width="14.42578125" style="128" customWidth="1" outlineLevel="1"/>
    <col min="9" max="9" width="17" style="128" customWidth="1" outlineLevel="1"/>
    <col min="10" max="10" width="17.42578125" style="14" customWidth="1" outlineLevel="1"/>
    <col min="11" max="11" width="14.42578125" style="128" customWidth="1" outlineLevel="1"/>
    <col min="12" max="12" width="28.7109375" style="103" customWidth="1" outlineLevel="1"/>
    <col min="13" max="13" width="28.140625" style="129" customWidth="1" outlineLevel="1"/>
    <col min="14" max="14" width="25.42578125" style="103" customWidth="1" outlineLevel="1"/>
    <col min="15" max="15" width="31.7109375" style="14" customWidth="1" outlineLevel="1"/>
    <col min="16" max="16" width="29.42578125" style="103" customWidth="1" outlineLevel="1"/>
    <col min="17" max="17" width="26.140625" style="14" customWidth="1" outlineLevel="1"/>
    <col min="18" max="18" width="37" style="103" customWidth="1" outlineLevel="1"/>
    <col min="19" max="19" width="26.85546875" style="14" customWidth="1" outlineLevel="1"/>
    <col min="20" max="20" width="31.85546875" style="103" customWidth="1" outlineLevel="1"/>
    <col min="21" max="23" width="26.85546875" style="113" customWidth="1" outlineLevel="1"/>
    <col min="24" max="24" width="29" style="113" customWidth="1" outlineLevel="1"/>
    <col min="25" max="25" width="25.85546875" style="14" customWidth="1" outlineLevel="1"/>
    <col min="26" max="26" width="26.140625" style="14" bestFit="1" customWidth="1"/>
    <col min="27" max="27" width="16.42578125" style="130" bestFit="1" customWidth="1"/>
    <col min="28" max="28" width="18.7109375" style="130" customWidth="1"/>
    <col min="29" max="29" width="32" style="113" customWidth="1"/>
    <col min="30" max="33" width="23.28515625" style="113" customWidth="1" outlineLevel="1"/>
    <col min="34" max="34" width="22" style="113" customWidth="1" outlineLevel="1"/>
    <col min="35" max="39" width="20.7109375" style="113" customWidth="1" outlineLevel="1"/>
    <col min="40" max="40" width="26.42578125" style="131" customWidth="1" outlineLevel="1"/>
    <col min="41" max="41" width="30.28515625" style="99" customWidth="1" outlineLevel="1"/>
    <col min="42" max="42" width="36" style="113" customWidth="1"/>
    <col min="43" max="43" width="17.85546875" style="107" bestFit="1" customWidth="1"/>
    <col min="44" max="44" width="19.42578125" style="113" customWidth="1"/>
    <col min="45" max="46" width="23.42578125" style="106" customWidth="1" outlineLevel="1"/>
    <col min="47" max="47" width="27.140625" style="106" customWidth="1" outlineLevel="1"/>
    <col min="48" max="48" width="32.85546875" style="113" customWidth="1" outlineLevel="1"/>
    <col min="49" max="49" width="22" style="113" customWidth="1"/>
    <col min="50" max="50" width="19.42578125" style="113" hidden="1" customWidth="1" outlineLevel="1"/>
    <col min="51" max="51" width="34.7109375" style="113" customWidth="1" collapsed="1"/>
    <col min="52" max="52" width="63.42578125" style="24" customWidth="1"/>
    <col min="53" max="53" width="44" style="24" customWidth="1"/>
    <col min="54" max="54" width="55.42578125" style="24" customWidth="1"/>
    <col min="55" max="59" width="25.140625" style="113" customWidth="1"/>
    <col min="60" max="16384" width="11.42578125" style="113"/>
  </cols>
  <sheetData>
    <row r="1" spans="1:54" s="107" customFormat="1" x14ac:dyDescent="0.2">
      <c r="A1" s="41"/>
      <c r="B1" s="101"/>
      <c r="C1" s="101"/>
      <c r="D1" s="53"/>
      <c r="E1" s="97"/>
      <c r="F1" s="97"/>
      <c r="H1" s="135" t="s">
        <v>38</v>
      </c>
      <c r="I1" s="138">
        <v>41388</v>
      </c>
      <c r="J1" s="137" t="s">
        <v>69</v>
      </c>
      <c r="K1" s="139"/>
      <c r="L1" s="136">
        <f>+NETWORKDAYS(I1,K1)</f>
        <v>-29563</v>
      </c>
      <c r="M1" s="117"/>
      <c r="N1" s="105"/>
      <c r="O1" s="41"/>
      <c r="P1" s="105"/>
      <c r="Q1" s="41"/>
      <c r="R1" s="105"/>
      <c r="S1" s="41" t="s">
        <v>0</v>
      </c>
      <c r="T1" s="105"/>
      <c r="U1" s="118"/>
      <c r="V1" s="118"/>
      <c r="W1" s="118"/>
      <c r="X1" s="118"/>
      <c r="Y1" s="41"/>
      <c r="Z1" s="41"/>
      <c r="AA1" s="119"/>
      <c r="AB1" s="119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120"/>
      <c r="AO1" s="121"/>
      <c r="AP1" s="41"/>
      <c r="AQ1" s="41"/>
      <c r="AR1" s="41"/>
      <c r="AS1" s="105"/>
      <c r="AT1" s="105"/>
      <c r="AU1" s="122"/>
      <c r="AZ1" s="52"/>
      <c r="BA1" s="104"/>
      <c r="BB1" s="104"/>
    </row>
    <row r="2" spans="1:54" s="123" customFormat="1" ht="18" x14ac:dyDescent="0.2">
      <c r="A2" s="250"/>
      <c r="B2" s="250"/>
      <c r="C2" s="250"/>
      <c r="D2" s="54"/>
      <c r="E2" s="98"/>
      <c r="F2" s="98"/>
      <c r="G2" s="42"/>
      <c r="H2" s="42"/>
      <c r="I2" s="42"/>
      <c r="J2" s="42"/>
      <c r="K2" s="42"/>
      <c r="L2" s="49"/>
      <c r="M2" s="114"/>
      <c r="N2" s="114"/>
      <c r="O2" s="114"/>
      <c r="P2" s="48"/>
      <c r="Q2" s="55"/>
      <c r="R2" s="48"/>
      <c r="S2" s="55"/>
      <c r="T2" s="48"/>
      <c r="U2" s="132"/>
      <c r="V2" s="132"/>
      <c r="W2" s="132"/>
      <c r="X2" s="50"/>
      <c r="Y2" s="42"/>
      <c r="Z2" s="42"/>
      <c r="AA2" s="111"/>
      <c r="AB2" s="111"/>
      <c r="AC2" s="42"/>
      <c r="AD2" s="42"/>
      <c r="AE2" s="42"/>
      <c r="AF2" s="42"/>
      <c r="AG2" s="112"/>
      <c r="AH2" s="42"/>
      <c r="AI2" s="42"/>
      <c r="AJ2" s="42"/>
      <c r="AK2" s="42"/>
      <c r="AL2" s="42"/>
      <c r="AM2" s="42"/>
      <c r="AN2" s="112"/>
      <c r="AO2" s="110"/>
      <c r="AP2" s="42"/>
      <c r="AQ2" s="208"/>
      <c r="AR2" s="208"/>
      <c r="AS2" s="49"/>
      <c r="AT2" s="49"/>
      <c r="AU2" s="108"/>
      <c r="AZ2" s="124"/>
      <c r="BA2" s="124"/>
      <c r="BB2" s="124"/>
    </row>
    <row r="3" spans="1:54" s="125" customFormat="1" x14ac:dyDescent="0.2">
      <c r="A3" s="253" t="s">
        <v>2</v>
      </c>
      <c r="B3" s="241" t="s">
        <v>47</v>
      </c>
      <c r="C3" s="241" t="e">
        <f>+#REF!</f>
        <v>#REF!</v>
      </c>
      <c r="D3" s="255" t="s">
        <v>20</v>
      </c>
      <c r="E3" s="251" t="s">
        <v>66</v>
      </c>
      <c r="F3" s="251" t="s">
        <v>65</v>
      </c>
      <c r="G3" s="253" t="s">
        <v>44</v>
      </c>
      <c r="H3" s="241" t="s">
        <v>9</v>
      </c>
      <c r="I3" s="241"/>
      <c r="J3" s="241"/>
      <c r="K3" s="241"/>
      <c r="L3" s="253" t="s">
        <v>3</v>
      </c>
      <c r="M3" s="254"/>
      <c r="N3" s="254"/>
      <c r="O3" s="254"/>
      <c r="P3" s="253" t="s">
        <v>4</v>
      </c>
      <c r="Q3" s="253"/>
      <c r="R3" s="253"/>
      <c r="S3" s="253"/>
      <c r="T3" s="235" t="s">
        <v>49</v>
      </c>
      <c r="U3" s="235"/>
      <c r="V3" s="235"/>
      <c r="W3" s="235"/>
      <c r="X3" s="235"/>
      <c r="Y3" s="235"/>
      <c r="Z3" s="235"/>
      <c r="AA3" s="252" t="s">
        <v>10</v>
      </c>
      <c r="AB3" s="235" t="s">
        <v>37</v>
      </c>
      <c r="AC3" s="235" t="s">
        <v>78</v>
      </c>
      <c r="AD3" s="235" t="s">
        <v>50</v>
      </c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 t="s">
        <v>1</v>
      </c>
      <c r="AR3" s="235"/>
      <c r="AS3" s="242" t="s">
        <v>53</v>
      </c>
      <c r="AT3" s="242"/>
      <c r="AU3" s="242"/>
      <c r="AV3" s="242"/>
      <c r="AW3" s="242"/>
      <c r="AX3" s="257" t="s">
        <v>75</v>
      </c>
      <c r="AY3" s="257"/>
      <c r="AZ3" s="241" t="s">
        <v>19</v>
      </c>
      <c r="BA3" s="241"/>
    </row>
    <row r="4" spans="1:54" s="125" customFormat="1" ht="15.75" customHeight="1" x14ac:dyDescent="0.2">
      <c r="A4" s="253"/>
      <c r="B4" s="241"/>
      <c r="C4" s="241"/>
      <c r="D4" s="255"/>
      <c r="E4" s="251"/>
      <c r="F4" s="251"/>
      <c r="G4" s="253"/>
      <c r="H4" s="256" t="s">
        <v>8</v>
      </c>
      <c r="I4" s="246" t="s">
        <v>21</v>
      </c>
      <c r="J4" s="246" t="s">
        <v>39</v>
      </c>
      <c r="K4" s="247" t="s">
        <v>28</v>
      </c>
      <c r="L4" s="248" t="s">
        <v>14</v>
      </c>
      <c r="M4" s="246" t="s">
        <v>22</v>
      </c>
      <c r="N4" s="249" t="s">
        <v>13</v>
      </c>
      <c r="O4" s="247" t="s">
        <v>23</v>
      </c>
      <c r="P4" s="248" t="s">
        <v>12</v>
      </c>
      <c r="Q4" s="246" t="s">
        <v>24</v>
      </c>
      <c r="R4" s="249" t="s">
        <v>11</v>
      </c>
      <c r="S4" s="247" t="s">
        <v>25</v>
      </c>
      <c r="T4" s="248" t="s">
        <v>5</v>
      </c>
      <c r="U4" s="246" t="s">
        <v>61</v>
      </c>
      <c r="V4" s="246" t="s">
        <v>62</v>
      </c>
      <c r="W4" s="246" t="s">
        <v>63</v>
      </c>
      <c r="X4" s="246" t="s">
        <v>76</v>
      </c>
      <c r="Y4" s="246" t="s">
        <v>80</v>
      </c>
      <c r="Z4" s="247" t="s">
        <v>72</v>
      </c>
      <c r="AA4" s="252"/>
      <c r="AB4" s="235"/>
      <c r="AC4" s="235"/>
      <c r="AD4" s="235" t="s">
        <v>74</v>
      </c>
      <c r="AE4" s="235"/>
      <c r="AF4" s="235"/>
      <c r="AG4" s="235"/>
      <c r="AH4" s="235" t="s">
        <v>59</v>
      </c>
      <c r="AI4" s="235"/>
      <c r="AJ4" s="235"/>
      <c r="AK4" s="235"/>
      <c r="AL4" s="235"/>
      <c r="AM4" s="235"/>
      <c r="AN4" s="268" t="s">
        <v>54</v>
      </c>
      <c r="AO4" s="251" t="s">
        <v>55</v>
      </c>
      <c r="AP4" s="235" t="s">
        <v>73</v>
      </c>
      <c r="AQ4" s="241" t="s">
        <v>51</v>
      </c>
      <c r="AR4" s="241" t="s">
        <v>47</v>
      </c>
      <c r="AS4" s="236" t="s">
        <v>77</v>
      </c>
      <c r="AT4" s="236" t="s">
        <v>60</v>
      </c>
      <c r="AU4" s="236" t="s">
        <v>52</v>
      </c>
      <c r="AV4" s="241" t="s">
        <v>56</v>
      </c>
      <c r="AW4" s="241" t="s">
        <v>71</v>
      </c>
      <c r="AX4" s="257"/>
      <c r="AY4" s="257"/>
      <c r="AZ4" s="257" t="s">
        <v>30</v>
      </c>
      <c r="BA4" s="257" t="s">
        <v>34</v>
      </c>
      <c r="BB4" s="257" t="s">
        <v>94</v>
      </c>
    </row>
    <row r="5" spans="1:54" s="126" customFormat="1" ht="66" customHeight="1" x14ac:dyDescent="0.2">
      <c r="A5" s="253"/>
      <c r="B5" s="241"/>
      <c r="C5" s="241"/>
      <c r="D5" s="255"/>
      <c r="E5" s="251"/>
      <c r="F5" s="251"/>
      <c r="G5" s="253"/>
      <c r="H5" s="256"/>
      <c r="I5" s="246"/>
      <c r="J5" s="246"/>
      <c r="K5" s="247"/>
      <c r="L5" s="248"/>
      <c r="M5" s="246"/>
      <c r="N5" s="249"/>
      <c r="O5" s="247"/>
      <c r="P5" s="248"/>
      <c r="Q5" s="246"/>
      <c r="R5" s="249"/>
      <c r="S5" s="247"/>
      <c r="T5" s="248"/>
      <c r="U5" s="246"/>
      <c r="V5" s="246"/>
      <c r="W5" s="246"/>
      <c r="X5" s="246"/>
      <c r="Y5" s="246"/>
      <c r="Z5" s="247"/>
      <c r="AA5" s="252"/>
      <c r="AB5" s="235"/>
      <c r="AC5" s="235"/>
      <c r="AD5" s="204" t="s">
        <v>57</v>
      </c>
      <c r="AE5" s="204" t="s">
        <v>70</v>
      </c>
      <c r="AF5" s="204" t="s">
        <v>64</v>
      </c>
      <c r="AG5" s="204" t="s">
        <v>58</v>
      </c>
      <c r="AH5" s="204" t="s">
        <v>57</v>
      </c>
      <c r="AI5" s="204" t="s">
        <v>79</v>
      </c>
      <c r="AJ5" s="204" t="s">
        <v>39</v>
      </c>
      <c r="AK5" s="204" t="s">
        <v>28</v>
      </c>
      <c r="AL5" s="204" t="s">
        <v>64</v>
      </c>
      <c r="AM5" s="204" t="s">
        <v>58</v>
      </c>
      <c r="AN5" s="268"/>
      <c r="AO5" s="251"/>
      <c r="AP5" s="235"/>
      <c r="AQ5" s="241"/>
      <c r="AR5" s="241"/>
      <c r="AS5" s="236"/>
      <c r="AT5" s="236"/>
      <c r="AU5" s="236"/>
      <c r="AV5" s="241"/>
      <c r="AW5" s="241"/>
      <c r="AX5" s="209" t="s">
        <v>68</v>
      </c>
      <c r="AY5" s="209" t="s">
        <v>67</v>
      </c>
      <c r="AZ5" s="257"/>
      <c r="BA5" s="257"/>
      <c r="BB5" s="257"/>
    </row>
    <row r="6" spans="1:54" ht="31.5" x14ac:dyDescent="0.25">
      <c r="A6" s="220">
        <v>1</v>
      </c>
      <c r="B6" s="221" t="s">
        <v>92</v>
      </c>
      <c r="C6" s="221" t="s">
        <v>92</v>
      </c>
      <c r="D6" s="212">
        <v>1</v>
      </c>
      <c r="E6" s="217" t="s">
        <v>93</v>
      </c>
      <c r="F6" s="217">
        <v>27</v>
      </c>
      <c r="G6" s="215" t="str">
        <f>IF(OR(D6="",D6=0%),"",IF(D6&gt;=LÍDER,"Si","No"))</f>
        <v>Si</v>
      </c>
      <c r="H6" s="160">
        <v>40908</v>
      </c>
      <c r="I6" s="160" t="s">
        <v>48</v>
      </c>
      <c r="J6" s="168"/>
      <c r="K6" s="162"/>
      <c r="L6" s="178">
        <v>2134490524</v>
      </c>
      <c r="M6" s="163"/>
      <c r="N6" s="180">
        <v>2231454944</v>
      </c>
      <c r="O6" s="163"/>
      <c r="P6" s="178">
        <v>1108291128</v>
      </c>
      <c r="Q6" s="163"/>
      <c r="R6" s="178">
        <v>1108291128</v>
      </c>
      <c r="S6" s="163"/>
      <c r="T6" s="162">
        <f>+N6-R6</f>
        <v>1123163816</v>
      </c>
      <c r="U6" s="166">
        <v>0</v>
      </c>
      <c r="V6" s="166">
        <v>0</v>
      </c>
      <c r="W6" s="167"/>
      <c r="X6" s="166">
        <v>929095547</v>
      </c>
      <c r="Y6" s="171" t="str">
        <f>+IF(G6="Si",IF(X6&gt;=Inputs!$C$22,"OK","MAL"),"No es Líder")</f>
        <v>OK</v>
      </c>
      <c r="Z6" s="207" t="str">
        <f>IF(AND(SUM(X6:X6)&gt;=Inputs!C23,COUNTIF(Y6:Y6,"MAL")&lt;1),"OK","No Suficiente")</f>
        <v>OK</v>
      </c>
      <c r="AA6" s="133">
        <f t="shared" ref="AA6:AA13" si="0">IFERROR(L6/P6,"")</f>
        <v>1.9259294512732037</v>
      </c>
      <c r="AB6" s="134">
        <f>IFERROR(R6/N6,"")</f>
        <v>0.49666749085837691</v>
      </c>
      <c r="AC6" s="197" t="str">
        <f>+AE6</f>
        <v>CUMPLE</v>
      </c>
      <c r="AD6" s="166">
        <v>869538060</v>
      </c>
      <c r="AE6" s="196" t="str">
        <f>+IF(AD6:AD6&gt;=Inputs!$C$21,"CUMPLE","NO CUMPLE")</f>
        <v>CUMPLE</v>
      </c>
      <c r="AF6" s="166"/>
      <c r="AG6" s="176"/>
      <c r="AH6" s="166">
        <v>258775087</v>
      </c>
      <c r="AI6" s="203"/>
      <c r="AJ6" s="166" t="str">
        <f>IF($I6="COP","",IFERROR(INDEX(Inputs!$B$9:$X$17,VLOOKUP($I6,Inputs!$A$11:$B$16,2,FALSE),LOOKUP($AI6,Inputs!$C$9:$X$9,Inputs!$C$10:$X$10)),""))</f>
        <v/>
      </c>
      <c r="AK6" s="162" t="str">
        <f>IF(OR(AI6="",$I6="COP"),"",HLOOKUP(AI6,Inputs!$C$9:$X$13,3,FALSE))</f>
        <v/>
      </c>
      <c r="AL6" s="166"/>
      <c r="AM6" s="176" t="str">
        <f>IF($AJ6="","",(AH6/$AK6)/$AJ6)</f>
        <v/>
      </c>
      <c r="AN6" s="173"/>
      <c r="AO6" s="174">
        <f>AD6/AH6</f>
        <v>3.3602077776521044</v>
      </c>
      <c r="AP6" s="175" t="str">
        <f t="shared" ref="AP6:AP19" si="1">+IF(AO6&gt;0.7,"CUMPLE","NO CUMPLE")</f>
        <v>CUMPLE</v>
      </c>
      <c r="AQ6" s="206" t="str">
        <f>+IF(AND(OR(Y6="OK",Y6="No es Líder"),AA6&gt;=Liquidez,AB6&lt;=Endeudamiento),"OK","NO HÁBIL")</f>
        <v>OK</v>
      </c>
      <c r="AR6" s="198" t="str">
        <f>IF(AND(AQ6="OK"),"HABIL","NO HÁBIL")</f>
        <v>HABIL</v>
      </c>
      <c r="AS6" s="162">
        <f t="shared" ref="AS6:AT19" si="2">IF(L6="","",L6-P6)</f>
        <v>1026199396</v>
      </c>
      <c r="AT6" s="162" t="str">
        <f>IF(M6="","",M6-Q6)</f>
        <v/>
      </c>
      <c r="AU6" s="178">
        <v>1026199396</v>
      </c>
      <c r="AV6" s="165" t="str">
        <f>+IF(G6="Si",IF(AS6&gt;=Inputs!$C$27,"OK","MAL"),"No es Líder")</f>
        <v>OK</v>
      </c>
      <c r="AW6" s="200" t="str">
        <f>IF(Inputs!$C$26+SUMPRODUCT(AS6:AS6,D6:D6),"OK","No Suficiente")</f>
        <v>OK</v>
      </c>
      <c r="AX6" s="170">
        <v>37</v>
      </c>
      <c r="AY6" s="195" t="str">
        <f>+IF(SUM(AX6:AX6)&gt;20,"CUMPLE","NO CUMPLE")</f>
        <v>CUMPLE</v>
      </c>
      <c r="AZ6" s="152"/>
      <c r="BA6" s="202"/>
      <c r="BB6" s="152"/>
    </row>
    <row r="7" spans="1:54" s="107" customFormat="1" x14ac:dyDescent="0.2">
      <c r="A7" s="210">
        <v>2</v>
      </c>
      <c r="B7" s="211" t="s">
        <v>95</v>
      </c>
      <c r="C7" s="211" t="s">
        <v>95</v>
      </c>
      <c r="D7" s="212">
        <v>1</v>
      </c>
      <c r="E7" s="213" t="s">
        <v>96</v>
      </c>
      <c r="F7" s="214">
        <v>73</v>
      </c>
      <c r="G7" s="215" t="str">
        <f t="shared" ref="G7:G19" si="3">IF(OR(D7="",D7=0%),"",IF(D7&gt;=LÍDER,"Si","No"))</f>
        <v>Si</v>
      </c>
      <c r="H7" s="160">
        <v>41274</v>
      </c>
      <c r="I7" s="160" t="s">
        <v>48</v>
      </c>
      <c r="J7" s="161" t="str">
        <f>IF(I7="COP","",IFERROR(INDEX(Inputs!$B$9:$X$17,VLOOKUP($I7,Inputs!$A$11:$B$16,2,FALSE),LOOKUP($H7,Inputs!$C$9:$X$9,Inputs!$C$10:$X$10)),""))</f>
        <v/>
      </c>
      <c r="K7" s="162" t="str">
        <f>IF(OR(H7="",I7="COP"),"",HLOOKUP(H7,Inputs!$C$9:$X$13,3,FALSE))</f>
        <v/>
      </c>
      <c r="L7" s="178">
        <v>760472921</v>
      </c>
      <c r="M7" s="163" t="str">
        <f>IF($J7="","",(L7/$K7)*$J7)</f>
        <v/>
      </c>
      <c r="N7" s="178">
        <v>1065091368</v>
      </c>
      <c r="O7" s="164" t="str">
        <f>IF($J7="","",(N7/$K7)*$J7)</f>
        <v/>
      </c>
      <c r="P7" s="178">
        <v>97390175</v>
      </c>
      <c r="Q7" s="165"/>
      <c r="R7" s="178">
        <v>169451429</v>
      </c>
      <c r="S7" s="164" t="str">
        <f>IF($J7="","",(R7/$K7)*$J7)</f>
        <v/>
      </c>
      <c r="T7" s="162">
        <f>+N7-R7</f>
        <v>895639939</v>
      </c>
      <c r="U7" s="166">
        <v>821493688</v>
      </c>
      <c r="V7" s="166">
        <v>0</v>
      </c>
      <c r="W7" s="167" t="str">
        <f t="shared" ref="W7:W13" si="4">IF($J7="","",(U7/$K7)/$J7)</f>
        <v/>
      </c>
      <c r="X7" s="166">
        <v>821493688</v>
      </c>
      <c r="Y7" s="171" t="str">
        <f>+IF(G7="Si",IF(X7&gt;=Inputs!$C$22,"OK","MAL"),"No es Líder")</f>
        <v>OK</v>
      </c>
      <c r="Z7" s="207" t="str">
        <f>IF(AND(SUM(X7:X7)&gt;=Inputs!C24,COUNTIF(Y7:Y7,"MAL")&lt;1),"OK","No Suficiente")</f>
        <v>OK</v>
      </c>
      <c r="AA7" s="133">
        <f t="shared" si="0"/>
        <v>7.8085178612729669</v>
      </c>
      <c r="AB7" s="134">
        <f t="shared" ref="AB7:AB19" si="5">IFERROR(R7/N7,"")</f>
        <v>0.15909567394034124</v>
      </c>
      <c r="AC7" s="199" t="str">
        <f>+AE7</f>
        <v>CUMPLE</v>
      </c>
      <c r="AD7" s="166">
        <v>302584064</v>
      </c>
      <c r="AE7" s="203" t="str">
        <f>+IF(AD7&gt;=Inputs!$C$21,"CUMPLE","NO CUMPLE")</f>
        <v>CUMPLE</v>
      </c>
      <c r="AF7" s="166"/>
      <c r="AG7" s="164" t="str">
        <f>IF($J7="","",(AD7/$K7)*$J7)</f>
        <v/>
      </c>
      <c r="AH7" s="166">
        <v>137638436</v>
      </c>
      <c r="AI7" s="203"/>
      <c r="AJ7" s="166"/>
      <c r="AK7" s="162"/>
      <c r="AL7" s="166"/>
      <c r="AM7" s="164" t="str">
        <f>IF($J7="","",(AH7/$K7)*$J7)</f>
        <v/>
      </c>
      <c r="AN7" s="173"/>
      <c r="AO7" s="174">
        <f t="shared" ref="AO7:AO19" si="6">AD7/AH7</f>
        <v>2.1983980114391883</v>
      </c>
      <c r="AP7" s="175" t="str">
        <f t="shared" si="1"/>
        <v>CUMPLE</v>
      </c>
      <c r="AQ7" s="206" t="str">
        <f t="shared" ref="AQ7:AQ19" si="7">+IF(AND(OR(Y7="OK",Y7="No es Líder"),AA7&gt;=Liquidez,AB7&lt;=Endeudamiento),"OK","NO HÁBIL")</f>
        <v>OK</v>
      </c>
      <c r="AR7" s="194" t="str">
        <f>+IF(AND(AQ7="OK"),"HÁBIL","NO HÁBIL")</f>
        <v>HÁBIL</v>
      </c>
      <c r="AS7" s="162">
        <f t="shared" si="2"/>
        <v>663082746</v>
      </c>
      <c r="AT7" s="162" t="str">
        <f t="shared" si="2"/>
        <v/>
      </c>
      <c r="AU7" s="178">
        <v>663082746</v>
      </c>
      <c r="AV7" s="165" t="str">
        <f>+IF(G7="Si",IF(AS7&gt;=Inputs!$C$27,"OK","MAL"),"No es Líder")</f>
        <v>OK</v>
      </c>
      <c r="AW7" s="207" t="str">
        <f>IF(Inputs!$C$26+SUMPRODUCT(AS7:AS7,D7:D7),"OK", "No Suficiente")</f>
        <v>OK</v>
      </c>
      <c r="AX7" s="170">
        <v>94</v>
      </c>
      <c r="AY7" s="205" t="str">
        <f>+IF(SUM(AX7:AX7)&gt;20,"CUMPLE","NO CUMPLE")</f>
        <v>CUMPLE</v>
      </c>
      <c r="AZ7" s="151"/>
      <c r="BA7" s="151"/>
      <c r="BB7" s="151"/>
    </row>
    <row r="8" spans="1:54" s="107" customFormat="1" x14ac:dyDescent="0.2">
      <c r="A8" s="210">
        <v>3</v>
      </c>
      <c r="B8" s="211" t="s">
        <v>97</v>
      </c>
      <c r="C8" s="211" t="s">
        <v>97</v>
      </c>
      <c r="D8" s="212">
        <v>1</v>
      </c>
      <c r="E8" s="213" t="s">
        <v>98</v>
      </c>
      <c r="F8" s="214">
        <v>73</v>
      </c>
      <c r="G8" s="215" t="str">
        <f t="shared" si="3"/>
        <v>Si</v>
      </c>
      <c r="H8" s="160">
        <v>40908</v>
      </c>
      <c r="I8" s="160" t="s">
        <v>48</v>
      </c>
      <c r="J8" s="161" t="str">
        <f>IF(I8="COP","",IFERROR(INDEX(Inputs!$B$9:$X$17,VLOOKUP($I8,Inputs!$A$11:$B$16,2,FALSE),LOOKUP($H8,Inputs!$C$9:$X$9,Inputs!$C$10:$X$10)),""))</f>
        <v/>
      </c>
      <c r="K8" s="162" t="str">
        <f>IF(OR(H8="",I8="COP"),"",HLOOKUP(H8,Inputs!$C$9:$X$13,3,FALSE))</f>
        <v/>
      </c>
      <c r="L8" s="178">
        <v>1666130000</v>
      </c>
      <c r="M8" s="163" t="str">
        <f>IF($J8="","",(L8/$K8)*$J8)</f>
        <v/>
      </c>
      <c r="N8" s="178">
        <v>1745526000</v>
      </c>
      <c r="O8" s="164" t="str">
        <f>IF($J8="","",(N8/$K8)*$J8)</f>
        <v/>
      </c>
      <c r="P8" s="178">
        <v>604044000</v>
      </c>
      <c r="Q8" s="165"/>
      <c r="R8" s="178">
        <v>811791000</v>
      </c>
      <c r="S8" s="164" t="str">
        <f>IF($J8="","",(R8/$K8)*$J8)</f>
        <v/>
      </c>
      <c r="T8" s="162">
        <f>+N8-R8</f>
        <v>933735000</v>
      </c>
      <c r="U8" s="166">
        <v>933735000</v>
      </c>
      <c r="V8" s="166">
        <v>0</v>
      </c>
      <c r="W8" s="167" t="str">
        <f t="shared" si="4"/>
        <v/>
      </c>
      <c r="X8" s="166">
        <v>881946000</v>
      </c>
      <c r="Y8" s="171" t="str">
        <f>+IF(G8="Si",IF(X8&gt;=Inputs!$C$22,"OK","MAL"),"No es Líder")</f>
        <v>OK</v>
      </c>
      <c r="Z8" s="207" t="str">
        <f>IF(AND(SUM(X8:X8)&gt;=Inputs!C25,COUNTIF(Y8:Y8,"MAL")&lt;1),"OK","No Suficiente")</f>
        <v>OK</v>
      </c>
      <c r="AA8" s="133">
        <f t="shared" si="0"/>
        <v>2.7582924422724173</v>
      </c>
      <c r="AB8" s="134">
        <f t="shared" si="5"/>
        <v>0.46506955496509361</v>
      </c>
      <c r="AC8" s="199" t="str">
        <f>+AE8</f>
        <v>CUMPLE</v>
      </c>
      <c r="AD8" s="166">
        <v>384961000</v>
      </c>
      <c r="AE8" s="203" t="str">
        <f>+IF(AD8&gt;=Inputs!$C$21,"CUMPLE","NO CUMPLE")</f>
        <v>CUMPLE</v>
      </c>
      <c r="AF8" s="166"/>
      <c r="AG8" s="164" t="str">
        <f>IF($J8="","",(AD8/$K8)*$J8)</f>
        <v/>
      </c>
      <c r="AH8" s="166">
        <v>283987000</v>
      </c>
      <c r="AI8" s="203"/>
      <c r="AJ8" s="166"/>
      <c r="AK8" s="162"/>
      <c r="AL8" s="166"/>
      <c r="AM8" s="164" t="str">
        <f>IF($J8="","",(AH8/$K8)*$J8)</f>
        <v/>
      </c>
      <c r="AN8" s="173"/>
      <c r="AO8" s="174">
        <f t="shared" si="6"/>
        <v>1.3555585290875991</v>
      </c>
      <c r="AP8" s="175" t="str">
        <f t="shared" si="1"/>
        <v>CUMPLE</v>
      </c>
      <c r="AQ8" s="206" t="str">
        <f t="shared" si="7"/>
        <v>OK</v>
      </c>
      <c r="AR8" s="194" t="str">
        <f>+IF(AND(AQ8="OK"),"HÁBIL","NO HÁBIL")</f>
        <v>HÁBIL</v>
      </c>
      <c r="AS8" s="162">
        <f t="shared" si="2"/>
        <v>1062086000</v>
      </c>
      <c r="AT8" s="162" t="str">
        <f t="shared" si="2"/>
        <v/>
      </c>
      <c r="AU8" s="178">
        <v>1062086000</v>
      </c>
      <c r="AV8" s="165" t="str">
        <f>+IF(G8="Si",IF(AS8&gt;=Inputs!$C$27,"OK","MAL"),"No es Líder")</f>
        <v>OK</v>
      </c>
      <c r="AW8" s="207" t="str">
        <f>IF(Inputs!$C$26+SUMPRODUCT(AS8:AS8,D8:D8),"OK", "No Suficiente")</f>
        <v>OK</v>
      </c>
      <c r="AX8" s="170">
        <v>101</v>
      </c>
      <c r="AY8" s="205" t="str">
        <f>+IF(SUM(AX8:AX8)&gt;20,"CUMPLE","NO CUMPLE")</f>
        <v>CUMPLE</v>
      </c>
      <c r="AZ8" s="151"/>
      <c r="BA8" s="151"/>
      <c r="BB8" s="151"/>
    </row>
    <row r="9" spans="1:54" ht="50.25" customHeight="1" x14ac:dyDescent="0.25">
      <c r="A9" s="243">
        <v>4</v>
      </c>
      <c r="B9" s="266" t="s">
        <v>87</v>
      </c>
      <c r="C9" s="216" t="s">
        <v>88</v>
      </c>
      <c r="D9" s="212">
        <v>0.6</v>
      </c>
      <c r="E9" s="217" t="s">
        <v>90</v>
      </c>
      <c r="F9" s="217">
        <v>128</v>
      </c>
      <c r="G9" s="215" t="str">
        <f t="shared" si="3"/>
        <v>Si</v>
      </c>
      <c r="H9" s="160">
        <v>41274</v>
      </c>
      <c r="I9" s="160" t="s">
        <v>48</v>
      </c>
      <c r="J9" s="168"/>
      <c r="K9" s="162"/>
      <c r="L9" s="178">
        <v>473359088</v>
      </c>
      <c r="M9" s="163"/>
      <c r="N9" s="178">
        <v>473359088</v>
      </c>
      <c r="O9" s="164"/>
      <c r="P9" s="178">
        <v>3359088</v>
      </c>
      <c r="Q9" s="164"/>
      <c r="R9" s="178">
        <v>3359088</v>
      </c>
      <c r="S9" s="164"/>
      <c r="T9" s="162">
        <f>+N9-R9</f>
        <v>470000000</v>
      </c>
      <c r="U9" s="166">
        <v>470000000</v>
      </c>
      <c r="V9" s="166">
        <v>0</v>
      </c>
      <c r="W9" s="167" t="str">
        <f t="shared" si="4"/>
        <v/>
      </c>
      <c r="X9" s="166">
        <v>470000000</v>
      </c>
      <c r="Y9" s="171" t="str">
        <f>+IF(G9="Si",IF(X9&gt;=Inputs!$C$22,"OK","MAL"),"No es Líder")</f>
        <v>OK</v>
      </c>
      <c r="Z9" s="245" t="str">
        <f>IF(AND(SUM(X10:X10)&gt;=Inputs!C23,COUNTIF(Y10:Y10,"MAL")&lt;1),"OK","No Suficiente")</f>
        <v>OK</v>
      </c>
      <c r="AA9" s="133">
        <f t="shared" si="0"/>
        <v>140.91893037634026</v>
      </c>
      <c r="AB9" s="134">
        <f t="shared" si="5"/>
        <v>7.0962786712146109E-3</v>
      </c>
      <c r="AC9" s="237" t="str">
        <f>+AE9</f>
        <v>NO CUMPLE</v>
      </c>
      <c r="AD9" s="166"/>
      <c r="AE9" s="238" t="str">
        <f>+IF(AD9+AD10&gt;=Inputs!$C$21,"CUMPLE","NO CUMPLE")</f>
        <v>NO CUMPLE</v>
      </c>
      <c r="AF9" s="166"/>
      <c r="AG9" s="176" t="str">
        <f>IF($J9="","",(AD9/$K9)/$J9)</f>
        <v/>
      </c>
      <c r="AH9" s="166"/>
      <c r="AI9" s="238"/>
      <c r="AJ9" s="166" t="str">
        <f>IF($I9="COP","",IFERROR(INDEX(Inputs!$B$9:$X$17,VLOOKUP($I9,Inputs!$A$11:$B$16,2,FALSE),LOOKUP($AI9,Inputs!$C$9:$X$9,Inputs!$C$10:$X$10)),""))</f>
        <v/>
      </c>
      <c r="AK9" s="162" t="str">
        <f>IF(OR(AI9="",$I9="COP"),"",HLOOKUP(AI9,Inputs!$C$9:$X$13,3,FALSE))</f>
        <v/>
      </c>
      <c r="AL9" s="166"/>
      <c r="AM9" s="176" t="str">
        <f>IF($AJ9="","",(AH9/$AK9)/$AJ9)</f>
        <v/>
      </c>
      <c r="AN9" s="173"/>
      <c r="AO9" s="174" t="e">
        <f t="shared" si="6"/>
        <v>#DIV/0!</v>
      </c>
      <c r="AP9" s="175" t="e">
        <f t="shared" si="1"/>
        <v>#DIV/0!</v>
      </c>
      <c r="AQ9" s="206" t="str">
        <f t="shared" si="7"/>
        <v>OK</v>
      </c>
      <c r="AR9" s="261" t="str">
        <f>IF(AND(AQ9="OK",AQ10="OK"),"HABIL","NO HÁBIL")</f>
        <v>HABIL</v>
      </c>
      <c r="AS9" s="162">
        <f t="shared" si="2"/>
        <v>470000000</v>
      </c>
      <c r="AT9" s="162" t="str">
        <f t="shared" si="2"/>
        <v/>
      </c>
      <c r="AU9" s="178">
        <v>470000000</v>
      </c>
      <c r="AV9" s="165" t="str">
        <f>+IF(G9="Si",IF(AS9&gt;=Inputs!$C$27,"OK","MAL"),"No es Líder")</f>
        <v>OK</v>
      </c>
      <c r="AW9" s="259" t="str">
        <f>IF(Inputs!$C$26+SUMPRODUCT(AS9:AS10,D9:D10),"OK","No Suficiente")</f>
        <v>OK</v>
      </c>
      <c r="AX9" s="170">
        <v>3</v>
      </c>
      <c r="AY9" s="258" t="str">
        <f>+IF(SUM(AX9:AX10)&gt;20,"CUMPLE","NO CUMPLE")</f>
        <v>CUMPLE</v>
      </c>
      <c r="AZ9" s="239" t="s">
        <v>115</v>
      </c>
      <c r="BA9" s="202"/>
      <c r="BB9" s="202"/>
    </row>
    <row r="10" spans="1:54" ht="48.75" customHeight="1" x14ac:dyDescent="0.25">
      <c r="A10" s="244"/>
      <c r="B10" s="267"/>
      <c r="C10" s="216" t="s">
        <v>89</v>
      </c>
      <c r="D10" s="212">
        <v>0.4</v>
      </c>
      <c r="E10" s="217" t="s">
        <v>91</v>
      </c>
      <c r="F10" s="217">
        <v>137</v>
      </c>
      <c r="G10" s="215" t="str">
        <f t="shared" si="3"/>
        <v>No</v>
      </c>
      <c r="H10" s="160">
        <v>40908</v>
      </c>
      <c r="I10" s="160" t="s">
        <v>48</v>
      </c>
      <c r="J10" s="169"/>
      <c r="K10" s="162"/>
      <c r="L10" s="178">
        <v>2091891000</v>
      </c>
      <c r="M10" s="163"/>
      <c r="N10" s="180">
        <v>2149203000</v>
      </c>
      <c r="O10" s="163"/>
      <c r="P10" s="178">
        <v>8113000</v>
      </c>
      <c r="Q10" s="163"/>
      <c r="R10" s="178">
        <v>27113000</v>
      </c>
      <c r="S10" s="163"/>
      <c r="T10" s="162">
        <f t="shared" ref="T10:T19" si="8">+N10-R10</f>
        <v>2122090000</v>
      </c>
      <c r="U10" s="166">
        <v>2122090000</v>
      </c>
      <c r="V10" s="166">
        <v>0</v>
      </c>
      <c r="W10" s="167" t="str">
        <f t="shared" si="4"/>
        <v/>
      </c>
      <c r="X10" s="166">
        <v>2122090000</v>
      </c>
      <c r="Y10" s="171" t="str">
        <f>+IF(G10="Si",IF(U10&gt;=Inputs!$C$22,"OK","MAL"),"No es Líder")</f>
        <v>No es Líder</v>
      </c>
      <c r="Z10" s="245"/>
      <c r="AA10" s="133">
        <f t="shared" si="0"/>
        <v>257.84432392456551</v>
      </c>
      <c r="AB10" s="134">
        <f t="shared" si="5"/>
        <v>1.2615374164283225E-2</v>
      </c>
      <c r="AC10" s="237"/>
      <c r="AD10" s="166">
        <v>72423000</v>
      </c>
      <c r="AE10" s="238"/>
      <c r="AF10" s="166"/>
      <c r="AG10" s="176"/>
      <c r="AH10" s="166">
        <v>56701000</v>
      </c>
      <c r="AI10" s="238"/>
      <c r="AJ10" s="166" t="str">
        <f>IF($I10="COP","",IFERROR(INDEX(Inputs!$B$9:$X$17,VLOOKUP($I10,Inputs!$A$11:$B$16,2,FALSE),LOOKUP($AI10,Inputs!$C$9:$X$9,Inputs!$C$10:$X$10)),""))</f>
        <v/>
      </c>
      <c r="AK10" s="162" t="str">
        <f>IF(OR(AI10="",$I10="COP"),"",HLOOKUP(AI10,Inputs!$C$9:$X$13,3,FALSE))</f>
        <v/>
      </c>
      <c r="AL10" s="166"/>
      <c r="AM10" s="176" t="str">
        <f>IF($AJ10="","",(AH10/$AK10)/$AJ10)</f>
        <v/>
      </c>
      <c r="AN10" s="173"/>
      <c r="AO10" s="174">
        <f t="shared" si="6"/>
        <v>1.2772790603340329</v>
      </c>
      <c r="AP10" s="175" t="str">
        <f t="shared" si="1"/>
        <v>CUMPLE</v>
      </c>
      <c r="AQ10" s="206" t="str">
        <f t="shared" si="7"/>
        <v>OK</v>
      </c>
      <c r="AR10" s="261"/>
      <c r="AS10" s="162">
        <f t="shared" si="2"/>
        <v>2083778000</v>
      </c>
      <c r="AT10" s="162" t="str">
        <f t="shared" si="2"/>
        <v/>
      </c>
      <c r="AU10" s="178">
        <v>2083778000</v>
      </c>
      <c r="AV10" s="165" t="str">
        <f>+IF(G10="Si",IF(AS10&gt;=Inputs!$C$27,"OK","MAL"),"No es Líder")</f>
        <v>No es Líder</v>
      </c>
      <c r="AW10" s="260"/>
      <c r="AX10" s="170">
        <v>56</v>
      </c>
      <c r="AY10" s="258"/>
      <c r="AZ10" s="240"/>
      <c r="BA10" s="202"/>
      <c r="BB10" s="202"/>
    </row>
    <row r="11" spans="1:54" s="107" customFormat="1" ht="63" x14ac:dyDescent="0.25">
      <c r="A11" s="218">
        <v>5</v>
      </c>
      <c r="B11" s="219" t="s">
        <v>99</v>
      </c>
      <c r="C11" s="219" t="s">
        <v>99</v>
      </c>
      <c r="D11" s="212">
        <v>1</v>
      </c>
      <c r="E11" s="213" t="s">
        <v>100</v>
      </c>
      <c r="F11" s="214">
        <v>73</v>
      </c>
      <c r="G11" s="215" t="str">
        <f t="shared" si="3"/>
        <v>Si</v>
      </c>
      <c r="H11" s="160">
        <v>40908</v>
      </c>
      <c r="I11" s="160" t="s">
        <v>48</v>
      </c>
      <c r="J11" s="161" t="str">
        <f>IF(I11="COP","",IFERROR(INDEX(Inputs!$B$9:$X$17,VLOOKUP($I11,Inputs!$A$11:$B$16,2,FALSE),LOOKUP($H11,Inputs!$C$9:$X$9,Inputs!$C$10:$X$10)),""))</f>
        <v/>
      </c>
      <c r="K11" s="162" t="str">
        <f>IF(OR(H11="",I11="COP"),"",HLOOKUP(H11,Inputs!$C$9:$X$13,3,FALSE))</f>
        <v/>
      </c>
      <c r="L11" s="178">
        <v>4437377050.46</v>
      </c>
      <c r="M11" s="163" t="str">
        <f>IF($J11="","",(L11/$K11)*$J11)</f>
        <v/>
      </c>
      <c r="N11" s="178">
        <v>5113954946.8900003</v>
      </c>
      <c r="O11" s="164" t="str">
        <f>IF($J11="","",(N11/$K11)*$J11)</f>
        <v/>
      </c>
      <c r="P11" s="178">
        <v>726581466.75</v>
      </c>
      <c r="Q11" s="165"/>
      <c r="R11" s="178">
        <v>1639008580.8699999</v>
      </c>
      <c r="S11" s="164" t="str">
        <f>IF($J11="","",(R11/$K11)*$J11)</f>
        <v/>
      </c>
      <c r="T11" s="162">
        <f t="shared" si="8"/>
        <v>3474946366.0200005</v>
      </c>
      <c r="U11" s="166">
        <v>2915640616.5500002</v>
      </c>
      <c r="V11" s="166">
        <v>0</v>
      </c>
      <c r="W11" s="167" t="str">
        <f t="shared" si="4"/>
        <v/>
      </c>
      <c r="X11" s="166">
        <v>2915640616.5500002</v>
      </c>
      <c r="Y11" s="171" t="str">
        <f>+IF(G11="Si",IF(X11&gt;=Inputs!$C$22,"OK","MAL"),"No es Líder")</f>
        <v>OK</v>
      </c>
      <c r="Z11" s="207" t="str">
        <f>IF(AND(SUM(X11:X11)&gt;=Inputs!C28,COUNTIF(Y11:Y11,"MAL")&lt;1),"OK","No Suficiente")</f>
        <v>OK</v>
      </c>
      <c r="AA11" s="133">
        <f t="shared" si="0"/>
        <v>6.1071982338173232</v>
      </c>
      <c r="AB11" s="134">
        <f t="shared" si="5"/>
        <v>0.32049726638024967</v>
      </c>
      <c r="AC11" s="199" t="str">
        <f>+AE11</f>
        <v>CUMPLE</v>
      </c>
      <c r="AD11" s="166">
        <v>1362686228.8499999</v>
      </c>
      <c r="AE11" s="203" t="str">
        <f>+IF(AD11&gt;=Inputs!$C$21,"CUMPLE","NO CUMPLE")</f>
        <v>CUMPLE</v>
      </c>
      <c r="AF11" s="166"/>
      <c r="AG11" s="164" t="str">
        <f>IF($J11="","",(AD11/$K11)*$J11)</f>
        <v/>
      </c>
      <c r="AH11" s="166">
        <v>1517916471.1400001</v>
      </c>
      <c r="AI11" s="203"/>
      <c r="AJ11" s="166"/>
      <c r="AK11" s="162"/>
      <c r="AL11" s="166"/>
      <c r="AM11" s="164" t="str">
        <f>IF($J11="","",(AH11/$K11)*$J11)</f>
        <v/>
      </c>
      <c r="AN11" s="173"/>
      <c r="AO11" s="174">
        <f t="shared" si="6"/>
        <v>0.89773466113493205</v>
      </c>
      <c r="AP11" s="175" t="str">
        <f t="shared" si="1"/>
        <v>CUMPLE</v>
      </c>
      <c r="AQ11" s="206" t="str">
        <f t="shared" si="7"/>
        <v>OK</v>
      </c>
      <c r="AR11" s="194" t="str">
        <f>+IF(AND(AQ11="OK"),"HÁBIL","NO HÁBIL")</f>
        <v>HÁBIL</v>
      </c>
      <c r="AS11" s="162">
        <f t="shared" si="2"/>
        <v>3710795583.71</v>
      </c>
      <c r="AT11" s="162" t="str">
        <f t="shared" si="2"/>
        <v/>
      </c>
      <c r="AU11" s="178">
        <v>3710795583.71</v>
      </c>
      <c r="AV11" s="165" t="str">
        <f>+IF(G11="Si",IF(AS11&gt;=Inputs!$C$27,"OK","MAL"),"No es Líder")</f>
        <v>OK</v>
      </c>
      <c r="AW11" s="200" t="str">
        <f>IF(Inputs!$C$26+SUMPRODUCT(AS11:AS11,D11:D11),"OK","No Suficiente")</f>
        <v>OK</v>
      </c>
      <c r="AX11" s="170">
        <v>185</v>
      </c>
      <c r="AY11" s="205" t="str">
        <f>+IF(SUM(AX11:AX11)&gt;20,"CUMPLE","NO CUMPLE")</f>
        <v>CUMPLE</v>
      </c>
      <c r="AZ11" s="201"/>
      <c r="BA11" s="202"/>
      <c r="BB11" s="151" t="s">
        <v>116</v>
      </c>
    </row>
    <row r="12" spans="1:54" s="107" customFormat="1" ht="109.5" customHeight="1" x14ac:dyDescent="0.25">
      <c r="A12" s="218">
        <v>6</v>
      </c>
      <c r="B12" s="219" t="s">
        <v>101</v>
      </c>
      <c r="C12" s="219" t="s">
        <v>101</v>
      </c>
      <c r="D12" s="212">
        <v>1</v>
      </c>
      <c r="E12" s="213" t="s">
        <v>102</v>
      </c>
      <c r="F12" s="214">
        <v>73</v>
      </c>
      <c r="G12" s="215" t="str">
        <f t="shared" si="3"/>
        <v>Si</v>
      </c>
      <c r="H12" s="160">
        <v>40908</v>
      </c>
      <c r="I12" s="160" t="s">
        <v>48</v>
      </c>
      <c r="J12" s="161" t="str">
        <f>IF(I12="COP","",IFERROR(INDEX(Inputs!$B$9:$X$17,VLOOKUP($I12,Inputs!$A$11:$B$16,2,FALSE),LOOKUP($H12,Inputs!$C$9:$X$9,Inputs!$C$10:$X$10)),""))</f>
        <v/>
      </c>
      <c r="K12" s="162" t="str">
        <f>IF(OR(H12="",I12="COP"),"",HLOOKUP(H12,Inputs!$C$9:$X$13,3,FALSE))</f>
        <v/>
      </c>
      <c r="L12" s="178">
        <v>496955854</v>
      </c>
      <c r="M12" s="163" t="str">
        <f>IF($J12="","",(L12/$K12)*$J12)</f>
        <v/>
      </c>
      <c r="N12" s="178">
        <v>544972566</v>
      </c>
      <c r="O12" s="164" t="str">
        <f>IF($J12="","",(N12/$K12)*$J12)</f>
        <v/>
      </c>
      <c r="P12" s="178">
        <v>37605711</v>
      </c>
      <c r="Q12" s="165"/>
      <c r="R12" s="178">
        <v>128987869</v>
      </c>
      <c r="S12" s="164" t="str">
        <f>IF($J12="","",(R12/$K12)*$J12)</f>
        <v/>
      </c>
      <c r="T12" s="162">
        <f t="shared" si="8"/>
        <v>415984697</v>
      </c>
      <c r="U12" s="166">
        <v>415984696.77999997</v>
      </c>
      <c r="V12" s="166">
        <v>0</v>
      </c>
      <c r="W12" s="167" t="str">
        <f t="shared" si="4"/>
        <v/>
      </c>
      <c r="X12" s="166">
        <v>415984696.77999997</v>
      </c>
      <c r="Y12" s="171" t="str">
        <f>+IF(G12="Si",IF(X12&gt;=Inputs!$C$22,"OK","MAL"),"No es Líder")</f>
        <v>OK</v>
      </c>
      <c r="Z12" s="207" t="str">
        <f>IF(AND(SUM(X12:X12)&gt;=Inputs!C29,COUNTIF(Y12:Y12,"MAL")&lt;1),"OK","No Suficiente")</f>
        <v>OK</v>
      </c>
      <c r="AA12" s="133">
        <f t="shared" si="0"/>
        <v>13.214903821390321</v>
      </c>
      <c r="AB12" s="134">
        <f t="shared" si="5"/>
        <v>0.23668690324496078</v>
      </c>
      <c r="AC12" s="199" t="str">
        <f>+AE12</f>
        <v>NO CUMPLE</v>
      </c>
      <c r="AD12" s="166">
        <v>126840535</v>
      </c>
      <c r="AE12" s="203" t="str">
        <f>+IF(AD12&gt;=Inputs!$C$21,"CUMPLE","NO CUMPLE")</f>
        <v>NO CUMPLE</v>
      </c>
      <c r="AF12" s="166"/>
      <c r="AG12" s="164" t="str">
        <f>IF($J12="","",(AD12/$K12)*$J12)</f>
        <v/>
      </c>
      <c r="AH12" s="166">
        <v>47387517</v>
      </c>
      <c r="AI12" s="203"/>
      <c r="AJ12" s="166"/>
      <c r="AK12" s="162"/>
      <c r="AL12" s="166"/>
      <c r="AM12" s="164" t="str">
        <f>IF($J12="","",(AH12/$K12)*$J12)</f>
        <v/>
      </c>
      <c r="AN12" s="173"/>
      <c r="AO12" s="174">
        <f t="shared" si="6"/>
        <v>2.6766655657438223</v>
      </c>
      <c r="AP12" s="175" t="str">
        <f t="shared" si="1"/>
        <v>CUMPLE</v>
      </c>
      <c r="AQ12" s="206" t="str">
        <f t="shared" si="7"/>
        <v>OK</v>
      </c>
      <c r="AR12" s="194" t="str">
        <f>+IF(AND(AQ12="OK"),"HÁBIL","NO HÁBIL")</f>
        <v>HÁBIL</v>
      </c>
      <c r="AS12" s="162">
        <f t="shared" si="2"/>
        <v>459350143</v>
      </c>
      <c r="AT12" s="162" t="str">
        <f t="shared" si="2"/>
        <v/>
      </c>
      <c r="AU12" s="178">
        <v>459350142.92000002</v>
      </c>
      <c r="AV12" s="165" t="str">
        <f>+IF(G12="Si",IF(AS12&gt;=Inputs!$C$27,"OK","MAL"),"No es Líder")</f>
        <v>OK</v>
      </c>
      <c r="AW12" s="200" t="str">
        <f>IF(Inputs!$C$26+SUMPRODUCT(AS12:AS12,D12:D12),"OK","No Suficiente")</f>
        <v>OK</v>
      </c>
      <c r="AX12" s="170">
        <v>58</v>
      </c>
      <c r="AY12" s="205" t="str">
        <f>+IF(SUM(AX12:AX12)&gt;20,"CUMPLE","NO CUMPLE")</f>
        <v>CUMPLE</v>
      </c>
      <c r="AZ12" s="152" t="s">
        <v>117</v>
      </c>
      <c r="BA12" s="202"/>
      <c r="BB12" s="151"/>
    </row>
    <row r="13" spans="1:54" s="107" customFormat="1" x14ac:dyDescent="0.25">
      <c r="A13" s="218">
        <v>7</v>
      </c>
      <c r="B13" s="219" t="s">
        <v>104</v>
      </c>
      <c r="C13" s="219" t="s">
        <v>104</v>
      </c>
      <c r="D13" s="212">
        <v>1</v>
      </c>
      <c r="E13" s="213" t="s">
        <v>103</v>
      </c>
      <c r="F13" s="214">
        <v>73</v>
      </c>
      <c r="G13" s="215" t="str">
        <f t="shared" si="3"/>
        <v>Si</v>
      </c>
      <c r="H13" s="160">
        <v>40908</v>
      </c>
      <c r="I13" s="160" t="s">
        <v>48</v>
      </c>
      <c r="J13" s="161" t="str">
        <f>IF(I13="COP","",IFERROR(INDEX(Inputs!$B$9:$X$17,VLOOKUP($I13,Inputs!$A$11:$B$16,2,FALSE),LOOKUP($H13,Inputs!$C$9:$X$9,Inputs!$C$10:$X$10)),""))</f>
        <v/>
      </c>
      <c r="K13" s="162" t="str">
        <f>IF(OR(H13="",I13="COP"),"",HLOOKUP(H13,Inputs!$C$9:$X$13,3,FALSE))</f>
        <v/>
      </c>
      <c r="L13" s="178">
        <v>837012671</v>
      </c>
      <c r="M13" s="163" t="str">
        <f>IF($J13="","",(L13/$K13)*$J13)</f>
        <v/>
      </c>
      <c r="N13" s="178">
        <v>1111833853</v>
      </c>
      <c r="O13" s="164" t="str">
        <f>IF($J13="","",(N13/$K13)*$J13)</f>
        <v/>
      </c>
      <c r="P13" s="178">
        <v>366208672</v>
      </c>
      <c r="Q13" s="165"/>
      <c r="R13" s="178">
        <v>366208672</v>
      </c>
      <c r="S13" s="164" t="str">
        <f>IF($J13="","",(R13/$K13)*$J13)</f>
        <v/>
      </c>
      <c r="T13" s="162">
        <f t="shared" si="8"/>
        <v>745625181</v>
      </c>
      <c r="U13" s="166">
        <v>588817255</v>
      </c>
      <c r="V13" s="166">
        <v>0</v>
      </c>
      <c r="W13" s="167" t="str">
        <f t="shared" si="4"/>
        <v/>
      </c>
      <c r="X13" s="166">
        <v>588817255</v>
      </c>
      <c r="Y13" s="171" t="str">
        <f>+IF(G13="Si",IF(X13&gt;=Inputs!$C$22,"OK","MAL"),"No es Líder")</f>
        <v>OK</v>
      </c>
      <c r="Z13" s="207" t="str">
        <f>IF(AND(SUM(X13:X13)&gt;=Inputs!C30,COUNTIF(Y13:Y13,"MAL")&lt;1),"OK","No Suficiente")</f>
        <v>OK</v>
      </c>
      <c r="AA13" s="133">
        <f t="shared" si="0"/>
        <v>2.2856167398460734</v>
      </c>
      <c r="AB13" s="134">
        <f t="shared" si="5"/>
        <v>0.32937355793932638</v>
      </c>
      <c r="AC13" s="199" t="str">
        <f>+AE13</f>
        <v>CUMPLE</v>
      </c>
      <c r="AD13" s="166">
        <v>310179193</v>
      </c>
      <c r="AE13" s="203" t="str">
        <f>+IF(AD13&gt;=Inputs!$C$21,"CUMPLE","NO CUMPLE")</f>
        <v>CUMPLE</v>
      </c>
      <c r="AF13" s="166"/>
      <c r="AG13" s="164" t="str">
        <f>IF($J13="","",(AD13/$K13)*$J13)</f>
        <v/>
      </c>
      <c r="AH13" s="166">
        <v>166612843</v>
      </c>
      <c r="AI13" s="203"/>
      <c r="AJ13" s="166"/>
      <c r="AK13" s="162"/>
      <c r="AL13" s="166"/>
      <c r="AM13" s="164" t="str">
        <f>IF($J13="","",(AH13/$K13)*$J13)</f>
        <v/>
      </c>
      <c r="AN13" s="173"/>
      <c r="AO13" s="174">
        <f t="shared" si="6"/>
        <v>1.861676371490762</v>
      </c>
      <c r="AP13" s="175" t="str">
        <f t="shared" si="1"/>
        <v>CUMPLE</v>
      </c>
      <c r="AQ13" s="206" t="str">
        <f t="shared" si="7"/>
        <v>OK</v>
      </c>
      <c r="AR13" s="194" t="str">
        <f>+IF(AND(AQ13="OK"),"HÁBIL","NO HÁBIL")</f>
        <v>HÁBIL</v>
      </c>
      <c r="AS13" s="162">
        <f t="shared" si="2"/>
        <v>470803999</v>
      </c>
      <c r="AT13" s="162" t="str">
        <f t="shared" si="2"/>
        <v/>
      </c>
      <c r="AU13" s="178">
        <v>470803999</v>
      </c>
      <c r="AV13" s="165" t="str">
        <f>+IF(G13="Si",IF(AS13&gt;=Inputs!$C$27,"OK","MAL"),"No es Líder")</f>
        <v>OK</v>
      </c>
      <c r="AW13" s="200" t="str">
        <f>IF(Inputs!$C$26+SUMPRODUCT(AS13:AS13,D13:D13),"OK","No Suficiente")</f>
        <v>OK</v>
      </c>
      <c r="AX13" s="170">
        <v>32</v>
      </c>
      <c r="AY13" s="205" t="str">
        <f>+IF(SUM(AX13:AX13)&gt;20,"CUMPLE","NO CUMPLE")</f>
        <v>CUMPLE</v>
      </c>
      <c r="AZ13" s="201"/>
      <c r="BA13" s="202"/>
      <c r="BB13" s="151"/>
    </row>
    <row r="14" spans="1:54" x14ac:dyDescent="0.2">
      <c r="A14" s="264">
        <v>8</v>
      </c>
      <c r="B14" s="265" t="s">
        <v>81</v>
      </c>
      <c r="C14" s="216" t="s">
        <v>82</v>
      </c>
      <c r="D14" s="212">
        <v>0.6</v>
      </c>
      <c r="E14" s="217" t="s">
        <v>84</v>
      </c>
      <c r="F14" s="217">
        <v>80</v>
      </c>
      <c r="G14" s="215" t="str">
        <f t="shared" si="3"/>
        <v>Si</v>
      </c>
      <c r="H14" s="140">
        <v>40908</v>
      </c>
      <c r="I14" s="141" t="s">
        <v>48</v>
      </c>
      <c r="J14" s="148"/>
      <c r="K14" s="142" t="str">
        <f>IF(OR(H14="",I14="COP"),"",HLOOKUP(H14,Inputs!$C$9:$X$13,3,FALSE))</f>
        <v/>
      </c>
      <c r="L14" s="179">
        <v>114932198</v>
      </c>
      <c r="M14" s="143"/>
      <c r="N14" s="181">
        <v>202865446</v>
      </c>
      <c r="O14" s="143"/>
      <c r="P14" s="179">
        <v>1968000</v>
      </c>
      <c r="Q14" s="143"/>
      <c r="R14" s="182">
        <v>1968000</v>
      </c>
      <c r="S14" s="143"/>
      <c r="T14" s="162">
        <f t="shared" si="8"/>
        <v>200897446</v>
      </c>
      <c r="U14" s="166">
        <v>0</v>
      </c>
      <c r="V14" s="166">
        <v>0</v>
      </c>
      <c r="W14" s="147"/>
      <c r="X14" s="166">
        <v>152790557</v>
      </c>
      <c r="Y14" s="172" t="str">
        <f>+IF(G14="Si",IF(X14&gt;=Inputs!$C$22,"OK","MAL"),"No es Líder")</f>
        <v>OK</v>
      </c>
      <c r="Z14" s="245" t="str">
        <f>IF(AND(SUM(X15:X15)&gt;=Inputs!C33,COUNTIF(Y15:Y15,"MAL")&lt;1),"OK","No Suficiente")</f>
        <v>OK</v>
      </c>
      <c r="AA14" s="133">
        <f t="shared" ref="AA14:AA19" si="9">IFERROR(L14/P14,"")</f>
        <v>58.400507113821135</v>
      </c>
      <c r="AB14" s="134">
        <f t="shared" si="5"/>
        <v>9.7010113787441166E-3</v>
      </c>
      <c r="AC14" s="237" t="str">
        <f>+AE14</f>
        <v>CUMPLE</v>
      </c>
      <c r="AD14" s="166">
        <v>3924050</v>
      </c>
      <c r="AE14" s="238" t="str">
        <f>+IF(AD14+AD15&gt;=Inputs!$C$21,"CUMPLE","NO CUMPLE")</f>
        <v>CUMPLE</v>
      </c>
      <c r="AF14" s="166"/>
      <c r="AG14" s="176"/>
      <c r="AH14" s="166">
        <v>21136150</v>
      </c>
      <c r="AI14" s="238"/>
      <c r="AJ14" s="166" t="str">
        <f>IF($I14="COP","",IFERROR(INDEX(Inputs!$B$9:$X$17,VLOOKUP($I14,Inputs!$A$11:$B$16,2,FALSE),LOOKUP($AI14,Inputs!$C$9:$X$9,Inputs!$C$10:$X$10)),""))</f>
        <v/>
      </c>
      <c r="AK14" s="162" t="str">
        <f>IF(OR(AI14="",$I14="COP"),"",HLOOKUP(AI14,Inputs!$C$9:$X$13,3,FALSE))</f>
        <v/>
      </c>
      <c r="AL14" s="166"/>
      <c r="AM14" s="176" t="str">
        <f>IF($AJ14="","",(AH14/$AK14)/$AJ14)</f>
        <v/>
      </c>
      <c r="AN14" s="173"/>
      <c r="AO14" s="174">
        <f t="shared" si="6"/>
        <v>0.18565585501616899</v>
      </c>
      <c r="AP14" s="175" t="str">
        <f t="shared" si="1"/>
        <v>NO CUMPLE</v>
      </c>
      <c r="AQ14" s="206" t="str">
        <f t="shared" si="7"/>
        <v>OK</v>
      </c>
      <c r="AR14" s="261" t="str">
        <f>IF(AND(AQ14="OK",AQ15="OK"),"HABIL","NO HÁBIL")</f>
        <v>HABIL</v>
      </c>
      <c r="AS14" s="162">
        <f t="shared" si="2"/>
        <v>112964198</v>
      </c>
      <c r="AT14" s="162"/>
      <c r="AU14" s="178">
        <f t="shared" ref="AU14:AU19" si="10">AS14</f>
        <v>112964198</v>
      </c>
      <c r="AV14" s="165" t="str">
        <f>+IF(G14="Si",IF(AS14&gt;=Inputs!$C$27,"OK","MAL"),"No es Líder")</f>
        <v>OK</v>
      </c>
      <c r="AW14" s="259" t="str">
        <f>IF(Inputs!$C$26+SUMPRODUCT(AS14:AS15,D14:D15),"OK","No Suficiente")</f>
        <v>OK</v>
      </c>
      <c r="AX14" s="170">
        <v>15</v>
      </c>
      <c r="AY14" s="258" t="str">
        <f>+IF(SUM(AX14:AX15)&gt;20,"CUMPLE","NO CUMPLE")</f>
        <v>CUMPLE</v>
      </c>
      <c r="AZ14" s="271" t="s">
        <v>86</v>
      </c>
      <c r="BA14" s="269"/>
      <c r="BB14" s="269"/>
    </row>
    <row r="15" spans="1:54" x14ac:dyDescent="0.2">
      <c r="A15" s="264"/>
      <c r="B15" s="265"/>
      <c r="C15" s="216" t="s">
        <v>83</v>
      </c>
      <c r="D15" s="212">
        <v>0.4</v>
      </c>
      <c r="E15" s="217" t="s">
        <v>85</v>
      </c>
      <c r="F15" s="217">
        <v>81</v>
      </c>
      <c r="G15" s="215" t="str">
        <f t="shared" si="3"/>
        <v>No</v>
      </c>
      <c r="H15" s="140">
        <v>40908</v>
      </c>
      <c r="I15" s="141" t="s">
        <v>48</v>
      </c>
      <c r="J15" s="148" t="str">
        <f>IF(I15="COP","",IFERROR(INDEX(Inputs!$B$9:$X$17,VLOOKUP($I15,Inputs!$A$11:$B$16,2,FALSE),LOOKUP($H15,Inputs!$C$9:$X$9,Inputs!$C$10:$X$10)),""))</f>
        <v/>
      </c>
      <c r="K15" s="142" t="str">
        <f>IF(OR(H15="",I15="COP"),"",HLOOKUP(H15,Inputs!$C$9:$X$13,3,FALSE))</f>
        <v/>
      </c>
      <c r="L15" s="179">
        <v>1159627193</v>
      </c>
      <c r="M15" s="143"/>
      <c r="N15" s="181">
        <v>1909929044</v>
      </c>
      <c r="O15" s="144"/>
      <c r="P15" s="179">
        <v>851328199</v>
      </c>
      <c r="Q15" s="145"/>
      <c r="R15" s="182">
        <v>1192851210</v>
      </c>
      <c r="S15" s="144"/>
      <c r="T15" s="162">
        <f t="shared" si="8"/>
        <v>717077834</v>
      </c>
      <c r="U15" s="166">
        <v>0</v>
      </c>
      <c r="V15" s="166">
        <v>0</v>
      </c>
      <c r="W15" s="147" t="str">
        <f>IF($J15="","",(U15/$K15)/$J15)</f>
        <v/>
      </c>
      <c r="X15" s="166">
        <v>892892264</v>
      </c>
      <c r="Y15" s="172" t="str">
        <f>+IF(G15="Si",IF(X15&gt;=Inputs!$C$22,"OK","MAL"),"No es Líder")</f>
        <v>No es Líder</v>
      </c>
      <c r="Z15" s="245"/>
      <c r="AA15" s="133">
        <f t="shared" si="9"/>
        <v>1.3621388253814908</v>
      </c>
      <c r="AB15" s="134">
        <f t="shared" si="5"/>
        <v>0.62455263128612859</v>
      </c>
      <c r="AC15" s="237"/>
      <c r="AD15" s="166">
        <v>381770939</v>
      </c>
      <c r="AE15" s="238"/>
      <c r="AF15" s="166"/>
      <c r="AG15" s="176"/>
      <c r="AH15" s="166">
        <v>382768359</v>
      </c>
      <c r="AI15" s="238"/>
      <c r="AJ15" s="166"/>
      <c r="AK15" s="162"/>
      <c r="AL15" s="166"/>
      <c r="AM15" s="176"/>
      <c r="AN15" s="173"/>
      <c r="AO15" s="174">
        <f t="shared" si="6"/>
        <v>0.99739419422596531</v>
      </c>
      <c r="AP15" s="175" t="str">
        <f t="shared" si="1"/>
        <v>CUMPLE</v>
      </c>
      <c r="AQ15" s="206" t="str">
        <f t="shared" si="7"/>
        <v>OK</v>
      </c>
      <c r="AR15" s="261"/>
      <c r="AS15" s="162">
        <f t="shared" si="2"/>
        <v>308298994</v>
      </c>
      <c r="AT15" s="162"/>
      <c r="AU15" s="178">
        <f t="shared" si="10"/>
        <v>308298994</v>
      </c>
      <c r="AV15" s="165" t="str">
        <f>+IF(G15="Si",IF(AS15&gt;=Inputs!$C$27,"OK","MAL"),"No es Líder")</f>
        <v>No es Líder</v>
      </c>
      <c r="AW15" s="260"/>
      <c r="AX15" s="170">
        <v>15</v>
      </c>
      <c r="AY15" s="258"/>
      <c r="AZ15" s="272"/>
      <c r="BA15" s="269"/>
      <c r="BB15" s="269"/>
    </row>
    <row r="16" spans="1:54" s="107" customFormat="1" x14ac:dyDescent="0.25">
      <c r="A16" s="218">
        <v>9</v>
      </c>
      <c r="B16" s="219" t="s">
        <v>105</v>
      </c>
      <c r="C16" s="219" t="s">
        <v>105</v>
      </c>
      <c r="D16" s="212">
        <v>1</v>
      </c>
      <c r="E16" s="213" t="s">
        <v>106</v>
      </c>
      <c r="F16" s="214">
        <v>73</v>
      </c>
      <c r="G16" s="215" t="str">
        <f t="shared" si="3"/>
        <v>Si</v>
      </c>
      <c r="H16" s="160">
        <v>40908</v>
      </c>
      <c r="I16" s="160" t="s">
        <v>48</v>
      </c>
      <c r="J16" s="161" t="str">
        <f>IF(I16="COP","",IFERROR(INDEX(Inputs!$B$9:$X$17,VLOOKUP($I16,Inputs!$A$11:$B$16,2,FALSE),LOOKUP($H16,Inputs!$C$9:$X$9,Inputs!$C$10:$X$10)),""))</f>
        <v/>
      </c>
      <c r="K16" s="162" t="str">
        <f>IF(OR(H16="",I16="COP"),"",HLOOKUP(H16,Inputs!$C$9:$X$13,3,FALSE))</f>
        <v/>
      </c>
      <c r="L16" s="178">
        <v>3207979837</v>
      </c>
      <c r="M16" s="163"/>
      <c r="N16" s="178">
        <v>4324334715</v>
      </c>
      <c r="O16" s="164" t="str">
        <f>IF($J16="","",(N16/$K16)*$J16)</f>
        <v/>
      </c>
      <c r="P16" s="178">
        <v>1054164520</v>
      </c>
      <c r="Q16" s="165"/>
      <c r="R16" s="178">
        <v>1408769420</v>
      </c>
      <c r="S16" s="164" t="str">
        <f>IF($J16="","",(R16/$K16)*$J16)</f>
        <v/>
      </c>
      <c r="T16" s="162">
        <f t="shared" si="8"/>
        <v>2915565295</v>
      </c>
      <c r="U16" s="166">
        <v>2230598990</v>
      </c>
      <c r="V16" s="166">
        <v>0</v>
      </c>
      <c r="W16" s="167" t="str">
        <f>IF($J16="","",(U16/$K16)/$J16)</f>
        <v/>
      </c>
      <c r="X16" s="166">
        <v>2761574009</v>
      </c>
      <c r="Y16" s="171" t="str">
        <f>+IF(G16="Si",IF(X16&gt;=Inputs!$C$22,"OK","MAL"),"No es Líder")</f>
        <v>OK</v>
      </c>
      <c r="Z16" s="207" t="str">
        <f>IF(AND(SUM(X16:X16)&gt;=Inputs!C33,COUNTIF(Y16:Y16,"MAL")&lt;1),"OK","No Suficiente")</f>
        <v>OK</v>
      </c>
      <c r="AA16" s="133">
        <f t="shared" si="9"/>
        <v>3.0431491253376657</v>
      </c>
      <c r="AB16" s="134">
        <f t="shared" si="5"/>
        <v>0.32577714558342186</v>
      </c>
      <c r="AC16" s="199" t="str">
        <f>+AE16</f>
        <v>CUMPLE</v>
      </c>
      <c r="AD16" s="166">
        <v>1441038602</v>
      </c>
      <c r="AE16" s="203" t="str">
        <f>+IF(AD16&gt;=Inputs!$C$21,"CUMPLE","NO CUMPLE")</f>
        <v>CUMPLE</v>
      </c>
      <c r="AF16" s="166"/>
      <c r="AG16" s="164" t="str">
        <f>IF($J16="","",(AD16/$K16)*$J16)</f>
        <v/>
      </c>
      <c r="AH16" s="166">
        <v>1220432841</v>
      </c>
      <c r="AI16" s="203"/>
      <c r="AJ16" s="166"/>
      <c r="AK16" s="162"/>
      <c r="AL16" s="166"/>
      <c r="AM16" s="164" t="str">
        <f>IF($J16="","",(AH16/$K16)*$J16)</f>
        <v/>
      </c>
      <c r="AN16" s="173"/>
      <c r="AO16" s="174">
        <f t="shared" si="6"/>
        <v>1.1807602627435358</v>
      </c>
      <c r="AP16" s="175" t="str">
        <f t="shared" si="1"/>
        <v>CUMPLE</v>
      </c>
      <c r="AQ16" s="206" t="str">
        <f t="shared" si="7"/>
        <v>OK</v>
      </c>
      <c r="AR16" s="194" t="str">
        <f>+IF(AND(AQ16="OK"),"HÁBIL","NO HÁBIL")</f>
        <v>HÁBIL</v>
      </c>
      <c r="AS16" s="162">
        <f t="shared" si="2"/>
        <v>2153815317</v>
      </c>
      <c r="AT16" s="162" t="str">
        <f t="shared" si="2"/>
        <v/>
      </c>
      <c r="AU16" s="178">
        <v>3746378245</v>
      </c>
      <c r="AV16" s="165" t="str">
        <f>+IF(G16="Si",IF(AS16&gt;=Inputs!$C$27,"OK","MAL"),"No es Líder")</f>
        <v>OK</v>
      </c>
      <c r="AW16" s="200" t="str">
        <f>IF(Inputs!$C$26+SUMPRODUCT(AS16:AS16,D16:D16),"OK","No Suficiente")</f>
        <v>OK</v>
      </c>
      <c r="AX16" s="170">
        <v>111</v>
      </c>
      <c r="AY16" s="205" t="str">
        <f>+IF(SUM(AX16:AX16)&gt;20,"CUMPLE","NO CUMPLE")</f>
        <v>CUMPLE</v>
      </c>
      <c r="AZ16" s="201"/>
      <c r="BA16" s="202"/>
      <c r="BB16" s="151"/>
    </row>
    <row r="17" spans="1:54" ht="63" x14ac:dyDescent="0.25">
      <c r="A17" s="222">
        <v>10</v>
      </c>
      <c r="B17" s="223" t="s">
        <v>107</v>
      </c>
      <c r="C17" s="223" t="s">
        <v>107</v>
      </c>
      <c r="D17" s="212">
        <v>1</v>
      </c>
      <c r="E17" s="213" t="s">
        <v>108</v>
      </c>
      <c r="F17" s="214">
        <v>73</v>
      </c>
      <c r="G17" s="215" t="str">
        <f t="shared" si="3"/>
        <v>Si</v>
      </c>
      <c r="H17" s="160">
        <v>40908</v>
      </c>
      <c r="I17" s="160" t="s">
        <v>48</v>
      </c>
      <c r="J17" s="161" t="str">
        <f>IF(I17="COP","",IFERROR(INDEX(Inputs!$B$9:$X$17,VLOOKUP($I17,Inputs!$A$11:$B$16,2,FALSE),LOOKUP($H17,Inputs!$C$9:$X$9,Inputs!$C$10:$X$10)),""))</f>
        <v/>
      </c>
      <c r="K17" s="162" t="str">
        <f>IF(OR(H17="",I17="COP"),"",HLOOKUP(H17,Inputs!$C$9:$X$13,3,FALSE))</f>
        <v/>
      </c>
      <c r="L17" s="178">
        <v>51264873384</v>
      </c>
      <c r="M17" s="163" t="str">
        <f>IF($J17="","",(L17/$K17)*$J17)</f>
        <v/>
      </c>
      <c r="N17" s="178">
        <v>82750018979</v>
      </c>
      <c r="O17" s="164" t="str">
        <f>IF($J17="","",(N17/$K17)*$J17)</f>
        <v/>
      </c>
      <c r="P17" s="178">
        <v>19990497312</v>
      </c>
      <c r="Q17" s="165"/>
      <c r="R17" s="178">
        <v>34375104695</v>
      </c>
      <c r="S17" s="164" t="str">
        <f>IF($J17="","",(R17/$K17)*$J17)</f>
        <v/>
      </c>
      <c r="T17" s="162">
        <f t="shared" si="8"/>
        <v>48374914284</v>
      </c>
      <c r="U17" s="166">
        <v>48374914284</v>
      </c>
      <c r="V17" s="166">
        <v>0</v>
      </c>
      <c r="W17" s="167" t="str">
        <f>IF($J17="","",(U17/$K17)/$J17)</f>
        <v/>
      </c>
      <c r="X17" s="166">
        <v>22480638903</v>
      </c>
      <c r="Y17" s="171" t="str">
        <f>+IF(G17="Si",IF(X17&gt;=Inputs!$C$22,"OK","MAL"),"No es Líder")</f>
        <v>OK</v>
      </c>
      <c r="Z17" s="207" t="str">
        <f>IF(AND(SUM(X17:X17)&gt;=Inputs!C34,COUNTIF(Y17:Y17,"MAL")&lt;1),"OK","No Suficiente")</f>
        <v>OK</v>
      </c>
      <c r="AA17" s="133">
        <f t="shared" si="9"/>
        <v>2.5644621333770647</v>
      </c>
      <c r="AB17" s="134">
        <f t="shared" si="5"/>
        <v>0.41540902490576576</v>
      </c>
      <c r="AC17" s="199" t="str">
        <f>+AE17</f>
        <v>CUMPLE</v>
      </c>
      <c r="AD17" s="166">
        <v>10381391479</v>
      </c>
      <c r="AE17" s="203" t="str">
        <f>+IF(AD17&gt;=Inputs!$C$21,"CUMPLE","NO CUMPLE")</f>
        <v>CUMPLE</v>
      </c>
      <c r="AF17" s="166"/>
      <c r="AG17" s="164" t="str">
        <f>IF($J17="","",(AD17/$K17)*$J17)</f>
        <v/>
      </c>
      <c r="AH17" s="166">
        <v>4504496306</v>
      </c>
      <c r="AI17" s="203"/>
      <c r="AJ17" s="166"/>
      <c r="AK17" s="162"/>
      <c r="AL17" s="166"/>
      <c r="AM17" s="164" t="str">
        <f>IF($J17="","",(AH17/$K17)*$J17)</f>
        <v/>
      </c>
      <c r="AN17" s="173"/>
      <c r="AO17" s="174">
        <f t="shared" si="6"/>
        <v>2.3046731029997654</v>
      </c>
      <c r="AP17" s="175" t="str">
        <f t="shared" si="1"/>
        <v>CUMPLE</v>
      </c>
      <c r="AQ17" s="206" t="str">
        <f t="shared" si="7"/>
        <v>OK</v>
      </c>
      <c r="AR17" s="194" t="str">
        <f>+IF(AND(AQ17="OK"),"HÁBIL","NO HÁBIL")</f>
        <v>HÁBIL</v>
      </c>
      <c r="AS17" s="162">
        <f t="shared" si="2"/>
        <v>31274376072</v>
      </c>
      <c r="AT17" s="162" t="str">
        <f t="shared" si="2"/>
        <v/>
      </c>
      <c r="AU17" s="178">
        <v>31273664851</v>
      </c>
      <c r="AV17" s="165" t="str">
        <f>+IF(G17="Si",IF(AS17&gt;=Inputs!$C$27,"OK","MAL"),"No es Líder")</f>
        <v>OK</v>
      </c>
      <c r="AW17" s="200" t="str">
        <f>IF(Inputs!$C$26+SUMPRODUCT(AS17:AS17,D17:D17),"OK","No Suficiente")</f>
        <v>OK</v>
      </c>
      <c r="AX17" s="170">
        <v>735</v>
      </c>
      <c r="AY17" s="205" t="str">
        <f>+IF(SUM(AX17:AX17)&gt;20,"CUMPLE","NO CUMPLE")</f>
        <v>CUMPLE</v>
      </c>
      <c r="AZ17" s="201"/>
      <c r="BA17" s="202" t="s">
        <v>109</v>
      </c>
      <c r="BB17" s="151"/>
    </row>
    <row r="18" spans="1:54" ht="31.5" x14ac:dyDescent="0.2">
      <c r="A18" s="273">
        <v>11</v>
      </c>
      <c r="B18" s="263" t="s">
        <v>110</v>
      </c>
      <c r="C18" s="224" t="s">
        <v>111</v>
      </c>
      <c r="D18" s="225">
        <v>0.6</v>
      </c>
      <c r="E18" s="226" t="s">
        <v>113</v>
      </c>
      <c r="F18" s="226">
        <v>80</v>
      </c>
      <c r="G18" s="227" t="str">
        <f t="shared" si="3"/>
        <v>Si</v>
      </c>
      <c r="H18" s="140">
        <v>40908</v>
      </c>
      <c r="I18" s="141" t="s">
        <v>48</v>
      </c>
      <c r="J18" s="148"/>
      <c r="K18" s="142" t="str">
        <f>IF(OR(H18="",I18="COP"),"",HLOOKUP(H18,Inputs!$C$9:$X$13,3,FALSE))</f>
        <v/>
      </c>
      <c r="L18" s="179">
        <v>7499974647</v>
      </c>
      <c r="M18" s="143"/>
      <c r="N18" s="181">
        <v>10540065059</v>
      </c>
      <c r="O18" s="143"/>
      <c r="P18" s="179">
        <v>4046910335</v>
      </c>
      <c r="Q18" s="143"/>
      <c r="R18" s="179">
        <v>4046910335</v>
      </c>
      <c r="S18" s="143"/>
      <c r="T18" s="162">
        <f t="shared" si="8"/>
        <v>6493154724</v>
      </c>
      <c r="U18" s="166">
        <f>242484313+6431263214-180592803</f>
        <v>6493154724</v>
      </c>
      <c r="V18" s="166">
        <v>0</v>
      </c>
      <c r="W18" s="147"/>
      <c r="X18" s="166">
        <v>6493154724</v>
      </c>
      <c r="Y18" s="172" t="str">
        <f>+IF(G18="Si",IF(X18&gt;=Inputs!$C$22,"OK","MAL"),"No es Líder")</f>
        <v>OK</v>
      </c>
      <c r="Z18" s="245" t="str">
        <f>IF(AND(SUM(X19:X19)&gt;=Inputs!C45,COUNTIF(Y19:Y19,"MAL")&lt;1),"OK","No Suficiente")</f>
        <v>OK</v>
      </c>
      <c r="AA18" s="133">
        <f t="shared" si="9"/>
        <v>1.8532594068457413</v>
      </c>
      <c r="AB18" s="134">
        <f t="shared" si="5"/>
        <v>0.38395496729352779</v>
      </c>
      <c r="AC18" s="237" t="str">
        <f>+AE18</f>
        <v>CUMPLE</v>
      </c>
      <c r="AD18" s="166">
        <v>213086860.87</v>
      </c>
      <c r="AE18" s="238" t="str">
        <f>+IF(AD18+AD19&gt;=Inputs!$C$21,"CUMPLE","NO CUMPLE")</f>
        <v>CUMPLE</v>
      </c>
      <c r="AF18" s="166"/>
      <c r="AG18" s="176"/>
      <c r="AH18" s="166">
        <v>191259703.30000001</v>
      </c>
      <c r="AI18" s="238"/>
      <c r="AJ18" s="166" t="str">
        <f>IF($I18="COP","",IFERROR(INDEX(Inputs!$B$9:$X$17,VLOOKUP($I18,Inputs!$A$11:$B$16,2,FALSE),LOOKUP($AI18,Inputs!$C$9:$X$9,Inputs!$C$10:$X$10)),""))</f>
        <v/>
      </c>
      <c r="AK18" s="162" t="str">
        <f>IF(OR(AI18="",$I18="COP"),"",HLOOKUP(AI18,Inputs!$C$9:$X$13,3,FALSE))</f>
        <v/>
      </c>
      <c r="AL18" s="166"/>
      <c r="AM18" s="176" t="str">
        <f>IF($AJ18="","",(AH18/$AK18)/$AJ18)</f>
        <v/>
      </c>
      <c r="AN18" s="173"/>
      <c r="AO18" s="174">
        <f t="shared" si="6"/>
        <v>1.1141231382951748</v>
      </c>
      <c r="AP18" s="175" t="str">
        <f t="shared" si="1"/>
        <v>CUMPLE</v>
      </c>
      <c r="AQ18" s="206" t="str">
        <f t="shared" si="7"/>
        <v>OK</v>
      </c>
      <c r="AR18" s="261" t="str">
        <f>IF(AND(AQ18="OK",AQ19="OK"),"HABIL","NO HÁBIL")</f>
        <v>HABIL</v>
      </c>
      <c r="AS18" s="162">
        <f t="shared" si="2"/>
        <v>3453064312</v>
      </c>
      <c r="AT18" s="162"/>
      <c r="AU18" s="178">
        <f t="shared" si="10"/>
        <v>3453064312</v>
      </c>
      <c r="AV18" s="165" t="str">
        <f>+IF(G18="Si",IF(AS18&gt;=Inputs!$C$27,"OK","MAL"),"No es Líder")</f>
        <v>OK</v>
      </c>
      <c r="AW18" s="245" t="str">
        <f>IF(Inputs!$C$26+SUMPRODUCT(AS18:AS19,D18:D19),"OK","No Suficiente")</f>
        <v>OK</v>
      </c>
      <c r="AX18" s="170">
        <v>44</v>
      </c>
      <c r="AY18" s="258" t="str">
        <f>+IF(SUM(AX18:AX19)&gt;20,"CUMPLE","NO CUMPLE")</f>
        <v>CUMPLE</v>
      </c>
      <c r="AZ18" s="270"/>
      <c r="BA18" s="269"/>
      <c r="BB18" s="269"/>
    </row>
    <row r="19" spans="1:54" x14ac:dyDescent="0.2">
      <c r="A19" s="274"/>
      <c r="B19" s="263"/>
      <c r="C19" s="224" t="s">
        <v>112</v>
      </c>
      <c r="D19" s="225">
        <v>0.4</v>
      </c>
      <c r="E19" s="226" t="s">
        <v>114</v>
      </c>
      <c r="F19" s="226">
        <v>81</v>
      </c>
      <c r="G19" s="227" t="str">
        <f t="shared" si="3"/>
        <v>No</v>
      </c>
      <c r="H19" s="140">
        <v>40908</v>
      </c>
      <c r="I19" s="141" t="s">
        <v>48</v>
      </c>
      <c r="J19" s="148" t="str">
        <f>IF(I19="COP","",IFERROR(INDEX(Inputs!$B$9:$X$17,VLOOKUP($I19,Inputs!$A$11:$B$16,2,FALSE),LOOKUP($H19,Inputs!$C$9:$X$9,Inputs!$C$10:$X$10)),""))</f>
        <v/>
      </c>
      <c r="K19" s="142" t="str">
        <f>IF(OR(H19="",I19="COP"),"",HLOOKUP(H19,Inputs!$C$9:$X$13,3,FALSE))</f>
        <v/>
      </c>
      <c r="L19" s="179">
        <v>3656812094</v>
      </c>
      <c r="M19" s="143"/>
      <c r="N19" s="181">
        <v>5621780000</v>
      </c>
      <c r="O19" s="144"/>
      <c r="P19" s="179">
        <v>1055716172</v>
      </c>
      <c r="Q19" s="145"/>
      <c r="R19" s="182">
        <v>1246481064</v>
      </c>
      <c r="S19" s="144"/>
      <c r="T19" s="162">
        <f t="shared" si="8"/>
        <v>4375298936</v>
      </c>
      <c r="U19" s="166">
        <v>4151602936</v>
      </c>
      <c r="V19" s="166">
        <v>0</v>
      </c>
      <c r="W19" s="147" t="str">
        <f>IF($J19="","",(U19/$K19)/$J19)</f>
        <v/>
      </c>
      <c r="X19" s="166">
        <v>4151602936</v>
      </c>
      <c r="Y19" s="172" t="str">
        <f>+IF(G19="Si",IF(X19&gt;=Inputs!$C$22,"OK","MAL"),"No es Líder")</f>
        <v>No es Líder</v>
      </c>
      <c r="Z19" s="245"/>
      <c r="AA19" s="133">
        <f t="shared" si="9"/>
        <v>3.4638212343307742</v>
      </c>
      <c r="AB19" s="134">
        <f t="shared" si="5"/>
        <v>0.22172355801899044</v>
      </c>
      <c r="AC19" s="237"/>
      <c r="AD19" s="166">
        <v>1105598252</v>
      </c>
      <c r="AE19" s="238"/>
      <c r="AF19" s="166"/>
      <c r="AG19" s="176"/>
      <c r="AH19" s="166">
        <v>1619008020</v>
      </c>
      <c r="AI19" s="238"/>
      <c r="AJ19" s="166"/>
      <c r="AK19" s="162"/>
      <c r="AL19" s="166"/>
      <c r="AM19" s="176"/>
      <c r="AN19" s="173"/>
      <c r="AO19" s="174">
        <f t="shared" si="6"/>
        <v>0.68288621077985767</v>
      </c>
      <c r="AP19" s="175" t="str">
        <f t="shared" si="1"/>
        <v>NO CUMPLE</v>
      </c>
      <c r="AQ19" s="206" t="str">
        <f t="shared" si="7"/>
        <v>OK</v>
      </c>
      <c r="AR19" s="261"/>
      <c r="AS19" s="162">
        <f t="shared" si="2"/>
        <v>2601095922</v>
      </c>
      <c r="AT19" s="162"/>
      <c r="AU19" s="178">
        <f t="shared" si="10"/>
        <v>2601095922</v>
      </c>
      <c r="AV19" s="165" t="str">
        <f>+IF(G19="Si",IF(AS19&gt;=Inputs!$C$27,"OK","MAL"),"No es Líder")</f>
        <v>No es Líder</v>
      </c>
      <c r="AW19" s="245"/>
      <c r="AX19" s="170">
        <v>51</v>
      </c>
      <c r="AY19" s="258"/>
      <c r="AZ19" s="270"/>
      <c r="BA19" s="269"/>
      <c r="BB19" s="269"/>
    </row>
  </sheetData>
  <sheetProtection formatCells="0" formatColumns="0" formatRows="0" insertColumns="0" insertRows="0" insertHyperlinks="0" deleteColumns="0" deleteRows="0" sort="0" autoFilter="0" pivotTables="0"/>
  <mergeCells count="88">
    <mergeCell ref="E3:E5"/>
    <mergeCell ref="A2:C2"/>
    <mergeCell ref="A3:A5"/>
    <mergeCell ref="B3:B5"/>
    <mergeCell ref="C3:C5"/>
    <mergeCell ref="D3:D5"/>
    <mergeCell ref="F3:F5"/>
    <mergeCell ref="G3:G5"/>
    <mergeCell ref="H3:K3"/>
    <mergeCell ref="L3:O3"/>
    <mergeCell ref="P3:S3"/>
    <mergeCell ref="P4:P5"/>
    <mergeCell ref="Q4:Q5"/>
    <mergeCell ref="R4:R5"/>
    <mergeCell ref="S4:S5"/>
    <mergeCell ref="M4:M5"/>
    <mergeCell ref="N4:N5"/>
    <mergeCell ref="O4:O5"/>
    <mergeCell ref="H4:H5"/>
    <mergeCell ref="I4:I5"/>
    <mergeCell ref="J4:J5"/>
    <mergeCell ref="K4:K5"/>
    <mergeCell ref="AC3:AC5"/>
    <mergeCell ref="AQ3:AR3"/>
    <mergeCell ref="T4:T5"/>
    <mergeCell ref="AS3:AW3"/>
    <mergeCell ref="AQ4:AQ5"/>
    <mergeCell ref="AR4:AR5"/>
    <mergeCell ref="AS4:AS5"/>
    <mergeCell ref="T3:Z3"/>
    <mergeCell ref="Y4:Y5"/>
    <mergeCell ref="U4:U5"/>
    <mergeCell ref="V4:V5"/>
    <mergeCell ref="W4:W5"/>
    <mergeCell ref="X4:X5"/>
    <mergeCell ref="AA3:AA5"/>
    <mergeCell ref="AB3:AB5"/>
    <mergeCell ref="AD3:AP3"/>
    <mergeCell ref="L4:L5"/>
    <mergeCell ref="BB4:BB5"/>
    <mergeCell ref="Z4:Z5"/>
    <mergeCell ref="AD4:AG4"/>
    <mergeCell ref="AH4:AM4"/>
    <mergeCell ref="AN4:AN5"/>
    <mergeCell ref="AO4:AO5"/>
    <mergeCell ref="AP4:AP5"/>
    <mergeCell ref="AU4:AU5"/>
    <mergeCell ref="AV4:AV5"/>
    <mergeCell ref="AW4:AW5"/>
    <mergeCell ref="AZ4:AZ5"/>
    <mergeCell ref="AT4:AT5"/>
    <mergeCell ref="BA4:BA5"/>
    <mergeCell ref="AX3:AY4"/>
    <mergeCell ref="AZ3:BA3"/>
    <mergeCell ref="AI14:AI15"/>
    <mergeCell ref="A9:A10"/>
    <mergeCell ref="B9:B10"/>
    <mergeCell ref="Z9:Z10"/>
    <mergeCell ref="AC9:AC10"/>
    <mergeCell ref="AE9:AE10"/>
    <mergeCell ref="AI9:AI10"/>
    <mergeCell ref="A14:A15"/>
    <mergeCell ref="B14:B15"/>
    <mergeCell ref="Z14:Z15"/>
    <mergeCell ref="AC14:AC15"/>
    <mergeCell ref="AE14:AE15"/>
    <mergeCell ref="BB14:BB15"/>
    <mergeCell ref="AR9:AR10"/>
    <mergeCell ref="AW9:AW10"/>
    <mergeCell ref="AY9:AY10"/>
    <mergeCell ref="AZ9:AZ10"/>
    <mergeCell ref="AR14:AR15"/>
    <mergeCell ref="AW14:AW15"/>
    <mergeCell ref="AY14:AY15"/>
    <mergeCell ref="AZ14:AZ15"/>
    <mergeCell ref="BA14:BA15"/>
    <mergeCell ref="BB18:BB19"/>
    <mergeCell ref="A18:A19"/>
    <mergeCell ref="B18:B19"/>
    <mergeCell ref="Z18:Z19"/>
    <mergeCell ref="AC18:AC19"/>
    <mergeCell ref="AE18:AE19"/>
    <mergeCell ref="AI18:AI19"/>
    <mergeCell ref="AR18:AR19"/>
    <mergeCell ref="AW18:AW19"/>
    <mergeCell ref="AY18:AY19"/>
    <mergeCell ref="AZ18:AZ19"/>
    <mergeCell ref="BA18:BA19"/>
  </mergeCells>
  <conditionalFormatting sqref="AU7 D6:G6 G7 AS8:AU8 AS11:AU13 AS16:AU17 AG6:AG19 AM6:AM19 AJ6:AK19 W6:W19 M6:M19 O6:O19 Q6:Q19 S6:T19 AA6:AA19 AS6:AT7 AS9:AT10 AS14:AT15 AS18:AT19 H6:K19 D7:E19 F8:G19">
    <cfRule type="containsErrors" dxfId="8" priority="9" stopIfTrue="1">
      <formula>ISERROR(D6)</formula>
    </cfRule>
  </conditionalFormatting>
  <conditionalFormatting sqref="AU7 AS8:AU8 AS11:AU13 AS16:AU17 AG6:AG19 AM6:AN19 W6:W19 M6:M19 O6:O19 Q6:Q19 S6:T19 AP6:AP19 AA6:AB19 AS6:AT7 AS9:AT10 AS14:AT15 AS18:AT19">
    <cfRule type="cellIs" dxfId="7" priority="8" stopIfTrue="1" operator="equal">
      <formula>"NO ADMISIBLE"</formula>
    </cfRule>
  </conditionalFormatting>
  <conditionalFormatting sqref="AL6:AL19 AF6:AF19 AJ6:AJ19 AH6:AH19 U6:V19 X6:X19 AU6:AU19 AD6:AD19">
    <cfRule type="containsText" dxfId="6" priority="7" operator="containsText" text="OK">
      <formula>NOT(ISERROR(SEARCH("OK",U6)))</formula>
    </cfRule>
  </conditionalFormatting>
  <conditionalFormatting sqref="AL6:AL19 AF6:AF19 AJ6:AJ19 AH6:AH19 U6:V19 X6:X19 AU6:AU19 AD6:AD19">
    <cfRule type="expression" dxfId="5" priority="13" stopIfTrue="1">
      <formula>LEFT(U6,2)="NO"</formula>
    </cfRule>
  </conditionalFormatting>
  <conditionalFormatting sqref="AA6:AA19">
    <cfRule type="cellIs" dxfId="4" priority="5" operator="lessThan">
      <formula>1.2</formula>
    </cfRule>
  </conditionalFormatting>
  <conditionalFormatting sqref="AL6:AL19 AF6:AF19 AJ6:AJ19 AH6:AH19 U6:V19 X6:X19 AU6:AU19 AD6:AD19">
    <cfRule type="expression" dxfId="3" priority="15" stopIfTrue="1">
      <formula>LEFT(U6,5)="HÁBIL"</formula>
    </cfRule>
    <cfRule type="expression" dxfId="2" priority="16" stopIfTrue="1">
      <formula>LEFT(U6,8)="NO HÁBIL"</formula>
    </cfRule>
  </conditionalFormatting>
  <conditionalFormatting sqref="AQ1:AQ4 AQ12:AQ65536">
    <cfRule type="containsText" dxfId="1" priority="2" operator="containsText" text="PENDIENTE">
      <formula>NOT(ISERROR(SEARCH("PENDIENTE",AQ1)))</formula>
    </cfRule>
  </conditionalFormatting>
  <conditionalFormatting sqref="AB6:AB19">
    <cfRule type="cellIs" dxfId="0" priority="1" operator="greaterThan">
      <formula>0.8</formula>
    </cfRule>
  </conditionalFormatting>
  <pageMargins left="0.75" right="0.75" top="1" bottom="1" header="0" footer="0"/>
  <pageSetup scale="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 enableFormatConditionsCalculation="0"/>
  <dimension ref="B1:G86"/>
  <sheetViews>
    <sheetView zoomScale="80" zoomScaleNormal="80" zoomScalePage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0.85546875" defaultRowHeight="13.5" x14ac:dyDescent="0.25"/>
  <cols>
    <col min="1" max="1" width="0.85546875" style="29" customWidth="1"/>
    <col min="2" max="2" width="24.28515625" style="21" customWidth="1"/>
    <col min="3" max="3" width="21" style="23" customWidth="1"/>
    <col min="4" max="4" width="22.42578125" style="36" customWidth="1"/>
    <col min="5" max="5" width="51.140625" style="32" customWidth="1"/>
    <col min="6" max="6" width="42.42578125" style="32" customWidth="1"/>
    <col min="7" max="7" width="57.7109375" style="32" customWidth="1"/>
    <col min="8" max="16384" width="10.85546875" style="29"/>
  </cols>
  <sheetData>
    <row r="1" spans="2:7" s="37" customFormat="1" ht="18" x14ac:dyDescent="0.25">
      <c r="B1" s="275" t="s">
        <v>32</v>
      </c>
      <c r="C1" s="276"/>
      <c r="D1" s="276"/>
      <c r="E1" s="276"/>
      <c r="F1" s="276"/>
      <c r="G1" s="276"/>
    </row>
    <row r="2" spans="2:7" s="37" customFormat="1" ht="18" x14ac:dyDescent="0.25">
      <c r="B2" s="277" t="s">
        <v>36</v>
      </c>
      <c r="C2" s="278"/>
      <c r="D2" s="278"/>
      <c r="E2" s="278"/>
      <c r="F2" s="278"/>
      <c r="G2" s="278"/>
    </row>
    <row r="3" spans="2:7" s="37" customFormat="1" ht="18" x14ac:dyDescent="0.25">
      <c r="B3" s="279" t="s">
        <v>33</v>
      </c>
      <c r="C3" s="280"/>
      <c r="D3" s="280"/>
      <c r="E3" s="280"/>
      <c r="F3" s="280"/>
      <c r="G3" s="280"/>
    </row>
    <row r="4" spans="2:7" ht="6" customHeight="1" x14ac:dyDescent="0.25">
      <c r="B4" s="39"/>
      <c r="C4" s="38"/>
      <c r="D4" s="35"/>
      <c r="E4" s="30"/>
      <c r="F4" s="30"/>
      <c r="G4" s="30"/>
    </row>
    <row r="5" spans="2:7" x14ac:dyDescent="0.2">
      <c r="B5" s="33" t="s">
        <v>16</v>
      </c>
      <c r="C5" s="33" t="s">
        <v>35</v>
      </c>
      <c r="D5" s="31" t="s">
        <v>15</v>
      </c>
      <c r="E5" s="31" t="s">
        <v>30</v>
      </c>
      <c r="F5" s="31" t="s">
        <v>34</v>
      </c>
      <c r="G5" s="31" t="s">
        <v>31</v>
      </c>
    </row>
    <row r="6" spans="2:7" s="20" customFormat="1" ht="96.75" customHeight="1" x14ac:dyDescent="0.2">
      <c r="B6" s="25" t="e">
        <f>+'Capacidad Financiera'!#REF!</f>
        <v>#REF!</v>
      </c>
      <c r="C6" s="25"/>
      <c r="D6" s="26" t="e">
        <f>+'Capacidad Financiera'!#REF!</f>
        <v>#REF!</v>
      </c>
      <c r="E6" s="25" t="e">
        <f>+'Capacidad Financiera'!#REF!</f>
        <v>#REF!</v>
      </c>
      <c r="F6" s="25" t="e">
        <f>+'Capacidad Financiera'!#REF!</f>
        <v>#REF!</v>
      </c>
      <c r="G6" s="25" t="e">
        <f>+#REF!</f>
        <v>#REF!</v>
      </c>
    </row>
    <row r="7" spans="2:7" s="20" customFormat="1" ht="129.75" customHeight="1" x14ac:dyDescent="0.2">
      <c r="B7" s="25" t="e">
        <f>+'Capacidad Financiera'!#REF!</f>
        <v>#REF!</v>
      </c>
      <c r="C7" s="25"/>
      <c r="D7" s="26" t="e">
        <f>+'Capacidad Financiera'!#REF!</f>
        <v>#REF!</v>
      </c>
      <c r="E7" s="25" t="e">
        <f>+'Capacidad Financiera'!#REF!</f>
        <v>#REF!</v>
      </c>
      <c r="F7" s="25" t="e">
        <f>+'Capacidad Financiera'!#REF!</f>
        <v>#REF!</v>
      </c>
      <c r="G7" s="26" t="e">
        <f>+#REF!</f>
        <v>#REF!</v>
      </c>
    </row>
    <row r="8" spans="2:7" s="20" customFormat="1" ht="69" customHeight="1" x14ac:dyDescent="0.2">
      <c r="B8" s="25" t="e">
        <f>+B7</f>
        <v>#REF!</v>
      </c>
      <c r="C8" s="25"/>
      <c r="D8" s="26" t="e">
        <f>+'Capacidad Financiera'!#REF!</f>
        <v>#REF!</v>
      </c>
      <c r="E8" s="26" t="e">
        <f>+'Capacidad Financiera'!#REF!</f>
        <v>#REF!</v>
      </c>
      <c r="F8" s="27" t="e">
        <f>+'Capacidad Financiera'!#REF!</f>
        <v>#REF!</v>
      </c>
      <c r="G8" s="26" t="e">
        <f>+#REF!</f>
        <v>#REF!</v>
      </c>
    </row>
    <row r="9" spans="2:7" s="20" customFormat="1" ht="69" customHeight="1" x14ac:dyDescent="0.2">
      <c r="B9" s="25" t="e">
        <f>+B8</f>
        <v>#REF!</v>
      </c>
      <c r="C9" s="25"/>
      <c r="D9" s="26" t="e">
        <f>+'Capacidad Financiera'!#REF!</f>
        <v>#REF!</v>
      </c>
      <c r="E9" s="26" t="e">
        <f>+'Capacidad Financiera'!#REF!</f>
        <v>#REF!</v>
      </c>
      <c r="F9" s="27" t="e">
        <f>+'Capacidad Financiera'!#REF!</f>
        <v>#REF!</v>
      </c>
      <c r="G9" s="26" t="e">
        <f>+#REF!</f>
        <v>#REF!</v>
      </c>
    </row>
    <row r="10" spans="2:7" s="20" customFormat="1" ht="71.25" customHeight="1" x14ac:dyDescent="0.2">
      <c r="B10" s="25" t="e">
        <f>+B9</f>
        <v>#REF!</v>
      </c>
      <c r="C10" s="25"/>
      <c r="D10" s="26" t="e">
        <f>+'Capacidad Financiera'!#REF!</f>
        <v>#REF!</v>
      </c>
      <c r="E10" s="26" t="e">
        <f>+'Capacidad Financiera'!#REF!</f>
        <v>#REF!</v>
      </c>
      <c r="F10" s="27" t="e">
        <f>+'Capacidad Financiera'!#REF!</f>
        <v>#REF!</v>
      </c>
      <c r="G10" s="26" t="e">
        <f>+#REF!</f>
        <v>#REF!</v>
      </c>
    </row>
    <row r="11" spans="2:7" s="20" customFormat="1" x14ac:dyDescent="0.2">
      <c r="B11" s="25" t="e">
        <f>+'Capacidad Financiera'!#REF!</f>
        <v>#REF!</v>
      </c>
      <c r="C11" s="25"/>
      <c r="D11" s="26" t="e">
        <f>+'Capacidad Financiera'!#REF!</f>
        <v>#REF!</v>
      </c>
      <c r="E11" s="26" t="e">
        <f>+'Capacidad Financiera'!#REF!</f>
        <v>#REF!</v>
      </c>
      <c r="F11" s="27" t="e">
        <f>+'Capacidad Financiera'!#REF!</f>
        <v>#REF!</v>
      </c>
      <c r="G11" s="26" t="e">
        <f>+#REF!</f>
        <v>#REF!</v>
      </c>
    </row>
    <row r="12" spans="2:7" s="20" customFormat="1" x14ac:dyDescent="0.2">
      <c r="B12" s="25" t="e">
        <f>+B11</f>
        <v>#REF!</v>
      </c>
      <c r="C12" s="25"/>
      <c r="D12" s="26" t="e">
        <f>+'Capacidad Financiera'!#REF!</f>
        <v>#REF!</v>
      </c>
      <c r="E12" s="26" t="e">
        <f>+'Capacidad Financiera'!#REF!</f>
        <v>#REF!</v>
      </c>
      <c r="F12" s="26" t="e">
        <f>+'Capacidad Financiera'!#REF!</f>
        <v>#REF!</v>
      </c>
      <c r="G12" s="26" t="e">
        <f>+#REF!</f>
        <v>#REF!</v>
      </c>
    </row>
    <row r="13" spans="2:7" s="20" customFormat="1" x14ac:dyDescent="0.2">
      <c r="B13" s="25" t="e">
        <f>+B12</f>
        <v>#REF!</v>
      </c>
      <c r="C13" s="25"/>
      <c r="D13" s="26" t="e">
        <f>+'Capacidad Financiera'!#REF!</f>
        <v>#REF!</v>
      </c>
      <c r="E13" s="26" t="e">
        <f>+'Capacidad Financiera'!#REF!</f>
        <v>#REF!</v>
      </c>
      <c r="F13" s="26" t="e">
        <f>+'Capacidad Financiera'!#REF!</f>
        <v>#REF!</v>
      </c>
      <c r="G13" s="26" t="e">
        <f>+#REF!</f>
        <v>#REF!</v>
      </c>
    </row>
    <row r="14" spans="2:7" s="20" customFormat="1" x14ac:dyDescent="0.2">
      <c r="B14" s="25" t="e">
        <f>+B13</f>
        <v>#REF!</v>
      </c>
      <c r="C14" s="25"/>
      <c r="D14" s="26" t="e">
        <f>+'Capacidad Financiera'!#REF!</f>
        <v>#REF!</v>
      </c>
      <c r="E14" s="26" t="e">
        <f>+'Capacidad Financiera'!#REF!</f>
        <v>#REF!</v>
      </c>
      <c r="F14" s="26" t="e">
        <f>+'Capacidad Financiera'!#REF!</f>
        <v>#REF!</v>
      </c>
      <c r="G14" s="26" t="e">
        <f>+#REF!</f>
        <v>#REF!</v>
      </c>
    </row>
    <row r="15" spans="2:7" s="20" customFormat="1" x14ac:dyDescent="0.2">
      <c r="B15" s="25" t="e">
        <f>+'Capacidad Financiera'!#REF!</f>
        <v>#REF!</v>
      </c>
      <c r="C15" s="25"/>
      <c r="D15" s="26" t="e">
        <f>+'Capacidad Financiera'!#REF!</f>
        <v>#REF!</v>
      </c>
      <c r="E15" s="26" t="e">
        <f>+'Capacidad Financiera'!#REF!</f>
        <v>#REF!</v>
      </c>
      <c r="F15" s="26" t="e">
        <f>+'Capacidad Financiera'!#REF!</f>
        <v>#REF!</v>
      </c>
      <c r="G15" s="26" t="e">
        <f>+#REF!</f>
        <v>#REF!</v>
      </c>
    </row>
    <row r="16" spans="2:7" s="20" customFormat="1" x14ac:dyDescent="0.2">
      <c r="B16" s="25" t="e">
        <f>+B15</f>
        <v>#REF!</v>
      </c>
      <c r="C16" s="25"/>
      <c r="D16" s="26" t="e">
        <f>+'Capacidad Financiera'!#REF!</f>
        <v>#REF!</v>
      </c>
      <c r="E16" s="26" t="e">
        <f>+'Capacidad Financiera'!#REF!</f>
        <v>#REF!</v>
      </c>
      <c r="F16" s="26" t="e">
        <f>+'Capacidad Financiera'!#REF!</f>
        <v>#REF!</v>
      </c>
      <c r="G16" s="26" t="e">
        <f>+#REF!</f>
        <v>#REF!</v>
      </c>
    </row>
    <row r="17" spans="2:7" s="20" customFormat="1" ht="107.25" customHeight="1" x14ac:dyDescent="0.2">
      <c r="B17" s="25" t="e">
        <f>+B16</f>
        <v>#REF!</v>
      </c>
      <c r="C17" s="25"/>
      <c r="D17" s="26" t="e">
        <f>+'Capacidad Financiera'!#REF!</f>
        <v>#REF!</v>
      </c>
      <c r="E17" s="26" t="e">
        <f>+'Capacidad Financiera'!#REF!</f>
        <v>#REF!</v>
      </c>
      <c r="F17" s="26" t="e">
        <f>+'Capacidad Financiera'!#REF!</f>
        <v>#REF!</v>
      </c>
      <c r="G17" s="26" t="e">
        <f>+#REF!</f>
        <v>#REF!</v>
      </c>
    </row>
    <row r="18" spans="2:7" s="20" customFormat="1" x14ac:dyDescent="0.2">
      <c r="B18" s="25" t="e">
        <f>+'Capacidad Financiera'!#REF!</f>
        <v>#REF!</v>
      </c>
      <c r="C18" s="25"/>
      <c r="D18" s="26" t="e">
        <f>+'Capacidad Financiera'!#REF!</f>
        <v>#REF!</v>
      </c>
      <c r="E18" s="26" t="e">
        <f>+'Capacidad Financiera'!#REF!</f>
        <v>#REF!</v>
      </c>
      <c r="F18" s="26" t="e">
        <f>+'Capacidad Financiera'!#REF!</f>
        <v>#REF!</v>
      </c>
      <c r="G18" s="26" t="e">
        <f>+#REF!</f>
        <v>#REF!</v>
      </c>
    </row>
    <row r="19" spans="2:7" s="20" customFormat="1" x14ac:dyDescent="0.2">
      <c r="B19" s="25" t="e">
        <f>+B18</f>
        <v>#REF!</v>
      </c>
      <c r="C19" s="25"/>
      <c r="D19" s="26" t="e">
        <f>+'Capacidad Financiera'!#REF!</f>
        <v>#REF!</v>
      </c>
      <c r="E19" s="26" t="e">
        <f>+'Capacidad Financiera'!#REF!</f>
        <v>#REF!</v>
      </c>
      <c r="F19" s="26" t="e">
        <f>+'Capacidad Financiera'!#REF!</f>
        <v>#REF!</v>
      </c>
      <c r="G19" s="26" t="e">
        <f>+#REF!</f>
        <v>#REF!</v>
      </c>
    </row>
    <row r="20" spans="2:7" s="20" customFormat="1" x14ac:dyDescent="0.2">
      <c r="B20" s="25" t="e">
        <f>+B19</f>
        <v>#REF!</v>
      </c>
      <c r="C20" s="25"/>
      <c r="D20" s="26" t="e">
        <f>+'Capacidad Financiera'!#REF!</f>
        <v>#REF!</v>
      </c>
      <c r="E20" s="26" t="e">
        <f>+'Capacidad Financiera'!#REF!</f>
        <v>#REF!</v>
      </c>
      <c r="F20" s="26" t="e">
        <f>+'Capacidad Financiera'!#REF!</f>
        <v>#REF!</v>
      </c>
      <c r="G20" s="26" t="e">
        <f>+#REF!</f>
        <v>#REF!</v>
      </c>
    </row>
    <row r="21" spans="2:7" s="20" customFormat="1" x14ac:dyDescent="0.2">
      <c r="B21" s="25" t="e">
        <f>+'Capacidad Financiera'!#REF!</f>
        <v>#REF!</v>
      </c>
      <c r="C21" s="25"/>
      <c r="D21" s="26" t="e">
        <f>+'Capacidad Financiera'!#REF!</f>
        <v>#REF!</v>
      </c>
      <c r="E21" s="26" t="e">
        <f>+'Capacidad Financiera'!#REF!</f>
        <v>#REF!</v>
      </c>
      <c r="F21" s="26" t="e">
        <f>+'Capacidad Financiera'!#REF!</f>
        <v>#REF!</v>
      </c>
      <c r="G21" s="26" t="e">
        <f>+#REF!</f>
        <v>#REF!</v>
      </c>
    </row>
    <row r="22" spans="2:7" s="20" customFormat="1" x14ac:dyDescent="0.2">
      <c r="B22" s="25" t="e">
        <f>+B21</f>
        <v>#REF!</v>
      </c>
      <c r="C22" s="25"/>
      <c r="D22" s="26" t="e">
        <f>+'Capacidad Financiera'!#REF!</f>
        <v>#REF!</v>
      </c>
      <c r="E22" s="26" t="e">
        <f>+'Capacidad Financiera'!#REF!</f>
        <v>#REF!</v>
      </c>
      <c r="F22" s="26" t="e">
        <f>+'Capacidad Financiera'!#REF!</f>
        <v>#REF!</v>
      </c>
      <c r="G22" s="26" t="e">
        <f>+#REF!</f>
        <v>#REF!</v>
      </c>
    </row>
    <row r="23" spans="2:7" s="20" customFormat="1" x14ac:dyDescent="0.2">
      <c r="B23" s="25" t="e">
        <f>+B22</f>
        <v>#REF!</v>
      </c>
      <c r="C23" s="25"/>
      <c r="D23" s="26" t="e">
        <f>+'Capacidad Financiera'!#REF!</f>
        <v>#REF!</v>
      </c>
      <c r="E23" s="26" t="e">
        <f>+'Capacidad Financiera'!#REF!</f>
        <v>#REF!</v>
      </c>
      <c r="F23" s="26" t="e">
        <f>+'Capacidad Financiera'!#REF!</f>
        <v>#REF!</v>
      </c>
      <c r="G23" s="26" t="e">
        <f>+#REF!</f>
        <v>#REF!</v>
      </c>
    </row>
    <row r="24" spans="2:7" s="20" customFormat="1" x14ac:dyDescent="0.2">
      <c r="B24" s="25" t="e">
        <f>+B23</f>
        <v>#REF!</v>
      </c>
      <c r="C24" s="25"/>
      <c r="D24" s="26" t="e">
        <f>+'Capacidad Financiera'!#REF!</f>
        <v>#REF!</v>
      </c>
      <c r="E24" s="26" t="e">
        <f>+'Capacidad Financiera'!#REF!</f>
        <v>#REF!</v>
      </c>
      <c r="F24" s="26" t="e">
        <f>+'Capacidad Financiera'!#REF!</f>
        <v>#REF!</v>
      </c>
      <c r="G24" s="26" t="e">
        <f>+#REF!</f>
        <v>#REF!</v>
      </c>
    </row>
    <row r="25" spans="2:7" s="20" customFormat="1" x14ac:dyDescent="0.2">
      <c r="B25" s="25" t="e">
        <f>+B24</f>
        <v>#REF!</v>
      </c>
      <c r="C25" s="25"/>
      <c r="D25" s="26" t="e">
        <f>+'Capacidad Financiera'!#REF!</f>
        <v>#REF!</v>
      </c>
      <c r="E25" s="26" t="e">
        <f>+'Capacidad Financiera'!#REF!</f>
        <v>#REF!</v>
      </c>
      <c r="F25" s="26" t="e">
        <f>+'Capacidad Financiera'!#REF!</f>
        <v>#REF!</v>
      </c>
      <c r="G25" s="26" t="e">
        <f>+#REF!</f>
        <v>#REF!</v>
      </c>
    </row>
    <row r="26" spans="2:7" s="20" customFormat="1" x14ac:dyDescent="0.2">
      <c r="B26" s="25" t="e">
        <f>+'Capacidad Financiera'!#REF!</f>
        <v>#REF!</v>
      </c>
      <c r="C26" s="25"/>
      <c r="D26" s="26" t="str">
        <f>+'Capacidad Financiera'!C8</f>
        <v>JPS INGENIERIA S.A.</v>
      </c>
      <c r="E26" s="26">
        <f>+'Capacidad Financiera'!AZ8</f>
        <v>0</v>
      </c>
      <c r="F26" s="26">
        <f>+'Capacidad Financiera'!BA8</f>
        <v>0</v>
      </c>
      <c r="G26" s="26" t="e">
        <f>+#REF!</f>
        <v>#REF!</v>
      </c>
    </row>
    <row r="27" spans="2:7" s="20" customFormat="1" x14ac:dyDescent="0.2">
      <c r="B27" s="25" t="e">
        <f>+B26</f>
        <v>#REF!</v>
      </c>
      <c r="C27" s="25"/>
      <c r="D27" s="26" t="e">
        <f>+'Capacidad Financiera'!#REF!</f>
        <v>#REF!</v>
      </c>
      <c r="E27" s="26" t="e">
        <f>+'Capacidad Financiera'!#REF!</f>
        <v>#REF!</v>
      </c>
      <c r="F27" s="26" t="e">
        <f>+'Capacidad Financiera'!#REF!</f>
        <v>#REF!</v>
      </c>
      <c r="G27" s="26" t="e">
        <f>+#REF!</f>
        <v>#REF!</v>
      </c>
    </row>
    <row r="28" spans="2:7" s="20" customFormat="1" x14ac:dyDescent="0.2">
      <c r="B28" s="25" t="e">
        <f>+B27</f>
        <v>#REF!</v>
      </c>
      <c r="C28" s="25"/>
      <c r="D28" s="26" t="e">
        <f>+'Capacidad Financiera'!#REF!</f>
        <v>#REF!</v>
      </c>
      <c r="E28" s="26" t="e">
        <f>+'Capacidad Financiera'!#REF!</f>
        <v>#REF!</v>
      </c>
      <c r="F28" s="26" t="e">
        <f>+'Capacidad Financiera'!#REF!</f>
        <v>#REF!</v>
      </c>
      <c r="G28" s="26" t="e">
        <f>+#REF!</f>
        <v>#REF!</v>
      </c>
    </row>
    <row r="29" spans="2:7" s="20" customFormat="1" x14ac:dyDescent="0.2">
      <c r="B29" s="25" t="e">
        <f>+'Capacidad Financiera'!#REF!</f>
        <v>#REF!</v>
      </c>
      <c r="C29" s="25"/>
      <c r="D29" s="26" t="e">
        <f>+'Capacidad Financiera'!#REF!</f>
        <v>#REF!</v>
      </c>
      <c r="E29" s="26" t="e">
        <f>+'Capacidad Financiera'!#REF!</f>
        <v>#REF!</v>
      </c>
      <c r="F29" s="26" t="e">
        <f>+'Capacidad Financiera'!#REF!</f>
        <v>#REF!</v>
      </c>
      <c r="G29" s="26" t="e">
        <f>+#REF!</f>
        <v>#REF!</v>
      </c>
    </row>
    <row r="30" spans="2:7" s="20" customFormat="1" x14ac:dyDescent="0.2">
      <c r="B30" s="25" t="e">
        <f>+B29</f>
        <v>#REF!</v>
      </c>
      <c r="C30" s="25"/>
      <c r="D30" s="26" t="e">
        <f>+'Capacidad Financiera'!#REF!</f>
        <v>#REF!</v>
      </c>
      <c r="E30" s="26" t="e">
        <f>+'Capacidad Financiera'!#REF!</f>
        <v>#REF!</v>
      </c>
      <c r="F30" s="26" t="e">
        <f>+'Capacidad Financiera'!#REF!</f>
        <v>#REF!</v>
      </c>
      <c r="G30" s="26" t="e">
        <f>+#REF!</f>
        <v>#REF!</v>
      </c>
    </row>
    <row r="31" spans="2:7" s="20" customFormat="1" x14ac:dyDescent="0.2">
      <c r="B31" s="25" t="e">
        <f>+B30</f>
        <v>#REF!</v>
      </c>
      <c r="C31" s="25"/>
      <c r="D31" s="26" t="e">
        <f>+'Capacidad Financiera'!#REF!</f>
        <v>#REF!</v>
      </c>
      <c r="E31" s="26" t="e">
        <f>+'Capacidad Financiera'!#REF!</f>
        <v>#REF!</v>
      </c>
      <c r="F31" s="26" t="e">
        <f>+'Capacidad Financiera'!#REF!</f>
        <v>#REF!</v>
      </c>
      <c r="G31" s="26" t="e">
        <f>+#REF!</f>
        <v>#REF!</v>
      </c>
    </row>
    <row r="32" spans="2:7" s="20" customFormat="1" x14ac:dyDescent="0.25">
      <c r="B32" s="25" t="e">
        <f>+B31</f>
        <v>#REF!</v>
      </c>
      <c r="C32" s="28"/>
      <c r="D32" s="26" t="e">
        <f>+'Capacidad Financiera'!#REF!</f>
        <v>#REF!</v>
      </c>
      <c r="E32" s="26" t="e">
        <f>+'Capacidad Financiera'!#REF!</f>
        <v>#REF!</v>
      </c>
      <c r="F32" s="26" t="e">
        <f>+'Capacidad Financiera'!#REF!</f>
        <v>#REF!</v>
      </c>
      <c r="G32" s="26" t="e">
        <f>+#REF!</f>
        <v>#REF!</v>
      </c>
    </row>
    <row r="33" spans="2:7" s="22" customFormat="1" x14ac:dyDescent="0.25">
      <c r="B33" s="25" t="e">
        <f>+'Capacidad Financiera'!#REF!</f>
        <v>#REF!</v>
      </c>
      <c r="C33" s="28"/>
      <c r="D33" s="26" t="e">
        <f>+'Capacidad Financiera'!#REF!</f>
        <v>#REF!</v>
      </c>
      <c r="E33" s="26" t="e">
        <f>+'Capacidad Financiera'!#REF!</f>
        <v>#REF!</v>
      </c>
      <c r="F33" s="26" t="e">
        <f>+'Capacidad Financiera'!#REF!</f>
        <v>#REF!</v>
      </c>
      <c r="G33" s="26" t="e">
        <f>+#REF!</f>
        <v>#REF!</v>
      </c>
    </row>
    <row r="34" spans="2:7" s="22" customFormat="1" ht="43.5" customHeight="1" x14ac:dyDescent="0.25">
      <c r="B34" s="25" t="e">
        <f>+B33</f>
        <v>#REF!</v>
      </c>
      <c r="C34" s="28"/>
      <c r="D34" s="26" t="e">
        <f>+'Capacidad Financiera'!#REF!</f>
        <v>#REF!</v>
      </c>
      <c r="E34" s="26" t="e">
        <f>+'Capacidad Financiera'!#REF!</f>
        <v>#REF!</v>
      </c>
      <c r="F34" s="26" t="e">
        <f>+'Capacidad Financiera'!#REF!</f>
        <v>#REF!</v>
      </c>
      <c r="G34" s="26" t="e">
        <f>+#REF!</f>
        <v>#REF!</v>
      </c>
    </row>
    <row r="35" spans="2:7" s="22" customFormat="1" x14ac:dyDescent="0.25">
      <c r="B35" s="25" t="e">
        <f>+B34</f>
        <v>#REF!</v>
      </c>
      <c r="C35" s="28"/>
      <c r="D35" s="26" t="e">
        <f>+'Capacidad Financiera'!#REF!</f>
        <v>#REF!</v>
      </c>
      <c r="E35" s="26" t="e">
        <f>+'Capacidad Financiera'!#REF!</f>
        <v>#REF!</v>
      </c>
      <c r="F35" s="26" t="e">
        <f>+'Capacidad Financiera'!#REF!</f>
        <v>#REF!</v>
      </c>
      <c r="G35" s="26" t="e">
        <f>+#REF!</f>
        <v>#REF!</v>
      </c>
    </row>
    <row r="36" spans="2:7" s="22" customFormat="1" ht="56.25" customHeight="1" x14ac:dyDescent="0.25">
      <c r="B36" s="27" t="e">
        <f>+B35</f>
        <v>#REF!</v>
      </c>
      <c r="C36" s="28"/>
      <c r="D36" s="26" t="e">
        <f>+'Capacidad Financiera'!#REF!</f>
        <v>#REF!</v>
      </c>
      <c r="E36" s="26" t="e">
        <f>+'Capacidad Financiera'!#REF!</f>
        <v>#REF!</v>
      </c>
      <c r="F36" s="26" t="e">
        <f>+'Capacidad Financiera'!#REF!</f>
        <v>#REF!</v>
      </c>
      <c r="G36" s="26" t="e">
        <f>+#REF!</f>
        <v>#REF!</v>
      </c>
    </row>
    <row r="37" spans="2:7" s="22" customFormat="1" x14ac:dyDescent="0.25">
      <c r="B37" s="25" t="e">
        <f>+'Capacidad Financiera'!#REF!</f>
        <v>#REF!</v>
      </c>
      <c r="C37" s="28"/>
      <c r="D37" s="26" t="e">
        <f>+'Capacidad Financiera'!#REF!</f>
        <v>#REF!</v>
      </c>
      <c r="E37" s="26" t="e">
        <f>+'Capacidad Financiera'!#REF!</f>
        <v>#REF!</v>
      </c>
      <c r="F37" s="26" t="e">
        <f>+'Capacidad Financiera'!#REF!</f>
        <v>#REF!</v>
      </c>
      <c r="G37" s="26" t="e">
        <f>+#REF!</f>
        <v>#REF!</v>
      </c>
    </row>
    <row r="38" spans="2:7" s="22" customFormat="1" x14ac:dyDescent="0.25">
      <c r="B38" s="25" t="e">
        <f>+B37</f>
        <v>#REF!</v>
      </c>
      <c r="C38" s="28"/>
      <c r="D38" s="26" t="e">
        <f>+'Capacidad Financiera'!#REF!</f>
        <v>#REF!</v>
      </c>
      <c r="E38" s="26" t="e">
        <f>+'Capacidad Financiera'!#REF!</f>
        <v>#REF!</v>
      </c>
      <c r="F38" s="26" t="e">
        <f>+'Capacidad Financiera'!#REF!</f>
        <v>#REF!</v>
      </c>
      <c r="G38" s="26" t="e">
        <f>+#REF!</f>
        <v>#REF!</v>
      </c>
    </row>
    <row r="39" spans="2:7" s="22" customFormat="1" ht="91.5" customHeight="1" x14ac:dyDescent="0.25">
      <c r="B39" s="25" t="e">
        <f>+B38</f>
        <v>#REF!</v>
      </c>
      <c r="C39" s="28"/>
      <c r="D39" s="26" t="e">
        <f>+'Capacidad Financiera'!#REF!</f>
        <v>#REF!</v>
      </c>
      <c r="E39" s="26" t="e">
        <f>+'Capacidad Financiera'!#REF!</f>
        <v>#REF!</v>
      </c>
      <c r="F39" s="26" t="e">
        <f>+'Capacidad Financiera'!#REF!</f>
        <v>#REF!</v>
      </c>
      <c r="G39" s="26" t="e">
        <f>+#REF!</f>
        <v>#REF!</v>
      </c>
    </row>
    <row r="40" spans="2:7" s="22" customFormat="1" ht="53.25" customHeight="1" x14ac:dyDescent="0.25">
      <c r="B40" s="25" t="e">
        <f>+B39</f>
        <v>#REF!</v>
      </c>
      <c r="C40" s="28"/>
      <c r="D40" s="26" t="e">
        <f>+'Capacidad Financiera'!#REF!</f>
        <v>#REF!</v>
      </c>
      <c r="E40" s="26" t="e">
        <f>+'Capacidad Financiera'!#REF!</f>
        <v>#REF!</v>
      </c>
      <c r="F40" s="26" t="e">
        <f>+'Capacidad Financiera'!#REF!</f>
        <v>#REF!</v>
      </c>
      <c r="G40" s="26" t="e">
        <f>+#REF!</f>
        <v>#REF!</v>
      </c>
    </row>
    <row r="41" spans="2:7" s="22" customFormat="1" x14ac:dyDescent="0.25">
      <c r="B41" s="25" t="e">
        <f>+'Capacidad Financiera'!#REF!</f>
        <v>#REF!</v>
      </c>
      <c r="C41" s="28"/>
      <c r="D41" s="26" t="e">
        <f>+'Capacidad Financiera'!#REF!</f>
        <v>#REF!</v>
      </c>
      <c r="E41" s="26" t="e">
        <f>+'Capacidad Financiera'!#REF!</f>
        <v>#REF!</v>
      </c>
      <c r="F41" s="26" t="e">
        <f>+'Capacidad Financiera'!#REF!</f>
        <v>#REF!</v>
      </c>
      <c r="G41" s="26" t="e">
        <f>+#REF!</f>
        <v>#REF!</v>
      </c>
    </row>
    <row r="42" spans="2:7" s="22" customFormat="1" x14ac:dyDescent="0.25">
      <c r="B42" s="25" t="e">
        <f>+B41</f>
        <v>#REF!</v>
      </c>
      <c r="C42" s="28"/>
      <c r="D42" s="26" t="e">
        <f>+'Capacidad Financiera'!#REF!</f>
        <v>#REF!</v>
      </c>
      <c r="E42" s="26" t="e">
        <f>+'Capacidad Financiera'!#REF!</f>
        <v>#REF!</v>
      </c>
      <c r="F42" s="26" t="e">
        <f>+'Capacidad Financiera'!#REF!</f>
        <v>#REF!</v>
      </c>
      <c r="G42" s="26" t="e">
        <f>+#REF!</f>
        <v>#REF!</v>
      </c>
    </row>
    <row r="43" spans="2:7" s="22" customFormat="1" x14ac:dyDescent="0.25">
      <c r="B43" s="25" t="e">
        <f>+B42</f>
        <v>#REF!</v>
      </c>
      <c r="C43" s="28"/>
      <c r="D43" s="26" t="e">
        <f>+'Capacidad Financiera'!#REF!</f>
        <v>#REF!</v>
      </c>
      <c r="E43" s="26" t="e">
        <f>+'Capacidad Financiera'!#REF!</f>
        <v>#REF!</v>
      </c>
      <c r="F43" s="26" t="e">
        <f>+'Capacidad Financiera'!#REF!</f>
        <v>#REF!</v>
      </c>
      <c r="G43" s="26" t="e">
        <f>+#REF!</f>
        <v>#REF!</v>
      </c>
    </row>
    <row r="44" spans="2:7" s="22" customFormat="1" x14ac:dyDescent="0.25">
      <c r="B44" s="25" t="e">
        <f>+B43</f>
        <v>#REF!</v>
      </c>
      <c r="C44" s="28"/>
      <c r="D44" s="26" t="e">
        <f>+'Capacidad Financiera'!#REF!</f>
        <v>#REF!</v>
      </c>
      <c r="E44" s="26" t="e">
        <f>+'Capacidad Financiera'!#REF!</f>
        <v>#REF!</v>
      </c>
      <c r="F44" s="26" t="e">
        <f>+'Capacidad Financiera'!#REF!</f>
        <v>#REF!</v>
      </c>
      <c r="G44" s="26" t="e">
        <f>+#REF!</f>
        <v>#REF!</v>
      </c>
    </row>
    <row r="45" spans="2:7" s="22" customFormat="1" ht="55.5" customHeight="1" x14ac:dyDescent="0.25">
      <c r="B45" s="25" t="e">
        <f>+'Capacidad Financiera'!#REF!</f>
        <v>#REF!</v>
      </c>
      <c r="C45" s="28"/>
      <c r="D45" s="26" t="e">
        <f>+'Capacidad Financiera'!#REF!</f>
        <v>#REF!</v>
      </c>
      <c r="E45" s="26" t="e">
        <f>+'Capacidad Financiera'!#REF!</f>
        <v>#REF!</v>
      </c>
      <c r="F45" s="26" t="e">
        <f>+'Capacidad Financiera'!#REF!</f>
        <v>#REF!</v>
      </c>
      <c r="G45" s="26" t="e">
        <f>+#REF!</f>
        <v>#REF!</v>
      </c>
    </row>
    <row r="46" spans="2:7" s="22" customFormat="1" ht="87.75" customHeight="1" x14ac:dyDescent="0.25">
      <c r="B46" s="25" t="e">
        <f>+'Capacidad Financiera'!#REF!</f>
        <v>#REF!</v>
      </c>
      <c r="C46" s="28"/>
      <c r="D46" s="26" t="e">
        <f>+'Capacidad Financiera'!#REF!</f>
        <v>#REF!</v>
      </c>
      <c r="E46" s="26" t="e">
        <f>+'Capacidad Financiera'!#REF!</f>
        <v>#REF!</v>
      </c>
      <c r="F46" s="26" t="e">
        <f>+'Capacidad Financiera'!#REF!</f>
        <v>#REF!</v>
      </c>
      <c r="G46" s="26" t="e">
        <f>+#REF!</f>
        <v>#REF!</v>
      </c>
    </row>
    <row r="47" spans="2:7" s="22" customFormat="1" x14ac:dyDescent="0.25">
      <c r="B47" s="25" t="e">
        <f>+B46</f>
        <v>#REF!</v>
      </c>
      <c r="C47" s="28"/>
      <c r="D47" s="26" t="e">
        <f>+'Capacidad Financiera'!#REF!</f>
        <v>#REF!</v>
      </c>
      <c r="E47" s="26" t="e">
        <f>+'Capacidad Financiera'!#REF!</f>
        <v>#REF!</v>
      </c>
      <c r="F47" s="26" t="e">
        <f>+'Capacidad Financiera'!#REF!</f>
        <v>#REF!</v>
      </c>
      <c r="G47" s="26" t="e">
        <f>+#REF!</f>
        <v>#REF!</v>
      </c>
    </row>
    <row r="48" spans="2:7" s="22" customFormat="1" x14ac:dyDescent="0.25">
      <c r="B48" s="25" t="e">
        <f>+'Capacidad Financiera'!#REF!</f>
        <v>#REF!</v>
      </c>
      <c r="C48" s="28"/>
      <c r="D48" s="26" t="e">
        <f>+'Capacidad Financiera'!#REF!</f>
        <v>#REF!</v>
      </c>
      <c r="E48" s="26" t="e">
        <f>+'Capacidad Financiera'!#REF!</f>
        <v>#REF!</v>
      </c>
      <c r="F48" s="26" t="e">
        <f>+'Capacidad Financiera'!#REF!</f>
        <v>#REF!</v>
      </c>
      <c r="G48" s="26" t="e">
        <f>+#REF!</f>
        <v>#REF!</v>
      </c>
    </row>
    <row r="49" spans="2:7" s="22" customFormat="1" x14ac:dyDescent="0.25">
      <c r="B49" s="25" t="e">
        <f>+B48</f>
        <v>#REF!</v>
      </c>
      <c r="C49" s="28"/>
      <c r="D49" s="26" t="e">
        <f>+'Capacidad Financiera'!#REF!</f>
        <v>#REF!</v>
      </c>
      <c r="E49" s="26" t="e">
        <f>+'Capacidad Financiera'!#REF!</f>
        <v>#REF!</v>
      </c>
      <c r="F49" s="26" t="e">
        <f>+'Capacidad Financiera'!#REF!</f>
        <v>#REF!</v>
      </c>
      <c r="G49" s="26" t="e">
        <f>+#REF!</f>
        <v>#REF!</v>
      </c>
    </row>
    <row r="50" spans="2:7" s="22" customFormat="1" x14ac:dyDescent="0.25">
      <c r="B50" s="25" t="e">
        <f>+B49</f>
        <v>#REF!</v>
      </c>
      <c r="C50" s="28"/>
      <c r="D50" s="26" t="e">
        <f>+'Capacidad Financiera'!#REF!</f>
        <v>#REF!</v>
      </c>
      <c r="E50" s="26" t="e">
        <f>+'Capacidad Financiera'!#REF!</f>
        <v>#REF!</v>
      </c>
      <c r="F50" s="26" t="e">
        <f>+'Capacidad Financiera'!#REF!</f>
        <v>#REF!</v>
      </c>
      <c r="G50" s="26" t="e">
        <f>+#REF!</f>
        <v>#REF!</v>
      </c>
    </row>
    <row r="51" spans="2:7" s="22" customFormat="1" x14ac:dyDescent="0.25">
      <c r="B51" s="25" t="e">
        <f>+B50</f>
        <v>#REF!</v>
      </c>
      <c r="C51" s="28"/>
      <c r="D51" s="26" t="e">
        <f>+'Capacidad Financiera'!#REF!</f>
        <v>#REF!</v>
      </c>
      <c r="E51" s="26" t="e">
        <f>+'Capacidad Financiera'!#REF!</f>
        <v>#REF!</v>
      </c>
      <c r="F51" s="26" t="e">
        <f>+'Capacidad Financiera'!#REF!</f>
        <v>#REF!</v>
      </c>
      <c r="G51" s="26" t="e">
        <f>+#REF!</f>
        <v>#REF!</v>
      </c>
    </row>
    <row r="52" spans="2:7" s="22" customFormat="1" x14ac:dyDescent="0.25">
      <c r="B52" s="25" t="e">
        <f>+B51</f>
        <v>#REF!</v>
      </c>
      <c r="C52" s="28"/>
      <c r="D52" s="26" t="e">
        <f>+'Capacidad Financiera'!#REF!</f>
        <v>#REF!</v>
      </c>
      <c r="E52" s="26" t="e">
        <f>+'Capacidad Financiera'!#REF!</f>
        <v>#REF!</v>
      </c>
      <c r="F52" s="26" t="e">
        <f>+'Capacidad Financiera'!#REF!</f>
        <v>#REF!</v>
      </c>
      <c r="G52" s="26" t="e">
        <f>+#REF!</f>
        <v>#REF!</v>
      </c>
    </row>
    <row r="53" spans="2:7" s="22" customFormat="1" ht="62.25" customHeight="1" x14ac:dyDescent="0.25">
      <c r="B53" s="25" t="e">
        <f>+'Capacidad Financiera'!#REF!</f>
        <v>#REF!</v>
      </c>
      <c r="C53" s="28"/>
      <c r="D53" s="26" t="e">
        <f>+'Capacidad Financiera'!#REF!</f>
        <v>#REF!</v>
      </c>
      <c r="E53" s="26" t="e">
        <f>+'Capacidad Financiera'!#REF!</f>
        <v>#REF!</v>
      </c>
      <c r="F53" s="26" t="e">
        <f>+'Capacidad Financiera'!#REF!</f>
        <v>#REF!</v>
      </c>
      <c r="G53" s="26" t="e">
        <f>+#REF!</f>
        <v>#REF!</v>
      </c>
    </row>
    <row r="54" spans="2:7" s="22" customFormat="1" x14ac:dyDescent="0.25">
      <c r="B54" s="25" t="e">
        <f>+B53</f>
        <v>#REF!</v>
      </c>
      <c r="C54" s="28"/>
      <c r="D54" s="26" t="e">
        <f>+'Capacidad Financiera'!#REF!</f>
        <v>#REF!</v>
      </c>
      <c r="E54" s="26" t="e">
        <f>+'Capacidad Financiera'!#REF!</f>
        <v>#REF!</v>
      </c>
      <c r="F54" s="26" t="e">
        <f>+'Capacidad Financiera'!#REF!</f>
        <v>#REF!</v>
      </c>
      <c r="G54" s="26" t="e">
        <f>+#REF!</f>
        <v>#REF!</v>
      </c>
    </row>
    <row r="55" spans="2:7" s="22" customFormat="1" x14ac:dyDescent="0.25">
      <c r="B55" s="40" t="e">
        <f>+B54</f>
        <v>#REF!</v>
      </c>
      <c r="C55" s="34"/>
      <c r="D55" s="26" t="e">
        <f>+'Capacidad Financiera'!#REF!</f>
        <v>#REF!</v>
      </c>
      <c r="E55" s="26" t="e">
        <f>+'Capacidad Financiera'!#REF!</f>
        <v>#REF!</v>
      </c>
      <c r="F55" s="26" t="e">
        <f>+'Capacidad Financiera'!#REF!</f>
        <v>#REF!</v>
      </c>
      <c r="G55" s="26" t="e">
        <f>+#REF!</f>
        <v>#REF!</v>
      </c>
    </row>
    <row r="56" spans="2:7" s="22" customFormat="1" x14ac:dyDescent="0.25">
      <c r="B56" s="40" t="e">
        <f>+'Capacidad Financiera'!#REF!</f>
        <v>#REF!</v>
      </c>
      <c r="C56" s="34"/>
      <c r="D56" s="26" t="e">
        <f>+'Capacidad Financiera'!#REF!</f>
        <v>#REF!</v>
      </c>
      <c r="E56" s="26" t="e">
        <f>+'Capacidad Financiera'!#REF!</f>
        <v>#REF!</v>
      </c>
      <c r="F56" s="26" t="e">
        <f>+'Capacidad Financiera'!#REF!</f>
        <v>#REF!</v>
      </c>
      <c r="G56" s="26" t="e">
        <f>+#REF!</f>
        <v>#REF!</v>
      </c>
    </row>
    <row r="57" spans="2:7" s="22" customFormat="1" x14ac:dyDescent="0.25">
      <c r="B57" s="40" t="e">
        <f>+B56</f>
        <v>#REF!</v>
      </c>
      <c r="C57" s="34"/>
      <c r="D57" s="26" t="e">
        <f>+'Capacidad Financiera'!#REF!</f>
        <v>#REF!</v>
      </c>
      <c r="E57" s="26" t="e">
        <f>+'Capacidad Financiera'!#REF!</f>
        <v>#REF!</v>
      </c>
      <c r="F57" s="26" t="e">
        <f>+'Capacidad Financiera'!#REF!</f>
        <v>#REF!</v>
      </c>
      <c r="G57" s="26" t="e">
        <f>+#REF!</f>
        <v>#REF!</v>
      </c>
    </row>
    <row r="58" spans="2:7" s="22" customFormat="1" x14ac:dyDescent="0.25">
      <c r="B58" s="40" t="e">
        <f>+B57</f>
        <v>#REF!</v>
      </c>
      <c r="C58" s="34"/>
      <c r="D58" s="26" t="e">
        <f>+'Capacidad Financiera'!#REF!</f>
        <v>#REF!</v>
      </c>
      <c r="E58" s="26" t="e">
        <f>+'Capacidad Financiera'!#REF!</f>
        <v>#REF!</v>
      </c>
      <c r="F58" s="26" t="e">
        <f>+'Capacidad Financiera'!#REF!</f>
        <v>#REF!</v>
      </c>
      <c r="G58" s="26" t="e">
        <f>+#REF!</f>
        <v>#REF!</v>
      </c>
    </row>
    <row r="59" spans="2:7" s="22" customFormat="1" x14ac:dyDescent="0.25">
      <c r="B59" s="40" t="e">
        <f>+'Capacidad Financiera'!#REF!</f>
        <v>#REF!</v>
      </c>
      <c r="C59" s="34"/>
      <c r="D59" s="26" t="e">
        <f>+'Capacidad Financiera'!#REF!</f>
        <v>#REF!</v>
      </c>
      <c r="E59" s="26" t="e">
        <f>+'Capacidad Financiera'!#REF!</f>
        <v>#REF!</v>
      </c>
      <c r="F59" s="26" t="e">
        <f>+'Capacidad Financiera'!#REF!</f>
        <v>#REF!</v>
      </c>
      <c r="G59" s="26" t="e">
        <f>+#REF!</f>
        <v>#REF!</v>
      </c>
    </row>
    <row r="60" spans="2:7" s="22" customFormat="1" x14ac:dyDescent="0.25">
      <c r="B60" s="40" t="e">
        <f>+B59</f>
        <v>#REF!</v>
      </c>
      <c r="C60" s="34"/>
      <c r="D60" s="26" t="e">
        <f>+'Capacidad Financiera'!#REF!</f>
        <v>#REF!</v>
      </c>
      <c r="E60" s="26" t="e">
        <f>+'Capacidad Financiera'!#REF!</f>
        <v>#REF!</v>
      </c>
      <c r="F60" s="26" t="e">
        <f>+'Capacidad Financiera'!#REF!</f>
        <v>#REF!</v>
      </c>
      <c r="G60" s="26" t="e">
        <f>+#REF!</f>
        <v>#REF!</v>
      </c>
    </row>
    <row r="61" spans="2:7" s="22" customFormat="1" x14ac:dyDescent="0.25">
      <c r="B61" s="40" t="e">
        <f>+B60</f>
        <v>#REF!</v>
      </c>
      <c r="C61" s="34"/>
      <c r="D61" s="26" t="e">
        <f>+'Capacidad Financiera'!#REF!</f>
        <v>#REF!</v>
      </c>
      <c r="E61" s="26" t="e">
        <f>+'Capacidad Financiera'!#REF!</f>
        <v>#REF!</v>
      </c>
      <c r="F61" s="26" t="e">
        <f>+'Capacidad Financiera'!#REF!</f>
        <v>#REF!</v>
      </c>
      <c r="G61" s="26" t="e">
        <f>+#REF!</f>
        <v>#REF!</v>
      </c>
    </row>
    <row r="62" spans="2:7" s="22" customFormat="1" x14ac:dyDescent="0.25">
      <c r="B62" s="40" t="e">
        <f>+B61</f>
        <v>#REF!</v>
      </c>
      <c r="C62" s="34"/>
      <c r="D62" s="26" t="e">
        <f>+'Capacidad Financiera'!#REF!</f>
        <v>#REF!</v>
      </c>
      <c r="E62" s="26" t="e">
        <f>+'Capacidad Financiera'!#REF!</f>
        <v>#REF!</v>
      </c>
      <c r="F62" s="26" t="e">
        <f>+'Capacidad Financiera'!#REF!</f>
        <v>#REF!</v>
      </c>
      <c r="G62" s="26" t="e">
        <f>+#REF!</f>
        <v>#REF!</v>
      </c>
    </row>
    <row r="63" spans="2:7" s="22" customFormat="1" ht="65.25" customHeight="1" x14ac:dyDescent="0.25">
      <c r="B63" s="40" t="e">
        <f>+'Capacidad Financiera'!#REF!</f>
        <v>#REF!</v>
      </c>
      <c r="C63" s="34"/>
      <c r="D63" s="26" t="e">
        <f>+'Capacidad Financiera'!#REF!</f>
        <v>#REF!</v>
      </c>
      <c r="E63" s="26" t="e">
        <f>+'Capacidad Financiera'!#REF!</f>
        <v>#REF!</v>
      </c>
      <c r="F63" s="26" t="e">
        <f>+'Capacidad Financiera'!#REF!</f>
        <v>#REF!</v>
      </c>
      <c r="G63" s="26" t="e">
        <f>+#REF!</f>
        <v>#REF!</v>
      </c>
    </row>
    <row r="64" spans="2:7" s="22" customFormat="1" x14ac:dyDescent="0.25">
      <c r="B64" s="40" t="e">
        <f>+'Capacidad Financiera'!#REF!</f>
        <v>#REF!</v>
      </c>
      <c r="C64" s="34"/>
      <c r="D64" s="26" t="e">
        <f>+'Capacidad Financiera'!#REF!</f>
        <v>#REF!</v>
      </c>
      <c r="E64" s="26" t="e">
        <f>+'Capacidad Financiera'!#REF!</f>
        <v>#REF!</v>
      </c>
      <c r="F64" s="26" t="e">
        <f>+'Capacidad Financiera'!#REF!</f>
        <v>#REF!</v>
      </c>
      <c r="G64" s="26" t="e">
        <f>+#REF!</f>
        <v>#REF!</v>
      </c>
    </row>
    <row r="65" spans="2:7" s="22" customFormat="1" x14ac:dyDescent="0.25">
      <c r="B65" s="40" t="e">
        <f>+'Capacidad Financiera'!#REF!</f>
        <v>#REF!</v>
      </c>
      <c r="C65" s="34"/>
      <c r="D65" s="26" t="e">
        <f>+'Capacidad Financiera'!#REF!</f>
        <v>#REF!</v>
      </c>
      <c r="E65" s="26" t="e">
        <f>+'Capacidad Financiera'!#REF!</f>
        <v>#REF!</v>
      </c>
      <c r="F65" s="26" t="e">
        <f>+'Capacidad Financiera'!#REF!</f>
        <v>#REF!</v>
      </c>
      <c r="G65" s="26" t="e">
        <f>+#REF!</f>
        <v>#REF!</v>
      </c>
    </row>
    <row r="66" spans="2:7" s="22" customFormat="1" ht="67.5" customHeight="1" x14ac:dyDescent="0.25">
      <c r="B66" s="40" t="e">
        <f>+'Capacidad Financiera'!#REF!</f>
        <v>#REF!</v>
      </c>
      <c r="C66" s="34"/>
      <c r="D66" s="26" t="e">
        <f>+'Capacidad Financiera'!#REF!</f>
        <v>#REF!</v>
      </c>
      <c r="E66" s="26" t="e">
        <f>+'Capacidad Financiera'!#REF!</f>
        <v>#REF!</v>
      </c>
      <c r="F66" s="26" t="e">
        <f>+'Capacidad Financiera'!#REF!</f>
        <v>#REF!</v>
      </c>
      <c r="G66" s="26" t="e">
        <f>+#REF!</f>
        <v>#REF!</v>
      </c>
    </row>
    <row r="67" spans="2:7" s="22" customFormat="1" x14ac:dyDescent="0.25">
      <c r="B67" s="40" t="e">
        <f>+'Capacidad Financiera'!#REF!</f>
        <v>#REF!</v>
      </c>
      <c r="C67" s="34"/>
      <c r="D67" s="26" t="e">
        <f>+'Capacidad Financiera'!#REF!</f>
        <v>#REF!</v>
      </c>
      <c r="E67" s="26" t="e">
        <f>+'Capacidad Financiera'!#REF!</f>
        <v>#REF!</v>
      </c>
      <c r="F67" s="26" t="e">
        <f>+'Capacidad Financiera'!#REF!</f>
        <v>#REF!</v>
      </c>
      <c r="G67" s="26" t="e">
        <f>+#REF!</f>
        <v>#REF!</v>
      </c>
    </row>
    <row r="68" spans="2:7" s="22" customFormat="1" x14ac:dyDescent="0.25">
      <c r="B68" s="40" t="e">
        <f>+B67</f>
        <v>#REF!</v>
      </c>
      <c r="C68" s="34"/>
      <c r="D68" s="26" t="e">
        <f>+'Capacidad Financiera'!#REF!</f>
        <v>#REF!</v>
      </c>
      <c r="E68" s="26" t="e">
        <f>+'Capacidad Financiera'!#REF!</f>
        <v>#REF!</v>
      </c>
      <c r="F68" s="26" t="e">
        <f>+'Capacidad Financiera'!#REF!</f>
        <v>#REF!</v>
      </c>
      <c r="G68" s="26" t="e">
        <f>+#REF!</f>
        <v>#REF!</v>
      </c>
    </row>
    <row r="69" spans="2:7" s="22" customFormat="1" x14ac:dyDescent="0.25">
      <c r="B69" s="40" t="e">
        <f>+B68</f>
        <v>#REF!</v>
      </c>
      <c r="C69" s="34"/>
      <c r="D69" s="26" t="e">
        <f>+'Capacidad Financiera'!#REF!</f>
        <v>#REF!</v>
      </c>
      <c r="E69" s="26" t="e">
        <f>+'Capacidad Financiera'!#REF!</f>
        <v>#REF!</v>
      </c>
      <c r="F69" s="26" t="e">
        <f>+'Capacidad Financiera'!#REF!</f>
        <v>#REF!</v>
      </c>
      <c r="G69" s="26" t="e">
        <f>+#REF!</f>
        <v>#REF!</v>
      </c>
    </row>
    <row r="70" spans="2:7" s="22" customFormat="1" x14ac:dyDescent="0.25">
      <c r="B70" s="40" t="e">
        <f>+B69</f>
        <v>#REF!</v>
      </c>
      <c r="C70" s="34"/>
      <c r="D70" s="26" t="e">
        <f>+'Capacidad Financiera'!#REF!</f>
        <v>#REF!</v>
      </c>
      <c r="E70" s="26" t="e">
        <f>+'Capacidad Financiera'!#REF!</f>
        <v>#REF!</v>
      </c>
      <c r="F70" s="26" t="e">
        <f>+'Capacidad Financiera'!#REF!</f>
        <v>#REF!</v>
      </c>
      <c r="G70" s="26" t="e">
        <f>+#REF!</f>
        <v>#REF!</v>
      </c>
    </row>
    <row r="71" spans="2:7" s="22" customFormat="1" x14ac:dyDescent="0.25">
      <c r="B71" s="40" t="e">
        <f>+'Capacidad Financiera'!#REF!</f>
        <v>#REF!</v>
      </c>
      <c r="C71" s="34"/>
      <c r="D71" s="26" t="e">
        <f>+'Capacidad Financiera'!#REF!</f>
        <v>#REF!</v>
      </c>
      <c r="E71" s="26" t="e">
        <f>+'Capacidad Financiera'!#REF!</f>
        <v>#REF!</v>
      </c>
      <c r="F71" s="26" t="e">
        <f>+'Capacidad Financiera'!#REF!</f>
        <v>#REF!</v>
      </c>
      <c r="G71" s="26" t="e">
        <f>+#REF!</f>
        <v>#REF!</v>
      </c>
    </row>
    <row r="72" spans="2:7" x14ac:dyDescent="0.25">
      <c r="B72" s="40" t="e">
        <f>+B71</f>
        <v>#REF!</v>
      </c>
      <c r="C72" s="34"/>
      <c r="D72" s="26" t="e">
        <f>+'Capacidad Financiera'!#REF!</f>
        <v>#REF!</v>
      </c>
      <c r="E72" s="26" t="e">
        <f>+'Capacidad Financiera'!#REF!</f>
        <v>#REF!</v>
      </c>
      <c r="F72" s="26" t="e">
        <f>+'Capacidad Financiera'!#REF!</f>
        <v>#REF!</v>
      </c>
      <c r="G72" s="26" t="e">
        <f>+#REF!</f>
        <v>#REF!</v>
      </c>
    </row>
    <row r="73" spans="2:7" x14ac:dyDescent="0.25">
      <c r="B73" s="40" t="e">
        <f>+B72</f>
        <v>#REF!</v>
      </c>
      <c r="C73" s="34"/>
      <c r="D73" s="26" t="e">
        <f>+'Capacidad Financiera'!#REF!</f>
        <v>#REF!</v>
      </c>
      <c r="E73" s="26" t="e">
        <f>+'Capacidad Financiera'!#REF!</f>
        <v>#REF!</v>
      </c>
      <c r="F73" s="26" t="e">
        <f>+'Capacidad Financiera'!#REF!</f>
        <v>#REF!</v>
      </c>
      <c r="G73" s="26" t="e">
        <f>+#REF!</f>
        <v>#REF!</v>
      </c>
    </row>
    <row r="74" spans="2:7" x14ac:dyDescent="0.25">
      <c r="B74" s="40" t="e">
        <f>+'Capacidad Financiera'!#REF!</f>
        <v>#REF!</v>
      </c>
      <c r="C74" s="34"/>
      <c r="D74" s="26" t="e">
        <f>+'Capacidad Financiera'!#REF!</f>
        <v>#REF!</v>
      </c>
      <c r="E74" s="26" t="e">
        <f>+'Capacidad Financiera'!#REF!</f>
        <v>#REF!</v>
      </c>
      <c r="F74" s="26" t="e">
        <f>+'Capacidad Financiera'!#REF!</f>
        <v>#REF!</v>
      </c>
      <c r="G74" s="26" t="e">
        <f>+#REF!</f>
        <v>#REF!</v>
      </c>
    </row>
    <row r="75" spans="2:7" x14ac:dyDescent="0.25">
      <c r="B75" s="40" t="e">
        <f>+B74</f>
        <v>#REF!</v>
      </c>
      <c r="C75" s="34"/>
      <c r="D75" s="26" t="e">
        <f>+'Capacidad Financiera'!#REF!</f>
        <v>#REF!</v>
      </c>
      <c r="E75" s="26" t="e">
        <f>+'Capacidad Financiera'!#REF!</f>
        <v>#REF!</v>
      </c>
      <c r="F75" s="26" t="e">
        <f>+'Capacidad Financiera'!#REF!</f>
        <v>#REF!</v>
      </c>
      <c r="G75" s="26" t="e">
        <f>+#REF!</f>
        <v>#REF!</v>
      </c>
    </row>
    <row r="76" spans="2:7" x14ac:dyDescent="0.25">
      <c r="B76" s="40" t="e">
        <f>+B75</f>
        <v>#REF!</v>
      </c>
      <c r="C76" s="34"/>
      <c r="D76" s="26" t="e">
        <f>+'Capacidad Financiera'!#REF!</f>
        <v>#REF!</v>
      </c>
      <c r="E76" s="26" t="e">
        <f>+'Capacidad Financiera'!#REF!</f>
        <v>#REF!</v>
      </c>
      <c r="F76" s="26" t="e">
        <f>+'Capacidad Financiera'!#REF!</f>
        <v>#REF!</v>
      </c>
      <c r="G76" s="26" t="e">
        <f>+#REF!</f>
        <v>#REF!</v>
      </c>
    </row>
    <row r="77" spans="2:7" x14ac:dyDescent="0.25">
      <c r="B77" s="40" t="e">
        <f>+B76</f>
        <v>#REF!</v>
      </c>
      <c r="C77" s="34"/>
      <c r="D77" s="26" t="e">
        <f>+'Capacidad Financiera'!#REF!</f>
        <v>#REF!</v>
      </c>
      <c r="E77" s="26" t="e">
        <f>+'Capacidad Financiera'!#REF!</f>
        <v>#REF!</v>
      </c>
      <c r="F77" s="26" t="e">
        <f>+'Capacidad Financiera'!#REF!</f>
        <v>#REF!</v>
      </c>
      <c r="G77" s="26" t="e">
        <f>+#REF!</f>
        <v>#REF!</v>
      </c>
    </row>
    <row r="78" spans="2:7" x14ac:dyDescent="0.25">
      <c r="B78" s="40" t="e">
        <f>+'Capacidad Financiera'!#REF!</f>
        <v>#REF!</v>
      </c>
      <c r="C78" s="34"/>
      <c r="D78" s="26" t="e">
        <f>+'Capacidad Financiera'!#REF!</f>
        <v>#REF!</v>
      </c>
      <c r="E78" s="26" t="e">
        <f>+'Capacidad Financiera'!#REF!</f>
        <v>#REF!</v>
      </c>
      <c r="F78" s="26" t="e">
        <f>+'Capacidad Financiera'!#REF!</f>
        <v>#REF!</v>
      </c>
      <c r="G78" s="26" t="e">
        <f>+#REF!</f>
        <v>#REF!</v>
      </c>
    </row>
    <row r="79" spans="2:7" x14ac:dyDescent="0.25">
      <c r="B79" s="40" t="e">
        <f>+B78</f>
        <v>#REF!</v>
      </c>
      <c r="C79" s="34"/>
      <c r="D79" s="26" t="e">
        <f>+'Capacidad Financiera'!#REF!</f>
        <v>#REF!</v>
      </c>
      <c r="E79" s="26" t="e">
        <f>+'Capacidad Financiera'!#REF!</f>
        <v>#REF!</v>
      </c>
      <c r="F79" s="26" t="e">
        <f>+'Capacidad Financiera'!#REF!</f>
        <v>#REF!</v>
      </c>
      <c r="G79" s="26" t="e">
        <f>+#REF!</f>
        <v>#REF!</v>
      </c>
    </row>
    <row r="80" spans="2:7" x14ac:dyDescent="0.25">
      <c r="B80" s="40" t="e">
        <f>+B79</f>
        <v>#REF!</v>
      </c>
      <c r="C80" s="34"/>
      <c r="D80" s="26" t="e">
        <f>+'Capacidad Financiera'!#REF!</f>
        <v>#REF!</v>
      </c>
      <c r="E80" s="26" t="e">
        <f>+'Capacidad Financiera'!#REF!</f>
        <v>#REF!</v>
      </c>
      <c r="F80" s="26" t="e">
        <f>+'Capacidad Financiera'!#REF!</f>
        <v>#REF!</v>
      </c>
      <c r="G80" s="26" t="e">
        <f>+#REF!</f>
        <v>#REF!</v>
      </c>
    </row>
    <row r="81" spans="2:7" x14ac:dyDescent="0.25">
      <c r="B81" s="40" t="e">
        <f>+B80</f>
        <v>#REF!</v>
      </c>
      <c r="C81" s="34"/>
      <c r="D81" s="26" t="e">
        <f>+'Capacidad Financiera'!#REF!</f>
        <v>#REF!</v>
      </c>
      <c r="E81" s="26" t="e">
        <f>+'Capacidad Financiera'!#REF!</f>
        <v>#REF!</v>
      </c>
      <c r="F81" s="26" t="e">
        <f>+'Capacidad Financiera'!#REF!</f>
        <v>#REF!</v>
      </c>
      <c r="G81" s="26" t="e">
        <f>+#REF!</f>
        <v>#REF!</v>
      </c>
    </row>
    <row r="82" spans="2:7" x14ac:dyDescent="0.25">
      <c r="B82" s="40" t="e">
        <f>+'Capacidad Financiera'!#REF!</f>
        <v>#REF!</v>
      </c>
      <c r="C82" s="34"/>
      <c r="D82" s="26" t="e">
        <f>+'Capacidad Financiera'!#REF!</f>
        <v>#REF!</v>
      </c>
      <c r="E82" s="26" t="e">
        <f>+'Capacidad Financiera'!#REF!</f>
        <v>#REF!</v>
      </c>
      <c r="F82" s="26" t="e">
        <f>+'Capacidad Financiera'!#REF!</f>
        <v>#REF!</v>
      </c>
      <c r="G82" s="26" t="e">
        <f>+#REF!</f>
        <v>#REF!</v>
      </c>
    </row>
    <row r="83" spans="2:7" x14ac:dyDescent="0.25">
      <c r="B83" s="40" t="e">
        <f>+B82</f>
        <v>#REF!</v>
      </c>
      <c r="C83" s="34"/>
      <c r="D83" s="26" t="e">
        <f>+'Capacidad Financiera'!#REF!</f>
        <v>#REF!</v>
      </c>
      <c r="E83" s="26" t="e">
        <f>+'Capacidad Financiera'!#REF!</f>
        <v>#REF!</v>
      </c>
      <c r="F83" s="26" t="e">
        <f>+'Capacidad Financiera'!#REF!</f>
        <v>#REF!</v>
      </c>
      <c r="G83" s="26" t="e">
        <f>+#REF!</f>
        <v>#REF!</v>
      </c>
    </row>
    <row r="84" spans="2:7" x14ac:dyDescent="0.25">
      <c r="B84" s="40" t="e">
        <f>+B83</f>
        <v>#REF!</v>
      </c>
      <c r="C84" s="34"/>
      <c r="D84" s="26" t="e">
        <f>+'Capacidad Financiera'!#REF!</f>
        <v>#REF!</v>
      </c>
      <c r="E84" s="26" t="e">
        <f>+'Capacidad Financiera'!#REF!</f>
        <v>#REF!</v>
      </c>
      <c r="F84" s="26" t="e">
        <f>+'Capacidad Financiera'!#REF!</f>
        <v>#REF!</v>
      </c>
      <c r="G84" s="26" t="e">
        <f>+#REF!</f>
        <v>#REF!</v>
      </c>
    </row>
    <row r="85" spans="2:7" x14ac:dyDescent="0.25">
      <c r="B85" s="40" t="e">
        <f>+B84</f>
        <v>#REF!</v>
      </c>
      <c r="C85" s="34"/>
      <c r="D85" s="26" t="e">
        <f>+'Capacidad Financiera'!#REF!</f>
        <v>#REF!</v>
      </c>
      <c r="E85" s="26" t="e">
        <f>+'Capacidad Financiera'!#REF!</f>
        <v>#REF!</v>
      </c>
      <c r="F85" s="26" t="e">
        <f>+'Capacidad Financiera'!#REF!</f>
        <v>#REF!</v>
      </c>
      <c r="G85" s="26" t="e">
        <f>+#REF!</f>
        <v>#REF!</v>
      </c>
    </row>
    <row r="86" spans="2:7" x14ac:dyDescent="0.25">
      <c r="B86" s="40" t="e">
        <f>+B85</f>
        <v>#REF!</v>
      </c>
      <c r="C86" s="34"/>
      <c r="D86" s="26" t="e">
        <f>+'Capacidad Financiera'!#REF!</f>
        <v>#REF!</v>
      </c>
      <c r="E86" s="26" t="e">
        <f>+'Capacidad Financiera'!#REF!</f>
        <v>#REF!</v>
      </c>
      <c r="F86" s="26" t="e">
        <f>+'Capacidad Financiera'!#REF!</f>
        <v>#REF!</v>
      </c>
      <c r="G86" s="26" t="e">
        <f>+#REF!</f>
        <v>#REF!</v>
      </c>
    </row>
  </sheetData>
  <customSheetViews>
    <customSheetView guid="{7CE603EF-9517-4873-9845-50C196611FF5}" scale="80" state="hidden">
      <pane xSplit="1" ySplit="5" topLeftCell="B6" activePane="bottomRight" state="frozenSplit"/>
      <selection pane="bottomRight" activeCell="B6" sqref="B6"/>
      <rowBreaks count="1" manualBreakCount="1">
        <brk id="17" max="16383" man="1"/>
      </rowBreaks>
      <pageMargins left="0.7" right="0.7" top="0.75" bottom="0.75" header="0.3" footer="0.3"/>
      <pageSetup paperSize="9" scale="68" orientation="landscape" horizontalDpi="300" verticalDpi="300"/>
    </customSheetView>
  </customSheetViews>
  <mergeCells count="3"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rowBreaks count="1" manualBreakCount="1">
    <brk id="17" max="16383" man="1"/>
  </rowBreaks>
  <ignoredErrors>
    <ignoredError sqref="B6:B44 B45:B82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Inputs</vt:lpstr>
      <vt:lpstr>Capacidad Financiera</vt:lpstr>
      <vt:lpstr>Informe preliminar</vt:lpstr>
      <vt:lpstr>Resumen</vt:lpstr>
      <vt:lpstr>Endeudamiento</vt:lpstr>
      <vt:lpstr>LÍDER</vt:lpstr>
      <vt:lpstr>Liquidez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ARMANDO CARVAJAL RIVEROS</dc:creator>
  <cp:lastModifiedBy>Juan Fernando Herrera Urrego</cp:lastModifiedBy>
  <cp:lastPrinted>2012-10-08T15:53:22Z</cp:lastPrinted>
  <dcterms:created xsi:type="dcterms:W3CDTF">2008-09-30T22:44:16Z</dcterms:created>
  <dcterms:modified xsi:type="dcterms:W3CDTF">2013-05-09T20:46:02Z</dcterms:modified>
</cp:coreProperties>
</file>