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7 publicar\ABRIL\"/>
    </mc:Choice>
  </mc:AlternateContent>
  <bookViews>
    <workbookView xWindow="0" yWindow="0" windowWidth="20490" windowHeight="7845" firstSheet="4" activeTab="7"/>
  </bookViews>
  <sheets>
    <sheet name="VIGENCIA ENERO 2017" sheetId="23" r:id="rId1"/>
    <sheet name="VIGENCIA FEBRERO 2017 " sheetId="2" r:id="rId2"/>
    <sheet name="VIGENCIA MARZO 2017" sheetId="24" r:id="rId3"/>
    <sheet name="VIGENCIA ABRIL 2017" sheetId="25" r:id="rId4"/>
    <sheet name="RESERVAS ENERO 2017" sheetId="10" r:id="rId5"/>
    <sheet name="RESERVAS FEB 2017" sheetId="6" r:id="rId6"/>
    <sheet name="RESERVAS MARZO 2017" sheetId="12" r:id="rId7"/>
    <sheet name="RESERVAS ABRIL 2017" sheetId="16" r:id="rId8"/>
    <sheet name="CxP ENERO 2017" sheetId="9" r:id="rId9"/>
    <sheet name="CxP FEBRERO 2017" sheetId="5" r:id="rId10"/>
    <sheet name="CxP MARZO 2017" sheetId="14" r:id="rId11"/>
    <sheet name="CxP ABRIL 2017" sheetId="17" r:id="rId12"/>
  </sheets>
  <definedNames>
    <definedName name="_xlnm.Print_Area" localSheetId="11">'CxP ABRIL 2017'!$A$1:$G$136</definedName>
    <definedName name="_xlnm.Print_Area" localSheetId="8">'CxP ENERO 2017'!$A$45:$G$81</definedName>
    <definedName name="_xlnm.Print_Area" localSheetId="9">'CxP FEBRERO 2017'!$A$1:$G$136</definedName>
    <definedName name="_xlnm.Print_Area" localSheetId="10">'CxP MARZO 2017'!$A$1:$G$136</definedName>
    <definedName name="_xlnm.Print_Area" localSheetId="7">'RESERVAS ABRIL 2017'!$A$1:$M$92</definedName>
    <definedName name="_xlnm.Print_Area" localSheetId="4">'RESERVAS ENERO 2017'!$A$1:$M$92</definedName>
    <definedName name="_xlnm.Print_Area" localSheetId="3">'VIGENCIA ABRIL 2017'!$A$1:$H$226</definedName>
    <definedName name="_xlnm.Print_Area" localSheetId="0">'VIGENCIA ENERO 2017'!$A$1:$H$226</definedName>
    <definedName name="_xlnm.Print_Area" localSheetId="1">'VIGENCIA FEBRERO 2017 '!$A$1:$H$224</definedName>
    <definedName name="_xlnm.Print_Area" localSheetId="2">'VIGENCIA MARZO 2017'!$A$1:$H$224</definedName>
  </definedNames>
  <calcPr calcId="152511"/>
</workbook>
</file>

<file path=xl/calcChain.xml><?xml version="1.0" encoding="utf-8"?>
<calcChain xmlns="http://schemas.openxmlformats.org/spreadsheetml/2006/main">
  <c r="H198" i="25" l="1"/>
  <c r="G198" i="25"/>
  <c r="G197" i="25" s="1"/>
  <c r="F198" i="25"/>
  <c r="E198" i="25"/>
  <c r="E197" i="25" s="1"/>
  <c r="D198" i="25"/>
  <c r="H197" i="25"/>
  <c r="F197" i="25"/>
  <c r="D197" i="25"/>
  <c r="F192" i="25"/>
  <c r="H185" i="25"/>
  <c r="H184" i="25" s="1"/>
  <c r="G185" i="25"/>
  <c r="F185" i="25"/>
  <c r="F184" i="25" s="1"/>
  <c r="E185" i="25"/>
  <c r="D185" i="25"/>
  <c r="D184" i="25" s="1"/>
  <c r="G184" i="25"/>
  <c r="E184" i="25"/>
  <c r="H180" i="25"/>
  <c r="H179" i="25" s="1"/>
  <c r="G180" i="25"/>
  <c r="F180" i="25"/>
  <c r="F179" i="25" s="1"/>
  <c r="E180" i="25"/>
  <c r="D180" i="25"/>
  <c r="D179" i="25" s="1"/>
  <c r="G179" i="25"/>
  <c r="E179" i="25"/>
  <c r="F176" i="25"/>
  <c r="E176" i="25"/>
  <c r="D176" i="25"/>
  <c r="F167" i="25"/>
  <c r="E167" i="25"/>
  <c r="F154" i="25"/>
  <c r="E154" i="25"/>
  <c r="D154" i="25"/>
  <c r="E150" i="25"/>
  <c r="H145" i="25"/>
  <c r="H144" i="25" s="1"/>
  <c r="H143" i="25" s="1"/>
  <c r="G145" i="25"/>
  <c r="F145" i="25"/>
  <c r="F144" i="25" s="1"/>
  <c r="F143" i="25" s="1"/>
  <c r="E145" i="25"/>
  <c r="D145" i="25"/>
  <c r="D144" i="25" s="1"/>
  <c r="D143" i="25" s="1"/>
  <c r="G144" i="25"/>
  <c r="G143" i="25" s="1"/>
  <c r="E144" i="25"/>
  <c r="E143" i="25" s="1"/>
  <c r="D142" i="25"/>
  <c r="H141" i="25"/>
  <c r="H140" i="25" s="1"/>
  <c r="H139" i="25" s="1"/>
  <c r="G141" i="25"/>
  <c r="F141" i="25"/>
  <c r="F140" i="25" s="1"/>
  <c r="F139" i="25" s="1"/>
  <c r="E141" i="25"/>
  <c r="D141" i="25"/>
  <c r="D140" i="25" s="1"/>
  <c r="D139" i="25" s="1"/>
  <c r="G140" i="25"/>
  <c r="G139" i="25" s="1"/>
  <c r="E140" i="25"/>
  <c r="E139" i="25" s="1"/>
  <c r="H134" i="25"/>
  <c r="G134" i="25"/>
  <c r="F134" i="25"/>
  <c r="E134" i="25"/>
  <c r="D134" i="25"/>
  <c r="H133" i="25"/>
  <c r="H132" i="25" s="1"/>
  <c r="H121" i="25" s="1"/>
  <c r="G133" i="25"/>
  <c r="F133" i="25"/>
  <c r="F132" i="25" s="1"/>
  <c r="F121" i="25" s="1"/>
  <c r="E133" i="25"/>
  <c r="D133" i="25"/>
  <c r="D132" i="25" s="1"/>
  <c r="D121" i="25" s="1"/>
  <c r="G132" i="25"/>
  <c r="E132" i="25"/>
  <c r="F128" i="25"/>
  <c r="G121" i="25"/>
  <c r="E121" i="25"/>
  <c r="H119" i="25"/>
  <c r="H118" i="25" s="1"/>
  <c r="H117" i="25" s="1"/>
  <c r="G119" i="25"/>
  <c r="F119" i="25"/>
  <c r="F118" i="25" s="1"/>
  <c r="F117" i="25" s="1"/>
  <c r="E119" i="25"/>
  <c r="D119" i="25"/>
  <c r="D118" i="25" s="1"/>
  <c r="D117" i="25" s="1"/>
  <c r="G118" i="25"/>
  <c r="G117" i="25" s="1"/>
  <c r="E118" i="25"/>
  <c r="E117" i="25" s="1"/>
  <c r="H115" i="25"/>
  <c r="G115" i="25"/>
  <c r="F115" i="25"/>
  <c r="E115" i="25"/>
  <c r="D115" i="25"/>
  <c r="H111" i="25"/>
  <c r="G111" i="25"/>
  <c r="F111" i="25"/>
  <c r="E111" i="25"/>
  <c r="D111" i="25"/>
  <c r="H107" i="25"/>
  <c r="G107" i="25"/>
  <c r="F107" i="25"/>
  <c r="E107" i="25"/>
  <c r="D107" i="25"/>
  <c r="H105" i="25"/>
  <c r="G105" i="25"/>
  <c r="F105" i="25"/>
  <c r="E105" i="25"/>
  <c r="D105" i="25"/>
  <c r="H101" i="25"/>
  <c r="G101" i="25"/>
  <c r="F101" i="25"/>
  <c r="E101" i="25"/>
  <c r="D101" i="25"/>
  <c r="H96" i="25"/>
  <c r="G96" i="25"/>
  <c r="F96" i="25"/>
  <c r="E96" i="25"/>
  <c r="D96" i="25"/>
  <c r="H94" i="25"/>
  <c r="G94" i="25"/>
  <c r="F94" i="25"/>
  <c r="E94" i="25"/>
  <c r="D94" i="25"/>
  <c r="H91" i="25"/>
  <c r="G91" i="25"/>
  <c r="F91" i="25"/>
  <c r="E91" i="25"/>
  <c r="D91" i="25"/>
  <c r="F87" i="25"/>
  <c r="H75" i="25"/>
  <c r="G75" i="25"/>
  <c r="F75" i="25"/>
  <c r="E75" i="25"/>
  <c r="D75" i="25"/>
  <c r="H69" i="25"/>
  <c r="G69" i="25"/>
  <c r="F69" i="25"/>
  <c r="E69" i="25"/>
  <c r="D69" i="25"/>
  <c r="H66" i="25"/>
  <c r="H65" i="25" s="1"/>
  <c r="H59" i="25" s="1"/>
  <c r="H58" i="25" s="1"/>
  <c r="G66" i="25"/>
  <c r="F66" i="25"/>
  <c r="F65" i="25" s="1"/>
  <c r="F59" i="25" s="1"/>
  <c r="F58" i="25" s="1"/>
  <c r="E66" i="25"/>
  <c r="D66" i="25"/>
  <c r="D65" i="25" s="1"/>
  <c r="D59" i="25" s="1"/>
  <c r="D58" i="25" s="1"/>
  <c r="G65" i="25"/>
  <c r="G59" i="25" s="1"/>
  <c r="G58" i="25" s="1"/>
  <c r="E65" i="25"/>
  <c r="E59" i="25" s="1"/>
  <c r="E58" i="25" s="1"/>
  <c r="H61" i="25"/>
  <c r="H60" i="25" s="1"/>
  <c r="G61" i="25"/>
  <c r="F61" i="25"/>
  <c r="F60" i="25" s="1"/>
  <c r="E61" i="25"/>
  <c r="D61" i="25"/>
  <c r="D60" i="25" s="1"/>
  <c r="G60" i="25"/>
  <c r="E60" i="25"/>
  <c r="G54" i="25"/>
  <c r="G87" i="25" s="1"/>
  <c r="G128" i="25" s="1"/>
  <c r="G167" i="25" s="1"/>
  <c r="G192" i="25" s="1"/>
  <c r="F54" i="25"/>
  <c r="E54" i="25"/>
  <c r="E87" i="25" s="1"/>
  <c r="E128" i="25" s="1"/>
  <c r="E192" i="25" s="1"/>
  <c r="H42" i="25"/>
  <c r="G42" i="25"/>
  <c r="F42" i="25"/>
  <c r="E42" i="25"/>
  <c r="D42" i="25"/>
  <c r="H38" i="25"/>
  <c r="H37" i="25" s="1"/>
  <c r="G38" i="25"/>
  <c r="F38" i="25"/>
  <c r="F37" i="25" s="1"/>
  <c r="E38" i="25"/>
  <c r="D38" i="25"/>
  <c r="D37" i="25" s="1"/>
  <c r="G37" i="25"/>
  <c r="E37" i="25"/>
  <c r="H34" i="25"/>
  <c r="G34" i="25"/>
  <c r="F34" i="25"/>
  <c r="E34" i="25"/>
  <c r="D34" i="25"/>
  <c r="H30" i="25"/>
  <c r="G30" i="25"/>
  <c r="F30" i="25"/>
  <c r="E30" i="25"/>
  <c r="D30" i="25"/>
  <c r="H22" i="25"/>
  <c r="G22" i="25"/>
  <c r="F22" i="25"/>
  <c r="E22" i="25"/>
  <c r="D22" i="25"/>
  <c r="H19" i="25"/>
  <c r="G19" i="25"/>
  <c r="F19" i="25"/>
  <c r="E19" i="25"/>
  <c r="D19" i="25"/>
  <c r="H15" i="25"/>
  <c r="H14" i="25" s="1"/>
  <c r="G15" i="25"/>
  <c r="F15" i="25"/>
  <c r="F14" i="25" s="1"/>
  <c r="E15" i="25"/>
  <c r="D15" i="25"/>
  <c r="D14" i="25" s="1"/>
  <c r="G14" i="25"/>
  <c r="G13" i="25" s="1"/>
  <c r="G12" i="25" s="1"/>
  <c r="G11" i="25" s="1"/>
  <c r="E14" i="25"/>
  <c r="E13" i="25" s="1"/>
  <c r="E12" i="25" s="1"/>
  <c r="H198" i="24"/>
  <c r="H197" i="24" s="1"/>
  <c r="G198" i="24"/>
  <c r="F198" i="24"/>
  <c r="F197" i="24" s="1"/>
  <c r="E198" i="24"/>
  <c r="D198" i="24"/>
  <c r="D197" i="24" s="1"/>
  <c r="G197" i="24"/>
  <c r="E197" i="24"/>
  <c r="F192" i="24"/>
  <c r="H185" i="24"/>
  <c r="H184" i="24" s="1"/>
  <c r="G185" i="24"/>
  <c r="G184" i="24" s="1"/>
  <c r="F185" i="24"/>
  <c r="E185" i="24"/>
  <c r="E184" i="24" s="1"/>
  <c r="D185" i="24"/>
  <c r="D184" i="24" s="1"/>
  <c r="F184" i="24"/>
  <c r="H180" i="24"/>
  <c r="H179" i="24" s="1"/>
  <c r="G180" i="24"/>
  <c r="G179" i="24" s="1"/>
  <c r="F180" i="24"/>
  <c r="E180" i="24"/>
  <c r="E179" i="24" s="1"/>
  <c r="D180" i="24"/>
  <c r="D179" i="24" s="1"/>
  <c r="F179" i="24"/>
  <c r="F176" i="24"/>
  <c r="E176" i="24"/>
  <c r="D176" i="24"/>
  <c r="F167" i="24"/>
  <c r="E167" i="24"/>
  <c r="F154" i="24"/>
  <c r="E154" i="24"/>
  <c r="D154" i="24"/>
  <c r="E150" i="24"/>
  <c r="E145" i="24" s="1"/>
  <c r="E144" i="24" s="1"/>
  <c r="E143" i="24" s="1"/>
  <c r="H145" i="24"/>
  <c r="G145" i="24"/>
  <c r="G144" i="24" s="1"/>
  <c r="G143" i="24" s="1"/>
  <c r="H144" i="24"/>
  <c r="D142" i="24"/>
  <c r="D141" i="24" s="1"/>
  <c r="D140" i="24" s="1"/>
  <c r="D139" i="24" s="1"/>
  <c r="H141" i="24"/>
  <c r="H140" i="24" s="1"/>
  <c r="H139" i="24" s="1"/>
  <c r="G141" i="24"/>
  <c r="F141" i="24"/>
  <c r="F140" i="24" s="1"/>
  <c r="F139" i="24" s="1"/>
  <c r="E141" i="24"/>
  <c r="E140" i="24" s="1"/>
  <c r="E139" i="24" s="1"/>
  <c r="G140" i="24"/>
  <c r="G139" i="24" s="1"/>
  <c r="H134" i="24"/>
  <c r="G134" i="24"/>
  <c r="F134" i="24"/>
  <c r="E134" i="24"/>
  <c r="D134" i="24"/>
  <c r="H133" i="24"/>
  <c r="G133" i="24"/>
  <c r="F133" i="24"/>
  <c r="E133" i="24"/>
  <c r="E132" i="24" s="1"/>
  <c r="E121" i="24" s="1"/>
  <c r="D133" i="24"/>
  <c r="G132" i="24"/>
  <c r="G121" i="24" s="1"/>
  <c r="F128" i="24"/>
  <c r="H119" i="24"/>
  <c r="H118" i="24" s="1"/>
  <c r="G119" i="24"/>
  <c r="F119" i="24"/>
  <c r="F118" i="24" s="1"/>
  <c r="E119" i="24"/>
  <c r="E118" i="24" s="1"/>
  <c r="D119" i="24"/>
  <c r="D118" i="24" s="1"/>
  <c r="G118" i="24"/>
  <c r="H115" i="24"/>
  <c r="G115" i="24"/>
  <c r="F115" i="24"/>
  <c r="E115" i="24"/>
  <c r="D115" i="24"/>
  <c r="H111" i="24"/>
  <c r="G111" i="24"/>
  <c r="F111" i="24"/>
  <c r="E111" i="24"/>
  <c r="D111" i="24"/>
  <c r="H107" i="24"/>
  <c r="G107" i="24"/>
  <c r="F107" i="24"/>
  <c r="E107" i="24"/>
  <c r="D107" i="24"/>
  <c r="H105" i="24"/>
  <c r="G105" i="24"/>
  <c r="F105" i="24"/>
  <c r="E105" i="24"/>
  <c r="D105" i="24"/>
  <c r="H101" i="24"/>
  <c r="G101" i="24"/>
  <c r="F101" i="24"/>
  <c r="E101" i="24"/>
  <c r="D101" i="24"/>
  <c r="H96" i="24"/>
  <c r="G96" i="24"/>
  <c r="F96" i="24"/>
  <c r="E96" i="24"/>
  <c r="D96" i="24"/>
  <c r="H94" i="24"/>
  <c r="G94" i="24"/>
  <c r="F94" i="24"/>
  <c r="E94" i="24"/>
  <c r="D94" i="24"/>
  <c r="H91" i="24"/>
  <c r="G91" i="24"/>
  <c r="F91" i="24"/>
  <c r="E91" i="24"/>
  <c r="D91" i="24"/>
  <c r="F87" i="24"/>
  <c r="H75" i="24"/>
  <c r="G75" i="24"/>
  <c r="F75" i="24"/>
  <c r="E75" i="24"/>
  <c r="D75" i="24"/>
  <c r="H69" i="24"/>
  <c r="G69" i="24"/>
  <c r="F69" i="24"/>
  <c r="E69" i="24"/>
  <c r="D69" i="24"/>
  <c r="H66" i="24"/>
  <c r="G66" i="24"/>
  <c r="F66" i="24"/>
  <c r="E66" i="24"/>
  <c r="E65" i="24" s="1"/>
  <c r="D66" i="24"/>
  <c r="G65" i="24"/>
  <c r="H61" i="24"/>
  <c r="H60" i="24" s="1"/>
  <c r="G61" i="24"/>
  <c r="F61" i="24"/>
  <c r="F60" i="24" s="1"/>
  <c r="E61" i="24"/>
  <c r="E60" i="24" s="1"/>
  <c r="D61" i="24"/>
  <c r="D60" i="24" s="1"/>
  <c r="G60" i="24"/>
  <c r="G54" i="24"/>
  <c r="G87" i="24" s="1"/>
  <c r="G128" i="24" s="1"/>
  <c r="G167" i="24" s="1"/>
  <c r="G192" i="24" s="1"/>
  <c r="F54" i="24"/>
  <c r="E54" i="24"/>
  <c r="E87" i="24" s="1"/>
  <c r="E128" i="24" s="1"/>
  <c r="E192" i="24" s="1"/>
  <c r="H42" i="24"/>
  <c r="G42" i="24"/>
  <c r="G37" i="24" s="1"/>
  <c r="F42" i="24"/>
  <c r="E42" i="24"/>
  <c r="E37" i="24" s="1"/>
  <c r="D42" i="24"/>
  <c r="H38" i="24"/>
  <c r="G38" i="24"/>
  <c r="F38" i="24"/>
  <c r="E38" i="24"/>
  <c r="D38" i="24"/>
  <c r="H34" i="24"/>
  <c r="G34" i="24"/>
  <c r="F34" i="24"/>
  <c r="E34" i="24"/>
  <c r="D34" i="24"/>
  <c r="H30" i="24"/>
  <c r="G30" i="24"/>
  <c r="F30" i="24"/>
  <c r="E30" i="24"/>
  <c r="D30" i="24"/>
  <c r="H22" i="24"/>
  <c r="G22" i="24"/>
  <c r="F22" i="24"/>
  <c r="E22" i="24"/>
  <c r="D22" i="24"/>
  <c r="H19" i="24"/>
  <c r="G19" i="24"/>
  <c r="F19" i="24"/>
  <c r="E19" i="24"/>
  <c r="D19" i="24"/>
  <c r="H15" i="24"/>
  <c r="H14" i="24" s="1"/>
  <c r="G15" i="24"/>
  <c r="F15" i="24"/>
  <c r="E15" i="24"/>
  <c r="D15" i="24"/>
  <c r="D14" i="24"/>
  <c r="H198" i="23"/>
  <c r="G198" i="23"/>
  <c r="G197" i="23" s="1"/>
  <c r="F198" i="23"/>
  <c r="E198" i="23"/>
  <c r="E197" i="23" s="1"/>
  <c r="D198" i="23"/>
  <c r="H197" i="23"/>
  <c r="F197" i="23"/>
  <c r="D197" i="23"/>
  <c r="F192" i="23"/>
  <c r="H185" i="23"/>
  <c r="H184" i="23" s="1"/>
  <c r="G185" i="23"/>
  <c r="F185" i="23"/>
  <c r="F184" i="23" s="1"/>
  <c r="E185" i="23"/>
  <c r="D185" i="23"/>
  <c r="D184" i="23" s="1"/>
  <c r="G184" i="23"/>
  <c r="E184" i="23"/>
  <c r="H180" i="23"/>
  <c r="H179" i="23" s="1"/>
  <c r="G180" i="23"/>
  <c r="F180" i="23"/>
  <c r="F179" i="23" s="1"/>
  <c r="E180" i="23"/>
  <c r="D180" i="23"/>
  <c r="D179" i="23" s="1"/>
  <c r="G179" i="23"/>
  <c r="E179" i="23"/>
  <c r="F176" i="23"/>
  <c r="E176" i="23"/>
  <c r="D176" i="23"/>
  <c r="F167" i="23"/>
  <c r="E167" i="23"/>
  <c r="F154" i="23"/>
  <c r="F145" i="23" s="1"/>
  <c r="F144" i="23" s="1"/>
  <c r="F143" i="23" s="1"/>
  <c r="E154" i="23"/>
  <c r="D154" i="23"/>
  <c r="D145" i="23" s="1"/>
  <c r="D144" i="23" s="1"/>
  <c r="D143" i="23" s="1"/>
  <c r="H145" i="23"/>
  <c r="G145" i="23"/>
  <c r="G144" i="23" s="1"/>
  <c r="G143" i="23" s="1"/>
  <c r="E145" i="23"/>
  <c r="E144" i="23" s="1"/>
  <c r="E143" i="23" s="1"/>
  <c r="H144" i="23"/>
  <c r="H143" i="23" s="1"/>
  <c r="D142" i="23"/>
  <c r="D141" i="23" s="1"/>
  <c r="D140" i="23" s="1"/>
  <c r="D139" i="23" s="1"/>
  <c r="H141" i="23"/>
  <c r="G141" i="23"/>
  <c r="G140" i="23" s="1"/>
  <c r="G139" i="23" s="1"/>
  <c r="F141" i="23"/>
  <c r="E141" i="23"/>
  <c r="E140" i="23" s="1"/>
  <c r="E139" i="23" s="1"/>
  <c r="H140" i="23"/>
  <c r="H139" i="23" s="1"/>
  <c r="F140" i="23"/>
  <c r="F139" i="23" s="1"/>
  <c r="H134" i="23"/>
  <c r="G134" i="23"/>
  <c r="F134" i="23"/>
  <c r="E134" i="23"/>
  <c r="D134" i="23"/>
  <c r="H133" i="23"/>
  <c r="G133" i="23"/>
  <c r="G132" i="23" s="1"/>
  <c r="G121" i="23" s="1"/>
  <c r="F133" i="23"/>
  <c r="E133" i="23"/>
  <c r="E132" i="23" s="1"/>
  <c r="E121" i="23" s="1"/>
  <c r="D133" i="23"/>
  <c r="H132" i="23"/>
  <c r="F132" i="23"/>
  <c r="D132" i="23"/>
  <c r="F128" i="23"/>
  <c r="H121" i="23"/>
  <c r="F121" i="23"/>
  <c r="D121" i="23"/>
  <c r="H119" i="23"/>
  <c r="G119" i="23"/>
  <c r="G118" i="23" s="1"/>
  <c r="G117" i="23" s="1"/>
  <c r="F119" i="23"/>
  <c r="E119" i="23"/>
  <c r="E118" i="23" s="1"/>
  <c r="E117" i="23" s="1"/>
  <c r="D119" i="23"/>
  <c r="H118" i="23"/>
  <c r="H117" i="23" s="1"/>
  <c r="F118" i="23"/>
  <c r="F117" i="23" s="1"/>
  <c r="D118" i="23"/>
  <c r="D117" i="23" s="1"/>
  <c r="H115" i="23"/>
  <c r="G115" i="23"/>
  <c r="F115" i="23"/>
  <c r="E115" i="23"/>
  <c r="D115" i="23"/>
  <c r="H111" i="23"/>
  <c r="G111" i="23"/>
  <c r="F111" i="23"/>
  <c r="E111" i="23"/>
  <c r="D111" i="23"/>
  <c r="H107" i="23"/>
  <c r="G107" i="23"/>
  <c r="F107" i="23"/>
  <c r="E107" i="23"/>
  <c r="D107" i="23"/>
  <c r="H105" i="23"/>
  <c r="G105" i="23"/>
  <c r="F105" i="23"/>
  <c r="E105" i="23"/>
  <c r="D105" i="23"/>
  <c r="H101" i="23"/>
  <c r="G101" i="23"/>
  <c r="F101" i="23"/>
  <c r="E101" i="23"/>
  <c r="D101" i="23"/>
  <c r="H96" i="23"/>
  <c r="G96" i="23"/>
  <c r="F96" i="23"/>
  <c r="E96" i="23"/>
  <c r="D96" i="23"/>
  <c r="H94" i="23"/>
  <c r="G94" i="23"/>
  <c r="F94" i="23"/>
  <c r="E94" i="23"/>
  <c r="D94" i="23"/>
  <c r="H91" i="23"/>
  <c r="G91" i="23"/>
  <c r="F91" i="23"/>
  <c r="E91" i="23"/>
  <c r="D91" i="23"/>
  <c r="G87" i="23"/>
  <c r="G128" i="23" s="1"/>
  <c r="G167" i="23" s="1"/>
  <c r="G192" i="23" s="1"/>
  <c r="F87" i="23"/>
  <c r="E87" i="23"/>
  <c r="E128" i="23" s="1"/>
  <c r="E192" i="23" s="1"/>
  <c r="H75" i="23"/>
  <c r="G75" i="23"/>
  <c r="F75" i="23"/>
  <c r="E75" i="23"/>
  <c r="D75" i="23"/>
  <c r="H69" i="23"/>
  <c r="G69" i="23"/>
  <c r="F69" i="23"/>
  <c r="E69" i="23"/>
  <c r="D69" i="23"/>
  <c r="H66" i="23"/>
  <c r="G66" i="23"/>
  <c r="G65" i="23" s="1"/>
  <c r="F66" i="23"/>
  <c r="E66" i="23"/>
  <c r="E65" i="23" s="1"/>
  <c r="D66" i="23"/>
  <c r="H65" i="23"/>
  <c r="H59" i="23" s="1"/>
  <c r="H58" i="23" s="1"/>
  <c r="F65" i="23"/>
  <c r="F59" i="23" s="1"/>
  <c r="F58" i="23" s="1"/>
  <c r="D65" i="23"/>
  <c r="D59" i="23" s="1"/>
  <c r="D58" i="23" s="1"/>
  <c r="H61" i="23"/>
  <c r="G61" i="23"/>
  <c r="G60" i="23" s="1"/>
  <c r="F61" i="23"/>
  <c r="E61" i="23"/>
  <c r="E60" i="23" s="1"/>
  <c r="D61" i="23"/>
  <c r="H60" i="23"/>
  <c r="F60" i="23"/>
  <c r="D60" i="23"/>
  <c r="G54" i="23"/>
  <c r="F54" i="23"/>
  <c r="E54" i="23"/>
  <c r="H42" i="23"/>
  <c r="G42" i="23"/>
  <c r="F42" i="23"/>
  <c r="E42" i="23"/>
  <c r="D42" i="23"/>
  <c r="H38" i="23"/>
  <c r="G38" i="23"/>
  <c r="G37" i="23" s="1"/>
  <c r="F38" i="23"/>
  <c r="E38" i="23"/>
  <c r="E37" i="23" s="1"/>
  <c r="D38" i="23"/>
  <c r="H37" i="23"/>
  <c r="F37" i="23"/>
  <c r="D37" i="23"/>
  <c r="H34" i="23"/>
  <c r="G34" i="23"/>
  <c r="F34" i="23"/>
  <c r="E34" i="23"/>
  <c r="D34" i="23"/>
  <c r="H30" i="23"/>
  <c r="G30" i="23"/>
  <c r="F30" i="23"/>
  <c r="E30" i="23"/>
  <c r="D30" i="23"/>
  <c r="H22" i="23"/>
  <c r="G22" i="23"/>
  <c r="F22" i="23"/>
  <c r="E22" i="23"/>
  <c r="D22" i="23"/>
  <c r="H19" i="23"/>
  <c r="G19" i="23"/>
  <c r="F19" i="23"/>
  <c r="E19" i="23"/>
  <c r="D19" i="23"/>
  <c r="H15" i="23"/>
  <c r="G15" i="23"/>
  <c r="G14" i="23" s="1"/>
  <c r="G13" i="23" s="1"/>
  <c r="G12" i="23" s="1"/>
  <c r="F15" i="23"/>
  <c r="E15" i="23"/>
  <c r="E14" i="23" s="1"/>
  <c r="E13" i="23" s="1"/>
  <c r="E12" i="23" s="1"/>
  <c r="D15" i="23"/>
  <c r="H14" i="23"/>
  <c r="H13" i="23" s="1"/>
  <c r="H12" i="23" s="1"/>
  <c r="F14" i="23"/>
  <c r="F13" i="23" s="1"/>
  <c r="F12" i="23" s="1"/>
  <c r="F11" i="23" s="1"/>
  <c r="F206" i="23" s="1"/>
  <c r="D14" i="23"/>
  <c r="D13" i="23" s="1"/>
  <c r="D12" i="23" s="1"/>
  <c r="E11" i="25" l="1"/>
  <c r="D13" i="25"/>
  <c r="D12" i="25" s="1"/>
  <c r="D11" i="25" s="1"/>
  <c r="F13" i="25"/>
  <c r="F12" i="25" s="1"/>
  <c r="F11" i="25" s="1"/>
  <c r="H13" i="25"/>
  <c r="H12" i="25" s="1"/>
  <c r="H11" i="25" s="1"/>
  <c r="H206" i="25" s="1"/>
  <c r="G206" i="25"/>
  <c r="E206" i="25"/>
  <c r="D206" i="25"/>
  <c r="F206" i="25"/>
  <c r="E59" i="24"/>
  <c r="E58" i="24" s="1"/>
  <c r="F14" i="24"/>
  <c r="D132" i="24"/>
  <c r="D121" i="24" s="1"/>
  <c r="D117" i="24" s="1"/>
  <c r="F132" i="24"/>
  <c r="F121" i="24" s="1"/>
  <c r="H132" i="24"/>
  <c r="H121" i="24" s="1"/>
  <c r="F117" i="24"/>
  <c r="H117" i="24"/>
  <c r="G59" i="24"/>
  <c r="G58" i="24" s="1"/>
  <c r="E117" i="24"/>
  <c r="G117" i="24"/>
  <c r="H143" i="24"/>
  <c r="E14" i="24"/>
  <c r="E13" i="24" s="1"/>
  <c r="E12" i="24" s="1"/>
  <c r="G14" i="24"/>
  <c r="G13" i="24" s="1"/>
  <c r="G12" i="24" s="1"/>
  <c r="F37" i="24"/>
  <c r="F13" i="24" s="1"/>
  <c r="F12" i="24" s="1"/>
  <c r="H37" i="24"/>
  <c r="H13" i="24" s="1"/>
  <c r="H12" i="24" s="1"/>
  <c r="F65" i="24"/>
  <c r="F59" i="24" s="1"/>
  <c r="F58" i="24" s="1"/>
  <c r="H65" i="24"/>
  <c r="H59" i="24" s="1"/>
  <c r="H58" i="24" s="1"/>
  <c r="F145" i="24"/>
  <c r="F144" i="24" s="1"/>
  <c r="F143" i="24" s="1"/>
  <c r="E11" i="24"/>
  <c r="E206" i="24" s="1"/>
  <c r="D37" i="24"/>
  <c r="D65" i="24"/>
  <c r="D145" i="24"/>
  <c r="D206" i="23"/>
  <c r="D11" i="23"/>
  <c r="H11" i="23"/>
  <c r="H206" i="23" s="1"/>
  <c r="E59" i="23"/>
  <c r="E58" i="23" s="1"/>
  <c r="E11" i="23" s="1"/>
  <c r="E206" i="23" s="1"/>
  <c r="G59" i="23"/>
  <c r="G58" i="23" s="1"/>
  <c r="G11" i="23" s="1"/>
  <c r="G206" i="23" s="1"/>
  <c r="F11" i="24" l="1"/>
  <c r="F206" i="24" s="1"/>
  <c r="H11" i="24"/>
  <c r="H206" i="24" s="1"/>
  <c r="G11" i="24"/>
  <c r="G206" i="24" s="1"/>
  <c r="D13" i="24"/>
  <c r="D144" i="24"/>
  <c r="D59" i="24"/>
  <c r="F123" i="17"/>
  <c r="F122" i="17"/>
  <c r="G121" i="17"/>
  <c r="E121" i="17"/>
  <c r="D121" i="17"/>
  <c r="F121" i="17" s="1"/>
  <c r="G120" i="17"/>
  <c r="E120" i="17"/>
  <c r="D120" i="17"/>
  <c r="F120" i="17" s="1"/>
  <c r="F119" i="17"/>
  <c r="F118" i="17"/>
  <c r="G117" i="17"/>
  <c r="E117" i="17"/>
  <c r="D117" i="17"/>
  <c r="F117" i="17" s="1"/>
  <c r="G116" i="17"/>
  <c r="E116" i="17"/>
  <c r="D116" i="17"/>
  <c r="F116" i="17" s="1"/>
  <c r="F115" i="17"/>
  <c r="G114" i="17"/>
  <c r="E114" i="17"/>
  <c r="D114" i="17"/>
  <c r="F114" i="17" s="1"/>
  <c r="G113" i="17"/>
  <c r="G90" i="17" s="1"/>
  <c r="E113" i="17"/>
  <c r="E90" i="17" s="1"/>
  <c r="D113" i="17"/>
  <c r="F113" i="17" s="1"/>
  <c r="F106" i="17"/>
  <c r="G105" i="17"/>
  <c r="E105" i="17"/>
  <c r="D105" i="17"/>
  <c r="F105" i="17" s="1"/>
  <c r="F104" i="17"/>
  <c r="F103" i="17"/>
  <c r="G102" i="17"/>
  <c r="E102" i="17"/>
  <c r="D102" i="17"/>
  <c r="F102" i="17" s="1"/>
  <c r="F101" i="17"/>
  <c r="F100" i="17"/>
  <c r="G99" i="17"/>
  <c r="E99" i="17"/>
  <c r="D99" i="17"/>
  <c r="F99" i="17" s="1"/>
  <c r="F98" i="17"/>
  <c r="F97" i="17"/>
  <c r="F96" i="17"/>
  <c r="F95" i="17"/>
  <c r="F94" i="17"/>
  <c r="F93" i="17"/>
  <c r="G92" i="17"/>
  <c r="E92" i="17"/>
  <c r="E124" i="17" s="1"/>
  <c r="D92" i="17"/>
  <c r="F92" i="17" s="1"/>
  <c r="G91" i="17"/>
  <c r="E91" i="17"/>
  <c r="D91" i="17"/>
  <c r="F91" i="17" s="1"/>
  <c r="D90" i="17"/>
  <c r="F90" i="17" s="1"/>
  <c r="F87" i="17"/>
  <c r="F111" i="17" s="1"/>
  <c r="F81" i="17"/>
  <c r="G80" i="17"/>
  <c r="E80" i="17"/>
  <c r="D80" i="17"/>
  <c r="F80" i="17" s="1"/>
  <c r="G79" i="17"/>
  <c r="E79" i="17"/>
  <c r="D79" i="17"/>
  <c r="F79" i="17" s="1"/>
  <c r="G78" i="17"/>
  <c r="E78" i="17"/>
  <c r="D78" i="17"/>
  <c r="F78" i="17" s="1"/>
  <c r="F77" i="17"/>
  <c r="G76" i="17"/>
  <c r="E76" i="17"/>
  <c r="D76" i="17"/>
  <c r="F76" i="17" s="1"/>
  <c r="F75" i="17"/>
  <c r="G74" i="17"/>
  <c r="E74" i="17"/>
  <c r="D74" i="17"/>
  <c r="F74" i="17" s="1"/>
  <c r="F73" i="17"/>
  <c r="F72" i="17"/>
  <c r="G71" i="17"/>
  <c r="E71" i="17"/>
  <c r="D71" i="17"/>
  <c r="F71" i="17" s="1"/>
  <c r="F70" i="17"/>
  <c r="G69" i="17"/>
  <c r="E69" i="17"/>
  <c r="D69" i="17"/>
  <c r="F69" i="17" s="1"/>
  <c r="F68" i="17"/>
  <c r="G67" i="17"/>
  <c r="E67" i="17"/>
  <c r="D67" i="17"/>
  <c r="F67" i="17" s="1"/>
  <c r="F66" i="17"/>
  <c r="F65" i="17"/>
  <c r="G64" i="17"/>
  <c r="E64" i="17"/>
  <c r="D64" i="17"/>
  <c r="F64" i="17" s="1"/>
  <c r="F63" i="17"/>
  <c r="F62" i="17"/>
  <c r="F61" i="17"/>
  <c r="F60" i="17"/>
  <c r="F59" i="17"/>
  <c r="G58" i="17"/>
  <c r="E58" i="17"/>
  <c r="D58" i="17"/>
  <c r="D55" i="17" s="1"/>
  <c r="F57" i="17"/>
  <c r="G56" i="17"/>
  <c r="E56" i="17"/>
  <c r="D56" i="17"/>
  <c r="F56" i="17" s="1"/>
  <c r="G55" i="17"/>
  <c r="E55" i="17"/>
  <c r="G54" i="17"/>
  <c r="E54" i="17"/>
  <c r="E43" i="17" s="1"/>
  <c r="F43" i="17" s="1"/>
  <c r="G53" i="17"/>
  <c r="E53" i="17"/>
  <c r="G50" i="17"/>
  <c r="G87" i="17" s="1"/>
  <c r="G111" i="17" s="1"/>
  <c r="F50" i="17"/>
  <c r="F42" i="17"/>
  <c r="F41" i="17"/>
  <c r="F40" i="17"/>
  <c r="F39" i="17"/>
  <c r="G38" i="17"/>
  <c r="G33" i="17" s="1"/>
  <c r="E38" i="17"/>
  <c r="E33" i="17" s="1"/>
  <c r="D38" i="17"/>
  <c r="F38" i="17" s="1"/>
  <c r="F37" i="17"/>
  <c r="F36" i="17"/>
  <c r="F35" i="17"/>
  <c r="G34" i="17"/>
  <c r="E34" i="17"/>
  <c r="D34" i="17"/>
  <c r="F34" i="17" s="1"/>
  <c r="D33" i="17"/>
  <c r="F33" i="17" s="1"/>
  <c r="F32" i="17"/>
  <c r="G30" i="17"/>
  <c r="E30" i="17"/>
  <c r="D30" i="17"/>
  <c r="F30" i="17" s="1"/>
  <c r="F29" i="17"/>
  <c r="F28" i="17"/>
  <c r="G27" i="17"/>
  <c r="E27" i="17"/>
  <c r="D27" i="17"/>
  <c r="F27" i="17" s="1"/>
  <c r="F26" i="17"/>
  <c r="F25" i="17"/>
  <c r="F24" i="17"/>
  <c r="F23" i="17"/>
  <c r="F22" i="17"/>
  <c r="F21" i="17"/>
  <c r="G20" i="17"/>
  <c r="E20" i="17"/>
  <c r="D20" i="17"/>
  <c r="F20" i="17" s="1"/>
  <c r="F19" i="17"/>
  <c r="F18" i="17"/>
  <c r="G17" i="17"/>
  <c r="G12" i="17" s="1"/>
  <c r="G11" i="17" s="1"/>
  <c r="G10" i="17" s="1"/>
  <c r="G9" i="17" s="1"/>
  <c r="G124" i="17" s="1"/>
  <c r="E17" i="17"/>
  <c r="E12" i="17" s="1"/>
  <c r="E11" i="17" s="1"/>
  <c r="E10" i="17" s="1"/>
  <c r="E9" i="17" s="1"/>
  <c r="D17" i="17"/>
  <c r="F17" i="17" s="1"/>
  <c r="F16" i="17"/>
  <c r="F15" i="17"/>
  <c r="F14" i="17"/>
  <c r="G13" i="17"/>
  <c r="E13" i="17"/>
  <c r="D13" i="17"/>
  <c r="F13" i="17" s="1"/>
  <c r="D12" i="17"/>
  <c r="F12" i="17" s="1"/>
  <c r="D11" i="17"/>
  <c r="F11" i="17" s="1"/>
  <c r="D10" i="17"/>
  <c r="F10" i="17" s="1"/>
  <c r="D143" i="24" l="1"/>
  <c r="D58" i="24"/>
  <c r="D12" i="24"/>
  <c r="F55" i="17"/>
  <c r="D54" i="17"/>
  <c r="F58" i="17"/>
  <c r="I79" i="16"/>
  <c r="F78" i="16"/>
  <c r="O78" i="16" s="1"/>
  <c r="M77" i="16"/>
  <c r="O77" i="16" s="1"/>
  <c r="J77" i="16"/>
  <c r="E77" i="16"/>
  <c r="D77" i="16"/>
  <c r="F77" i="16" s="1"/>
  <c r="M76" i="16"/>
  <c r="O76" i="16" s="1"/>
  <c r="J76" i="16"/>
  <c r="E76" i="16"/>
  <c r="D76" i="16"/>
  <c r="F76" i="16" s="1"/>
  <c r="F75" i="16"/>
  <c r="O75" i="16" s="1"/>
  <c r="F74" i="16"/>
  <c r="O74" i="16" s="1"/>
  <c r="F73" i="16"/>
  <c r="O73" i="16" s="1"/>
  <c r="M72" i="16"/>
  <c r="J72" i="16"/>
  <c r="E72" i="16"/>
  <c r="D72" i="16"/>
  <c r="D71" i="16" s="1"/>
  <c r="F71" i="16" s="1"/>
  <c r="L71" i="16"/>
  <c r="K71" i="16"/>
  <c r="J71" i="16"/>
  <c r="E71" i="16"/>
  <c r="O70" i="16"/>
  <c r="F70" i="16"/>
  <c r="M69" i="16"/>
  <c r="J69" i="16"/>
  <c r="E69" i="16"/>
  <c r="D69" i="16"/>
  <c r="F69" i="16" s="1"/>
  <c r="O69" i="16" s="1"/>
  <c r="M68" i="16"/>
  <c r="J68" i="16"/>
  <c r="E68" i="16"/>
  <c r="D68" i="16"/>
  <c r="F68" i="16" s="1"/>
  <c r="O68" i="16" s="1"/>
  <c r="M64" i="16"/>
  <c r="J64" i="16"/>
  <c r="F64" i="16"/>
  <c r="F56" i="16"/>
  <c r="M55" i="16"/>
  <c r="J55" i="16"/>
  <c r="E55" i="16"/>
  <c r="D55" i="16"/>
  <c r="F55" i="16" s="1"/>
  <c r="F54" i="16"/>
  <c r="O54" i="16" s="1"/>
  <c r="M53" i="16"/>
  <c r="J53" i="16"/>
  <c r="E53" i="16"/>
  <c r="D53" i="16"/>
  <c r="D49" i="16" s="1"/>
  <c r="F52" i="16"/>
  <c r="O52" i="16" s="1"/>
  <c r="O51" i="16"/>
  <c r="O50" i="16"/>
  <c r="F50" i="16"/>
  <c r="J49" i="16"/>
  <c r="E49" i="16"/>
  <c r="L48" i="16"/>
  <c r="K48" i="16"/>
  <c r="J48" i="16"/>
  <c r="E48" i="16"/>
  <c r="F47" i="16"/>
  <c r="F46" i="16"/>
  <c r="O46" i="16" s="1"/>
  <c r="M45" i="16"/>
  <c r="O45" i="16" s="1"/>
  <c r="J45" i="16"/>
  <c r="E45" i="16"/>
  <c r="D45" i="16"/>
  <c r="F45" i="16" s="1"/>
  <c r="M44" i="16"/>
  <c r="O44" i="16" s="1"/>
  <c r="J44" i="16"/>
  <c r="E44" i="16"/>
  <c r="D44" i="16"/>
  <c r="F44" i="16" s="1"/>
  <c r="M43" i="16"/>
  <c r="O43" i="16" s="1"/>
  <c r="J43" i="16"/>
  <c r="E43" i="16"/>
  <c r="D43" i="16"/>
  <c r="F43" i="16" s="1"/>
  <c r="F42" i="16"/>
  <c r="O42" i="16" s="1"/>
  <c r="F41" i="16"/>
  <c r="O41" i="16" s="1"/>
  <c r="M40" i="16"/>
  <c r="O40" i="16" s="1"/>
  <c r="J40" i="16"/>
  <c r="E40" i="16"/>
  <c r="D40" i="16"/>
  <c r="F40" i="16" s="1"/>
  <c r="F39" i="16"/>
  <c r="O39" i="16" s="1"/>
  <c r="F38" i="16"/>
  <c r="O38" i="16" s="1"/>
  <c r="M37" i="16"/>
  <c r="J37" i="16"/>
  <c r="E37" i="16"/>
  <c r="D37" i="16"/>
  <c r="D20" i="16" s="1"/>
  <c r="F36" i="16"/>
  <c r="O36" i="16" s="1"/>
  <c r="F35" i="16"/>
  <c r="O35" i="16" s="1"/>
  <c r="F34" i="16"/>
  <c r="O34" i="16" s="1"/>
  <c r="F33" i="16"/>
  <c r="O33" i="16" s="1"/>
  <c r="F32" i="16"/>
  <c r="O32" i="16" s="1"/>
  <c r="F31" i="16"/>
  <c r="O31" i="16" s="1"/>
  <c r="M30" i="16"/>
  <c r="O30" i="16" s="1"/>
  <c r="J30" i="16"/>
  <c r="F30" i="16"/>
  <c r="F29" i="16"/>
  <c r="O29" i="16" s="1"/>
  <c r="E29" i="16"/>
  <c r="F28" i="16"/>
  <c r="E28" i="16"/>
  <c r="M27" i="16"/>
  <c r="J27" i="16"/>
  <c r="E27" i="16"/>
  <c r="D27" i="16"/>
  <c r="F27" i="16" s="1"/>
  <c r="O27" i="16" s="1"/>
  <c r="F26" i="16"/>
  <c r="M25" i="16"/>
  <c r="J25" i="16"/>
  <c r="E25" i="16"/>
  <c r="D25" i="16"/>
  <c r="F25" i="16" s="1"/>
  <c r="F24" i="16"/>
  <c r="M23" i="16"/>
  <c r="J23" i="16"/>
  <c r="E23" i="16"/>
  <c r="D23" i="16"/>
  <c r="F23" i="16" s="1"/>
  <c r="F22" i="16"/>
  <c r="M21" i="16"/>
  <c r="J21" i="16"/>
  <c r="E21" i="16"/>
  <c r="D21" i="16"/>
  <c r="F21" i="16" s="1"/>
  <c r="L20" i="16"/>
  <c r="K20" i="16"/>
  <c r="J20" i="16"/>
  <c r="E20" i="16"/>
  <c r="J19" i="16"/>
  <c r="J18" i="16" s="1"/>
  <c r="E19" i="16"/>
  <c r="E18" i="16"/>
  <c r="O17" i="16"/>
  <c r="L17" i="16"/>
  <c r="K17" i="16"/>
  <c r="F17" i="16"/>
  <c r="O16" i="16"/>
  <c r="L16" i="16"/>
  <c r="K16" i="16"/>
  <c r="F16" i="16"/>
  <c r="M15" i="16"/>
  <c r="J15" i="16"/>
  <c r="E15" i="16"/>
  <c r="E14" i="16" s="1"/>
  <c r="E13" i="16" s="1"/>
  <c r="E12" i="16" s="1"/>
  <c r="E79" i="16" s="1"/>
  <c r="D15" i="16"/>
  <c r="M14" i="16"/>
  <c r="J14" i="16"/>
  <c r="J13" i="16" s="1"/>
  <c r="J12" i="16" s="1"/>
  <c r="J79" i="16" s="1"/>
  <c r="D14" i="16"/>
  <c r="M13" i="16"/>
  <c r="D13" i="16"/>
  <c r="L12" i="16"/>
  <c r="L79" i="16" s="1"/>
  <c r="K12" i="16"/>
  <c r="K79" i="16" s="1"/>
  <c r="D206" i="24" l="1"/>
  <c r="D11" i="24"/>
  <c r="F54" i="17"/>
  <c r="D53" i="17"/>
  <c r="F14" i="16"/>
  <c r="O14" i="16" s="1"/>
  <c r="O53" i="16"/>
  <c r="F13" i="16"/>
  <c r="O13" i="16" s="1"/>
  <c r="F15" i="16"/>
  <c r="F20" i="16"/>
  <c r="D19" i="16"/>
  <c r="F49" i="16"/>
  <c r="D48" i="16"/>
  <c r="F48" i="16" s="1"/>
  <c r="F37" i="16"/>
  <c r="O37" i="16" s="1"/>
  <c r="F53" i="16"/>
  <c r="F72" i="16"/>
  <c r="O72" i="16" s="1"/>
  <c r="M20" i="16"/>
  <c r="M49" i="16"/>
  <c r="M71" i="16"/>
  <c r="I79" i="12"/>
  <c r="O78" i="12"/>
  <c r="F78" i="12"/>
  <c r="M77" i="12"/>
  <c r="J77" i="12"/>
  <c r="E77" i="12"/>
  <c r="D77" i="12"/>
  <c r="F77" i="12" s="1"/>
  <c r="O77" i="12" s="1"/>
  <c r="M76" i="12"/>
  <c r="J76" i="12"/>
  <c r="E76" i="12"/>
  <c r="D76" i="12"/>
  <c r="F76" i="12" s="1"/>
  <c r="O76" i="12" s="1"/>
  <c r="O75" i="12"/>
  <c r="F75" i="12"/>
  <c r="O74" i="12"/>
  <c r="F74" i="12"/>
  <c r="O73" i="12"/>
  <c r="F73" i="12"/>
  <c r="M72" i="12"/>
  <c r="J72" i="12"/>
  <c r="J71" i="12" s="1"/>
  <c r="E72" i="12"/>
  <c r="E71" i="12" s="1"/>
  <c r="D72" i="12"/>
  <c r="F72" i="12" s="1"/>
  <c r="O72" i="12" s="1"/>
  <c r="M71" i="12"/>
  <c r="L71" i="12"/>
  <c r="K71" i="12"/>
  <c r="D71" i="12"/>
  <c r="F71" i="12" s="1"/>
  <c r="F70" i="12"/>
  <c r="O70" i="12" s="1"/>
  <c r="M69" i="12"/>
  <c r="O69" i="12" s="1"/>
  <c r="J69" i="12"/>
  <c r="E69" i="12"/>
  <c r="D69" i="12"/>
  <c r="F69" i="12" s="1"/>
  <c r="M68" i="12"/>
  <c r="O68" i="12" s="1"/>
  <c r="J68" i="12"/>
  <c r="E68" i="12"/>
  <c r="D68" i="12"/>
  <c r="F68" i="12" s="1"/>
  <c r="M64" i="12"/>
  <c r="J64" i="12"/>
  <c r="F64" i="12"/>
  <c r="F56" i="12"/>
  <c r="M55" i="12"/>
  <c r="J55" i="12"/>
  <c r="E55" i="12"/>
  <c r="D55" i="12"/>
  <c r="F55" i="12" s="1"/>
  <c r="O54" i="12"/>
  <c r="F54" i="12"/>
  <c r="M53" i="12"/>
  <c r="J53" i="12"/>
  <c r="J49" i="12" s="1"/>
  <c r="J48" i="12" s="1"/>
  <c r="E53" i="12"/>
  <c r="E49" i="12" s="1"/>
  <c r="E48" i="12" s="1"/>
  <c r="D53" i="12"/>
  <c r="F53" i="12" s="1"/>
  <c r="O53" i="12" s="1"/>
  <c r="O52" i="12"/>
  <c r="F52" i="12"/>
  <c r="O51" i="12"/>
  <c r="F50" i="12"/>
  <c r="O50" i="12" s="1"/>
  <c r="M49" i="12"/>
  <c r="D49" i="12"/>
  <c r="F49" i="12" s="1"/>
  <c r="M48" i="12"/>
  <c r="L48" i="12"/>
  <c r="K48" i="12"/>
  <c r="D48" i="12"/>
  <c r="F48" i="12" s="1"/>
  <c r="F47" i="12"/>
  <c r="O46" i="12"/>
  <c r="F46" i="12"/>
  <c r="M45" i="12"/>
  <c r="J45" i="12"/>
  <c r="E45" i="12"/>
  <c r="D45" i="12"/>
  <c r="F45" i="12" s="1"/>
  <c r="O45" i="12" s="1"/>
  <c r="M44" i="12"/>
  <c r="J44" i="12"/>
  <c r="E44" i="12"/>
  <c r="D44" i="12"/>
  <c r="F44" i="12" s="1"/>
  <c r="O44" i="12" s="1"/>
  <c r="M43" i="12"/>
  <c r="J43" i="12"/>
  <c r="E43" i="12"/>
  <c r="D43" i="12"/>
  <c r="F43" i="12" s="1"/>
  <c r="O43" i="12" s="1"/>
  <c r="O42" i="12"/>
  <c r="F42" i="12"/>
  <c r="O41" i="12"/>
  <c r="F41" i="12"/>
  <c r="M40" i="12"/>
  <c r="J40" i="12"/>
  <c r="E40" i="12"/>
  <c r="D40" i="12"/>
  <c r="F40" i="12" s="1"/>
  <c r="O40" i="12" s="1"/>
  <c r="O39" i="12"/>
  <c r="F39" i="12"/>
  <c r="O38" i="12"/>
  <c r="F38" i="12"/>
  <c r="M37" i="12"/>
  <c r="J37" i="12"/>
  <c r="E37" i="12"/>
  <c r="D37" i="12"/>
  <c r="F37" i="12" s="1"/>
  <c r="O37" i="12" s="1"/>
  <c r="O36" i="12"/>
  <c r="F36" i="12"/>
  <c r="O35" i="12"/>
  <c r="F35" i="12"/>
  <c r="O34" i="12"/>
  <c r="F34" i="12"/>
  <c r="O33" i="12"/>
  <c r="F33" i="12"/>
  <c r="O32" i="12"/>
  <c r="F32" i="12"/>
  <c r="O31" i="12"/>
  <c r="F31" i="12"/>
  <c r="O30" i="12"/>
  <c r="M30" i="12"/>
  <c r="J30" i="12"/>
  <c r="F30" i="12"/>
  <c r="E29" i="12"/>
  <c r="F29" i="12" s="1"/>
  <c r="O29" i="12" s="1"/>
  <c r="E28" i="12"/>
  <c r="F28" i="12" s="1"/>
  <c r="M27" i="12"/>
  <c r="J27" i="12"/>
  <c r="D27" i="12"/>
  <c r="F26" i="12"/>
  <c r="M25" i="12"/>
  <c r="J25" i="12"/>
  <c r="E25" i="12"/>
  <c r="D25" i="12"/>
  <c r="F25" i="12" s="1"/>
  <c r="F24" i="12"/>
  <c r="M23" i="12"/>
  <c r="J23" i="12"/>
  <c r="E23" i="12"/>
  <c r="D23" i="12"/>
  <c r="F23" i="12" s="1"/>
  <c r="F22" i="12"/>
  <c r="M21" i="12"/>
  <c r="J21" i="12"/>
  <c r="E21" i="12"/>
  <c r="D21" i="12"/>
  <c r="F21" i="12" s="1"/>
  <c r="M20" i="12"/>
  <c r="L20" i="12"/>
  <c r="K20" i="12"/>
  <c r="J20" i="12"/>
  <c r="D20" i="12"/>
  <c r="M19" i="12"/>
  <c r="J19" i="12"/>
  <c r="D19" i="12"/>
  <c r="M18" i="12"/>
  <c r="J18" i="12"/>
  <c r="D18" i="12"/>
  <c r="L17" i="12"/>
  <c r="K17" i="12"/>
  <c r="F17" i="12"/>
  <c r="O17" i="12" s="1"/>
  <c r="L16" i="12"/>
  <c r="K16" i="12"/>
  <c r="F16" i="12"/>
  <c r="O16" i="12" s="1"/>
  <c r="M15" i="12"/>
  <c r="J15" i="12"/>
  <c r="E15" i="12"/>
  <c r="D15" i="12"/>
  <c r="F15" i="12" s="1"/>
  <c r="M14" i="12"/>
  <c r="J14" i="12"/>
  <c r="E14" i="12"/>
  <c r="D14" i="12"/>
  <c r="F14" i="12" s="1"/>
  <c r="M13" i="12"/>
  <c r="J13" i="12"/>
  <c r="E13" i="12"/>
  <c r="D13" i="12"/>
  <c r="F13" i="12" s="1"/>
  <c r="M12" i="12"/>
  <c r="L12" i="12"/>
  <c r="L79" i="12" s="1"/>
  <c r="K12" i="12"/>
  <c r="K79" i="12" s="1"/>
  <c r="J12" i="12"/>
  <c r="J79" i="12" s="1"/>
  <c r="D12" i="12"/>
  <c r="D79" i="12" s="1"/>
  <c r="F53" i="17" l="1"/>
  <c r="D9" i="17"/>
  <c r="M48" i="16"/>
  <c r="O48" i="16" s="1"/>
  <c r="O49" i="16"/>
  <c r="F19" i="16"/>
  <c r="D18" i="16"/>
  <c r="O15" i="16"/>
  <c r="P71" i="16"/>
  <c r="O71" i="16"/>
  <c r="M19" i="16"/>
  <c r="O20" i="16"/>
  <c r="O71" i="12"/>
  <c r="O13" i="12"/>
  <c r="O14" i="12"/>
  <c r="O15" i="12"/>
  <c r="O48" i="12"/>
  <c r="O49" i="12"/>
  <c r="P71" i="12"/>
  <c r="M79" i="12"/>
  <c r="E27" i="12"/>
  <c r="E20" i="12" s="1"/>
  <c r="E19" i="12" s="1"/>
  <c r="E18" i="12" s="1"/>
  <c r="E12" i="12" s="1"/>
  <c r="E79" i="12" s="1"/>
  <c r="F79" i="12" s="1"/>
  <c r="D124" i="17" l="1"/>
  <c r="F9" i="17"/>
  <c r="F124" i="17" s="1"/>
  <c r="F18" i="16"/>
  <c r="F12" i="16" s="1"/>
  <c r="D12" i="16"/>
  <c r="D79" i="16" s="1"/>
  <c r="F79" i="16" s="1"/>
  <c r="M18" i="16"/>
  <c r="O19" i="16"/>
  <c r="F19" i="12"/>
  <c r="O19" i="12" s="1"/>
  <c r="F27" i="12"/>
  <c r="O27" i="12" s="1"/>
  <c r="F20" i="12"/>
  <c r="O20" i="12" s="1"/>
  <c r="F18" i="12"/>
  <c r="O79" i="12"/>
  <c r="F123" i="14"/>
  <c r="F122" i="14"/>
  <c r="G121" i="14"/>
  <c r="E121" i="14"/>
  <c r="D121" i="14"/>
  <c r="F121" i="14" s="1"/>
  <c r="G120" i="14"/>
  <c r="E120" i="14"/>
  <c r="D120" i="14"/>
  <c r="F120" i="14" s="1"/>
  <c r="F119" i="14"/>
  <c r="F118" i="14"/>
  <c r="G117" i="14"/>
  <c r="E117" i="14"/>
  <c r="D117" i="14"/>
  <c r="F117" i="14" s="1"/>
  <c r="G116" i="14"/>
  <c r="E116" i="14"/>
  <c r="D116" i="14"/>
  <c r="F116" i="14" s="1"/>
  <c r="F115" i="14"/>
  <c r="G114" i="14"/>
  <c r="E114" i="14"/>
  <c r="D114" i="14"/>
  <c r="F114" i="14" s="1"/>
  <c r="G113" i="14"/>
  <c r="G90" i="14" s="1"/>
  <c r="E113" i="14"/>
  <c r="E90" i="14" s="1"/>
  <c r="D113" i="14"/>
  <c r="F113" i="14" s="1"/>
  <c r="F106" i="14"/>
  <c r="G105" i="14"/>
  <c r="E105" i="14"/>
  <c r="D105" i="14"/>
  <c r="F105" i="14" s="1"/>
  <c r="F104" i="14"/>
  <c r="F103" i="14"/>
  <c r="G102" i="14"/>
  <c r="E102" i="14"/>
  <c r="D102" i="14"/>
  <c r="F102" i="14" s="1"/>
  <c r="F101" i="14"/>
  <c r="F100" i="14"/>
  <c r="G99" i="14"/>
  <c r="E99" i="14"/>
  <c r="D99" i="14"/>
  <c r="F99" i="14" s="1"/>
  <c r="F98" i="14"/>
  <c r="F97" i="14"/>
  <c r="F96" i="14"/>
  <c r="F95" i="14"/>
  <c r="F94" i="14"/>
  <c r="F93" i="14"/>
  <c r="G92" i="14"/>
  <c r="E92" i="14"/>
  <c r="E124" i="14" s="1"/>
  <c r="D92" i="14"/>
  <c r="F92" i="14" s="1"/>
  <c r="G91" i="14"/>
  <c r="E91" i="14"/>
  <c r="D91" i="14"/>
  <c r="F91" i="14" s="1"/>
  <c r="D90" i="14"/>
  <c r="F90" i="14" s="1"/>
  <c r="F87" i="14"/>
  <c r="F111" i="14" s="1"/>
  <c r="F81" i="14"/>
  <c r="G80" i="14"/>
  <c r="E80" i="14"/>
  <c r="D80" i="14"/>
  <c r="F80" i="14" s="1"/>
  <c r="G79" i="14"/>
  <c r="E79" i="14"/>
  <c r="D79" i="14"/>
  <c r="F79" i="14" s="1"/>
  <c r="G78" i="14"/>
  <c r="E78" i="14"/>
  <c r="D78" i="14"/>
  <c r="F78" i="14" s="1"/>
  <c r="F77" i="14"/>
  <c r="G76" i="14"/>
  <c r="E76" i="14"/>
  <c r="D76" i="14"/>
  <c r="F76" i="14" s="1"/>
  <c r="F75" i="14"/>
  <c r="G74" i="14"/>
  <c r="E74" i="14"/>
  <c r="D74" i="14"/>
  <c r="F74" i="14" s="1"/>
  <c r="F73" i="14"/>
  <c r="F72" i="14"/>
  <c r="G71" i="14"/>
  <c r="E71" i="14"/>
  <c r="D71" i="14"/>
  <c r="F71" i="14" s="1"/>
  <c r="F70" i="14"/>
  <c r="G69" i="14"/>
  <c r="E69" i="14"/>
  <c r="D69" i="14"/>
  <c r="F69" i="14" s="1"/>
  <c r="F68" i="14"/>
  <c r="G67" i="14"/>
  <c r="E67" i="14"/>
  <c r="D67" i="14"/>
  <c r="F67" i="14" s="1"/>
  <c r="F66" i="14"/>
  <c r="F65" i="14"/>
  <c r="G64" i="14"/>
  <c r="E64" i="14"/>
  <c r="D64" i="14"/>
  <c r="F64" i="14" s="1"/>
  <c r="F63" i="14"/>
  <c r="F62" i="14"/>
  <c r="F61" i="14"/>
  <c r="F60" i="14"/>
  <c r="F59" i="14"/>
  <c r="G58" i="14"/>
  <c r="E58" i="14"/>
  <c r="D58" i="14"/>
  <c r="D55" i="14" s="1"/>
  <c r="F57" i="14"/>
  <c r="G56" i="14"/>
  <c r="E56" i="14"/>
  <c r="D56" i="14"/>
  <c r="F56" i="14" s="1"/>
  <c r="G55" i="14"/>
  <c r="E55" i="14"/>
  <c r="G54" i="14"/>
  <c r="E54" i="14"/>
  <c r="E43" i="14" s="1"/>
  <c r="F43" i="14" s="1"/>
  <c r="G53" i="14"/>
  <c r="E53" i="14"/>
  <c r="G50" i="14"/>
  <c r="G87" i="14" s="1"/>
  <c r="G111" i="14" s="1"/>
  <c r="F50" i="14"/>
  <c r="F42" i="14"/>
  <c r="F41" i="14"/>
  <c r="F40" i="14"/>
  <c r="F39" i="14"/>
  <c r="G38" i="14"/>
  <c r="G33" i="14" s="1"/>
  <c r="E38" i="14"/>
  <c r="E33" i="14" s="1"/>
  <c r="D38" i="14"/>
  <c r="F38" i="14" s="1"/>
  <c r="F37" i="14"/>
  <c r="F36" i="14"/>
  <c r="F35" i="14"/>
  <c r="G34" i="14"/>
  <c r="E34" i="14"/>
  <c r="D34" i="14"/>
  <c r="F34" i="14" s="1"/>
  <c r="D33" i="14"/>
  <c r="F33" i="14" s="1"/>
  <c r="F32" i="14"/>
  <c r="G30" i="14"/>
  <c r="E30" i="14"/>
  <c r="D30" i="14"/>
  <c r="F30" i="14" s="1"/>
  <c r="F29" i="14"/>
  <c r="F28" i="14"/>
  <c r="G27" i="14"/>
  <c r="E27" i="14"/>
  <c r="D27" i="14"/>
  <c r="F27" i="14" s="1"/>
  <c r="F26" i="14"/>
  <c r="F25" i="14"/>
  <c r="F24" i="14"/>
  <c r="F23" i="14"/>
  <c r="F22" i="14"/>
  <c r="F21" i="14"/>
  <c r="G20" i="14"/>
  <c r="E20" i="14"/>
  <c r="D20" i="14"/>
  <c r="F20" i="14" s="1"/>
  <c r="F19" i="14"/>
  <c r="F18" i="14"/>
  <c r="G17" i="14"/>
  <c r="G12" i="14" s="1"/>
  <c r="G11" i="14" s="1"/>
  <c r="G10" i="14" s="1"/>
  <c r="G9" i="14" s="1"/>
  <c r="G124" i="14" s="1"/>
  <c r="E17" i="14"/>
  <c r="E12" i="14" s="1"/>
  <c r="E11" i="14" s="1"/>
  <c r="E10" i="14" s="1"/>
  <c r="E9" i="14" s="1"/>
  <c r="D17" i="14"/>
  <c r="F17" i="14" s="1"/>
  <c r="F16" i="14"/>
  <c r="F15" i="14"/>
  <c r="F14" i="14"/>
  <c r="G13" i="14"/>
  <c r="E13" i="14"/>
  <c r="D13" i="14"/>
  <c r="F13" i="14" s="1"/>
  <c r="D12" i="14"/>
  <c r="F12" i="14" s="1"/>
  <c r="D11" i="14"/>
  <c r="F11" i="14" s="1"/>
  <c r="D10" i="14"/>
  <c r="F10" i="14" s="1"/>
  <c r="M12" i="16" l="1"/>
  <c r="O18" i="16"/>
  <c r="F12" i="12"/>
  <c r="O12" i="12" s="1"/>
  <c r="O18" i="12"/>
  <c r="F55" i="14"/>
  <c r="D54" i="14"/>
  <c r="F58" i="14"/>
  <c r="I79" i="10"/>
  <c r="F78" i="10"/>
  <c r="O78" i="10" s="1"/>
  <c r="M77" i="10"/>
  <c r="J77" i="10"/>
  <c r="E77" i="10"/>
  <c r="E76" i="10" s="1"/>
  <c r="D77" i="10"/>
  <c r="M76" i="10"/>
  <c r="J76" i="10"/>
  <c r="D76" i="10"/>
  <c r="F75" i="10"/>
  <c r="O75" i="10" s="1"/>
  <c r="F74" i="10"/>
  <c r="O74" i="10" s="1"/>
  <c r="F73" i="10"/>
  <c r="O73" i="10" s="1"/>
  <c r="M72" i="10"/>
  <c r="J72" i="10"/>
  <c r="J71" i="10" s="1"/>
  <c r="E72" i="10"/>
  <c r="D72" i="10"/>
  <c r="D71" i="10" s="1"/>
  <c r="L71" i="10"/>
  <c r="K71" i="10"/>
  <c r="E71" i="10"/>
  <c r="F70" i="10"/>
  <c r="O70" i="10" s="1"/>
  <c r="M69" i="10"/>
  <c r="J69" i="10"/>
  <c r="E69" i="10"/>
  <c r="D69" i="10"/>
  <c r="F69" i="10" s="1"/>
  <c r="O69" i="10" s="1"/>
  <c r="M68" i="10"/>
  <c r="J68" i="10"/>
  <c r="E68" i="10"/>
  <c r="D68" i="10"/>
  <c r="F68" i="10" s="1"/>
  <c r="O68" i="10" s="1"/>
  <c r="M64" i="10"/>
  <c r="J64" i="10"/>
  <c r="F64" i="10"/>
  <c r="F56" i="10"/>
  <c r="M55" i="10"/>
  <c r="J55" i="10"/>
  <c r="E55" i="10"/>
  <c r="D55" i="10"/>
  <c r="F55" i="10" s="1"/>
  <c r="F54" i="10"/>
  <c r="O54" i="10" s="1"/>
  <c r="M53" i="10"/>
  <c r="J53" i="10"/>
  <c r="E53" i="10"/>
  <c r="E49" i="10" s="1"/>
  <c r="D53" i="10"/>
  <c r="D49" i="10" s="1"/>
  <c r="F52" i="10"/>
  <c r="O52" i="10" s="1"/>
  <c r="O51" i="10"/>
  <c r="F50" i="10"/>
  <c r="O50" i="10" s="1"/>
  <c r="J49" i="10"/>
  <c r="L48" i="10"/>
  <c r="L79" i="10" s="1"/>
  <c r="K48" i="10"/>
  <c r="K79" i="10" s="1"/>
  <c r="F47" i="10"/>
  <c r="F46" i="10"/>
  <c r="O46" i="10" s="1"/>
  <c r="M45" i="10"/>
  <c r="J45" i="10"/>
  <c r="E45" i="10"/>
  <c r="E44" i="10" s="1"/>
  <c r="E43" i="10" s="1"/>
  <c r="D45" i="10"/>
  <c r="D44" i="10" s="1"/>
  <c r="J44" i="10"/>
  <c r="J43" i="10" s="1"/>
  <c r="F42" i="10"/>
  <c r="O42" i="10" s="1"/>
  <c r="F41" i="10"/>
  <c r="O41" i="10" s="1"/>
  <c r="M40" i="10"/>
  <c r="J40" i="10"/>
  <c r="J22" i="10" s="1"/>
  <c r="J21" i="10" s="1"/>
  <c r="E40" i="10"/>
  <c r="D40" i="10"/>
  <c r="F39" i="10"/>
  <c r="O39" i="10" s="1"/>
  <c r="F38" i="10"/>
  <c r="O38" i="10" s="1"/>
  <c r="M37" i="10"/>
  <c r="J37" i="10"/>
  <c r="E37" i="10"/>
  <c r="D37" i="10"/>
  <c r="F36" i="10"/>
  <c r="O36" i="10" s="1"/>
  <c r="F35" i="10"/>
  <c r="O35" i="10" s="1"/>
  <c r="F34" i="10"/>
  <c r="O34" i="10" s="1"/>
  <c r="F33" i="10"/>
  <c r="O33" i="10" s="1"/>
  <c r="F32" i="10"/>
  <c r="O32" i="10" s="1"/>
  <c r="F31" i="10"/>
  <c r="O31" i="10" s="1"/>
  <c r="F30" i="10"/>
  <c r="F29" i="10"/>
  <c r="O29" i="10" s="1"/>
  <c r="E29" i="10"/>
  <c r="E28" i="10"/>
  <c r="F28" i="10" s="1"/>
  <c r="M27" i="10"/>
  <c r="J27" i="10"/>
  <c r="E27" i="10"/>
  <c r="D27" i="10"/>
  <c r="F27" i="10" s="1"/>
  <c r="J26" i="10"/>
  <c r="J25" i="10" s="1"/>
  <c r="J17" i="10" s="1"/>
  <c r="F26" i="10"/>
  <c r="E25" i="10"/>
  <c r="D25" i="10"/>
  <c r="F25" i="10" s="1"/>
  <c r="F24" i="10"/>
  <c r="E23" i="10"/>
  <c r="E20" i="10" s="1"/>
  <c r="E19" i="10" s="1"/>
  <c r="E18" i="10" s="1"/>
  <c r="E12" i="10" s="1"/>
  <c r="D23" i="10"/>
  <c r="F22" i="10"/>
  <c r="E21" i="10"/>
  <c r="D21" i="10"/>
  <c r="F21" i="10" s="1"/>
  <c r="L20" i="10"/>
  <c r="K20" i="10"/>
  <c r="L17" i="10"/>
  <c r="K17" i="10"/>
  <c r="F17" i="10"/>
  <c r="L16" i="10"/>
  <c r="K16" i="10"/>
  <c r="F16" i="10"/>
  <c r="E15" i="10"/>
  <c r="E14" i="10" s="1"/>
  <c r="E13" i="10" s="1"/>
  <c r="D15" i="10"/>
  <c r="D14" i="10" s="1"/>
  <c r="D13" i="10" s="1"/>
  <c r="F123" i="9"/>
  <c r="F122" i="9"/>
  <c r="G121" i="9"/>
  <c r="G120" i="9" s="1"/>
  <c r="E121" i="9"/>
  <c r="E120" i="9" s="1"/>
  <c r="D121" i="9"/>
  <c r="D120" i="9"/>
  <c r="F119" i="9"/>
  <c r="F118" i="9"/>
  <c r="G117" i="9"/>
  <c r="G116" i="9" s="1"/>
  <c r="E117" i="9"/>
  <c r="E116" i="9" s="1"/>
  <c r="D117" i="9"/>
  <c r="D116" i="9"/>
  <c r="F115" i="9"/>
  <c r="G114" i="9"/>
  <c r="E114" i="9"/>
  <c r="E113" i="9" s="1"/>
  <c r="D114" i="9"/>
  <c r="F114" i="9" s="1"/>
  <c r="G113" i="9"/>
  <c r="F106" i="9"/>
  <c r="G105" i="9"/>
  <c r="E105" i="9"/>
  <c r="D105" i="9"/>
  <c r="F105" i="9" s="1"/>
  <c r="F104" i="9"/>
  <c r="F103" i="9"/>
  <c r="G102" i="9"/>
  <c r="E102" i="9"/>
  <c r="D102" i="9"/>
  <c r="F102" i="9" s="1"/>
  <c r="F101" i="9"/>
  <c r="F100" i="9"/>
  <c r="G99" i="9"/>
  <c r="E99" i="9"/>
  <c r="D99" i="9"/>
  <c r="F98" i="9"/>
  <c r="F97" i="9"/>
  <c r="F96" i="9"/>
  <c r="F95" i="9"/>
  <c r="F94" i="9"/>
  <c r="F93" i="9"/>
  <c r="G92" i="9"/>
  <c r="G91" i="9" s="1"/>
  <c r="E92" i="9"/>
  <c r="E124" i="9" s="1"/>
  <c r="D92" i="9"/>
  <c r="F92" i="9" s="1"/>
  <c r="E91" i="9"/>
  <c r="F81" i="9"/>
  <c r="G80" i="9"/>
  <c r="E80" i="9"/>
  <c r="D80" i="9"/>
  <c r="F80" i="9" s="1"/>
  <c r="G79" i="9"/>
  <c r="G78" i="9" s="1"/>
  <c r="E79" i="9"/>
  <c r="E78" i="9"/>
  <c r="F77" i="9"/>
  <c r="G76" i="9"/>
  <c r="E76" i="9"/>
  <c r="E55" i="9" s="1"/>
  <c r="E54" i="9" s="1"/>
  <c r="D76" i="9"/>
  <c r="F75" i="9"/>
  <c r="G74" i="9"/>
  <c r="E74" i="9"/>
  <c r="D74" i="9"/>
  <c r="F73" i="9"/>
  <c r="F72" i="9"/>
  <c r="G71" i="9"/>
  <c r="E71" i="9"/>
  <c r="D71" i="9"/>
  <c r="F70" i="9"/>
  <c r="G69" i="9"/>
  <c r="E69" i="9"/>
  <c r="D69" i="9"/>
  <c r="F68" i="9"/>
  <c r="G67" i="9"/>
  <c r="E67" i="9"/>
  <c r="D67" i="9"/>
  <c r="F66" i="9"/>
  <c r="F65" i="9"/>
  <c r="G64" i="9"/>
  <c r="E64" i="9"/>
  <c r="D64" i="9"/>
  <c r="F64" i="9" s="1"/>
  <c r="F63" i="9"/>
  <c r="F62" i="9"/>
  <c r="F61" i="9"/>
  <c r="F60" i="9"/>
  <c r="F59" i="9"/>
  <c r="G58" i="9"/>
  <c r="E58" i="9"/>
  <c r="D58" i="9"/>
  <c r="F57" i="9"/>
  <c r="G56" i="9"/>
  <c r="E56" i="9"/>
  <c r="D56" i="9"/>
  <c r="F56" i="9" s="1"/>
  <c r="G55" i="9"/>
  <c r="G54" i="9" s="1"/>
  <c r="G53" i="9" s="1"/>
  <c r="G50" i="9"/>
  <c r="G87" i="9" s="1"/>
  <c r="G111" i="9" s="1"/>
  <c r="F50" i="9"/>
  <c r="F87" i="9" s="1"/>
  <c r="F111" i="9" s="1"/>
  <c r="F42" i="9"/>
  <c r="F41" i="9"/>
  <c r="F40" i="9"/>
  <c r="F39" i="9"/>
  <c r="G38" i="9"/>
  <c r="G33" i="9" s="1"/>
  <c r="E38" i="9"/>
  <c r="D38" i="9"/>
  <c r="F38" i="9" s="1"/>
  <c r="F37" i="9"/>
  <c r="F36" i="9"/>
  <c r="F35" i="9"/>
  <c r="G34" i="9"/>
  <c r="E34" i="9"/>
  <c r="D34" i="9"/>
  <c r="F34" i="9" s="1"/>
  <c r="F32" i="9"/>
  <c r="F31" i="9"/>
  <c r="G30" i="9"/>
  <c r="E30" i="9"/>
  <c r="D30" i="9"/>
  <c r="F30" i="9" s="1"/>
  <c r="F29" i="9"/>
  <c r="F28" i="9"/>
  <c r="G27" i="9"/>
  <c r="E27" i="9"/>
  <c r="D27" i="9"/>
  <c r="F26" i="9"/>
  <c r="F25" i="9"/>
  <c r="F24" i="9"/>
  <c r="F23" i="9"/>
  <c r="F22" i="9"/>
  <c r="F21" i="9"/>
  <c r="G20" i="9"/>
  <c r="E20" i="9"/>
  <c r="D20" i="9"/>
  <c r="F20" i="9" s="1"/>
  <c r="F19" i="9"/>
  <c r="F18" i="9"/>
  <c r="G17" i="9"/>
  <c r="E17" i="9"/>
  <c r="D17" i="9"/>
  <c r="F16" i="9"/>
  <c r="F15" i="9"/>
  <c r="F14" i="9"/>
  <c r="G13" i="9"/>
  <c r="E13" i="9"/>
  <c r="E12" i="9" s="1"/>
  <c r="D13" i="9"/>
  <c r="G12" i="9"/>
  <c r="M79" i="16" l="1"/>
  <c r="O79" i="16" s="1"/>
  <c r="O12" i="16"/>
  <c r="F54" i="14"/>
  <c r="D53" i="14"/>
  <c r="E48" i="10"/>
  <c r="E79" i="10" s="1"/>
  <c r="E43" i="9"/>
  <c r="F43" i="9" s="1"/>
  <c r="E53" i="9"/>
  <c r="E90" i="9"/>
  <c r="J48" i="10"/>
  <c r="F120" i="9"/>
  <c r="F13" i="9"/>
  <c r="F27" i="9"/>
  <c r="D55" i="9"/>
  <c r="D113" i="9"/>
  <c r="F113" i="9" s="1"/>
  <c r="O27" i="10"/>
  <c r="D20" i="10"/>
  <c r="F116" i="9"/>
  <c r="F71" i="10"/>
  <c r="F67" i="9"/>
  <c r="F69" i="9"/>
  <c r="F71" i="9"/>
  <c r="D79" i="9"/>
  <c r="J30" i="10"/>
  <c r="J24" i="10" s="1"/>
  <c r="O76" i="10"/>
  <c r="G11" i="9"/>
  <c r="G10" i="9" s="1"/>
  <c r="G9" i="9" s="1"/>
  <c r="D12" i="9"/>
  <c r="F12" i="9" s="1"/>
  <c r="D33" i="9"/>
  <c r="D11" i="9" s="1"/>
  <c r="E33" i="9"/>
  <c r="E11" i="9" s="1"/>
  <c r="E10" i="9" s="1"/>
  <c r="E9" i="9" s="1"/>
  <c r="F74" i="9"/>
  <c r="F76" i="9"/>
  <c r="D91" i="9"/>
  <c r="F99" i="9"/>
  <c r="G90" i="9"/>
  <c r="F117" i="9"/>
  <c r="F121" i="9"/>
  <c r="F23" i="10"/>
  <c r="F40" i="10"/>
  <c r="F76" i="10"/>
  <c r="F77" i="10"/>
  <c r="O77" i="10" s="1"/>
  <c r="F44" i="10"/>
  <c r="D43" i="10"/>
  <c r="F43" i="10" s="1"/>
  <c r="F20" i="10"/>
  <c r="D19" i="10"/>
  <c r="F37" i="10"/>
  <c r="O37" i="10"/>
  <c r="F45" i="10"/>
  <c r="O45" i="10"/>
  <c r="F13" i="10"/>
  <c r="F14" i="10"/>
  <c r="F15" i="10"/>
  <c r="M22" i="10"/>
  <c r="M21" i="10" s="1"/>
  <c r="O40" i="10"/>
  <c r="M44" i="10"/>
  <c r="F49" i="10"/>
  <c r="D48" i="10"/>
  <c r="F48" i="10" s="1"/>
  <c r="F53" i="10"/>
  <c r="O53" i="10" s="1"/>
  <c r="F72" i="10"/>
  <c r="O72" i="10" s="1"/>
  <c r="M49" i="10"/>
  <c r="M71" i="10"/>
  <c r="F55" i="9"/>
  <c r="D54" i="9"/>
  <c r="F17" i="9"/>
  <c r="F58" i="9"/>
  <c r="F53" i="14" l="1"/>
  <c r="D9" i="14"/>
  <c r="F91" i="9"/>
  <c r="D90" i="9"/>
  <c r="F90" i="9" s="1"/>
  <c r="J16" i="10"/>
  <c r="J15" i="10" s="1"/>
  <c r="J14" i="10" s="1"/>
  <c r="J13" i="10" s="1"/>
  <c r="J23" i="10"/>
  <c r="J20" i="10" s="1"/>
  <c r="J19" i="10" s="1"/>
  <c r="J18" i="10" s="1"/>
  <c r="G124" i="9"/>
  <c r="F79" i="9"/>
  <c r="D78" i="9"/>
  <c r="F78" i="9" s="1"/>
  <c r="F33" i="9"/>
  <c r="P71" i="10"/>
  <c r="O71" i="10"/>
  <c r="F19" i="10"/>
  <c r="D18" i="10"/>
  <c r="M48" i="10"/>
  <c r="O48" i="10" s="1"/>
  <c r="O49" i="10"/>
  <c r="O44" i="10"/>
  <c r="M30" i="10"/>
  <c r="M26" i="10"/>
  <c r="M25" i="10" s="1"/>
  <c r="M17" i="10" s="1"/>
  <c r="O17" i="10" s="1"/>
  <c r="M43" i="10"/>
  <c r="O43" i="10" s="1"/>
  <c r="F54" i="9"/>
  <c r="D53" i="9"/>
  <c r="F53" i="9" s="1"/>
  <c r="F11" i="9"/>
  <c r="D10" i="9"/>
  <c r="D124" i="14" l="1"/>
  <c r="F9" i="14"/>
  <c r="F124" i="14" s="1"/>
  <c r="J12" i="10"/>
  <c r="J79" i="10" s="1"/>
  <c r="O30" i="10"/>
  <c r="M24" i="10"/>
  <c r="F18" i="10"/>
  <c r="F12" i="10" s="1"/>
  <c r="D12" i="10"/>
  <c r="D79" i="10" s="1"/>
  <c r="F79" i="10" s="1"/>
  <c r="F10" i="9"/>
  <c r="D9" i="9"/>
  <c r="M23" i="10" l="1"/>
  <c r="M20" i="10" s="1"/>
  <c r="M16" i="10"/>
  <c r="F9" i="9"/>
  <c r="F124" i="9" s="1"/>
  <c r="D124" i="9"/>
  <c r="I79" i="6"/>
  <c r="F78" i="6"/>
  <c r="O78" i="6" s="1"/>
  <c r="M77" i="6"/>
  <c r="J77" i="6"/>
  <c r="E77" i="6"/>
  <c r="D77" i="6"/>
  <c r="F77" i="6" s="1"/>
  <c r="O77" i="6" s="1"/>
  <c r="M76" i="6"/>
  <c r="J76" i="6"/>
  <c r="E76" i="6"/>
  <c r="D76" i="6"/>
  <c r="F76" i="6" s="1"/>
  <c r="O76" i="6" s="1"/>
  <c r="F75" i="6"/>
  <c r="O75" i="6" s="1"/>
  <c r="F74" i="6"/>
  <c r="O74" i="6" s="1"/>
  <c r="F73" i="6"/>
  <c r="O73" i="6" s="1"/>
  <c r="M72" i="6"/>
  <c r="J72" i="6"/>
  <c r="J71" i="6" s="1"/>
  <c r="E72" i="6"/>
  <c r="E71" i="6" s="1"/>
  <c r="D72" i="6"/>
  <c r="F72" i="6" s="1"/>
  <c r="O72" i="6" s="1"/>
  <c r="M71" i="6"/>
  <c r="L71" i="6"/>
  <c r="L48" i="6" s="1"/>
  <c r="K71" i="6"/>
  <c r="D71" i="6"/>
  <c r="F71" i="6" s="1"/>
  <c r="F70" i="6"/>
  <c r="O70" i="6" s="1"/>
  <c r="M69" i="6"/>
  <c r="J69" i="6"/>
  <c r="E69" i="6"/>
  <c r="D69" i="6"/>
  <c r="M68" i="6"/>
  <c r="J68" i="6"/>
  <c r="E68" i="6"/>
  <c r="D68" i="6"/>
  <c r="M64" i="6"/>
  <c r="J64" i="6"/>
  <c r="F64" i="6"/>
  <c r="F56" i="6"/>
  <c r="M55" i="6"/>
  <c r="J55" i="6"/>
  <c r="E55" i="6"/>
  <c r="D55" i="6"/>
  <c r="F54" i="6"/>
  <c r="O54" i="6" s="1"/>
  <c r="M53" i="6"/>
  <c r="J53" i="6"/>
  <c r="J49" i="6" s="1"/>
  <c r="E53" i="6"/>
  <c r="D53" i="6"/>
  <c r="F53" i="6" s="1"/>
  <c r="F52" i="6"/>
  <c r="O52" i="6" s="1"/>
  <c r="O51" i="6"/>
  <c r="F50" i="6"/>
  <c r="O50" i="6" s="1"/>
  <c r="M49" i="6"/>
  <c r="E49" i="6"/>
  <c r="M48" i="6"/>
  <c r="K48" i="6"/>
  <c r="F47" i="6"/>
  <c r="F46" i="6"/>
  <c r="O46" i="6" s="1"/>
  <c r="M45" i="6"/>
  <c r="J45" i="6"/>
  <c r="E45" i="6"/>
  <c r="D45" i="6"/>
  <c r="M44" i="6"/>
  <c r="M30" i="6" s="1"/>
  <c r="J44" i="6"/>
  <c r="E44" i="6"/>
  <c r="D44" i="6"/>
  <c r="M43" i="6"/>
  <c r="J43" i="6"/>
  <c r="E43" i="6"/>
  <c r="D43" i="6"/>
  <c r="O42" i="6"/>
  <c r="F42" i="6"/>
  <c r="O41" i="6"/>
  <c r="F41" i="6"/>
  <c r="M40" i="6"/>
  <c r="J40" i="6"/>
  <c r="E40" i="6"/>
  <c r="D40" i="6"/>
  <c r="O39" i="6"/>
  <c r="F39" i="6"/>
  <c r="O38" i="6"/>
  <c r="F38" i="6"/>
  <c r="M37" i="6"/>
  <c r="J37" i="6"/>
  <c r="E37" i="6"/>
  <c r="D37" i="6"/>
  <c r="O36" i="6"/>
  <c r="F36" i="6"/>
  <c r="O35" i="6"/>
  <c r="F35" i="6"/>
  <c r="O34" i="6"/>
  <c r="F34" i="6"/>
  <c r="O33" i="6"/>
  <c r="F33" i="6"/>
  <c r="O32" i="6"/>
  <c r="F32" i="6"/>
  <c r="O31" i="6"/>
  <c r="F31" i="6"/>
  <c r="J30" i="6"/>
  <c r="J24" i="6" s="1"/>
  <c r="F30" i="6"/>
  <c r="E29" i="6"/>
  <c r="F29" i="6" s="1"/>
  <c r="O29" i="6" s="1"/>
  <c r="M27" i="6"/>
  <c r="J27" i="6"/>
  <c r="D27" i="6"/>
  <c r="F26" i="6"/>
  <c r="M25" i="6"/>
  <c r="J25" i="6"/>
  <c r="E25" i="6"/>
  <c r="D25" i="6"/>
  <c r="F24" i="6"/>
  <c r="E23" i="6"/>
  <c r="D23" i="6"/>
  <c r="F22" i="6"/>
  <c r="M21" i="6"/>
  <c r="J21" i="6"/>
  <c r="E21" i="6"/>
  <c r="D21" i="6"/>
  <c r="F21" i="6" s="1"/>
  <c r="L20" i="6"/>
  <c r="K20" i="6"/>
  <c r="D20" i="6"/>
  <c r="D19" i="6"/>
  <c r="D18" i="6" s="1"/>
  <c r="D12" i="6" s="1"/>
  <c r="L17" i="6"/>
  <c r="K17" i="6"/>
  <c r="F17" i="6"/>
  <c r="O17" i="6" s="1"/>
  <c r="L16" i="6"/>
  <c r="K16" i="6"/>
  <c r="F16" i="6"/>
  <c r="E15" i="6"/>
  <c r="D15" i="6"/>
  <c r="F15" i="6" s="1"/>
  <c r="E14" i="6"/>
  <c r="D14" i="6"/>
  <c r="F14" i="6" s="1"/>
  <c r="E13" i="6"/>
  <c r="D13" i="6"/>
  <c r="F13" i="6" s="1"/>
  <c r="L12" i="6"/>
  <c r="K12" i="6"/>
  <c r="K79" i="6" s="1"/>
  <c r="H198" i="2"/>
  <c r="H197" i="2" s="1"/>
  <c r="G198" i="2"/>
  <c r="G197" i="2" s="1"/>
  <c r="F198" i="2"/>
  <c r="F197" i="2" s="1"/>
  <c r="E198" i="2"/>
  <c r="E197" i="2" s="1"/>
  <c r="D198" i="2"/>
  <c r="D197" i="2" s="1"/>
  <c r="F192" i="2"/>
  <c r="H185" i="2"/>
  <c r="H184" i="2" s="1"/>
  <c r="G185" i="2"/>
  <c r="F185" i="2"/>
  <c r="F184" i="2" s="1"/>
  <c r="E185" i="2"/>
  <c r="E184" i="2" s="1"/>
  <c r="D185" i="2"/>
  <c r="D184" i="2" s="1"/>
  <c r="G184" i="2"/>
  <c r="H180" i="2"/>
  <c r="H179" i="2" s="1"/>
  <c r="G180" i="2"/>
  <c r="F180" i="2"/>
  <c r="F179" i="2" s="1"/>
  <c r="E180" i="2"/>
  <c r="E179" i="2" s="1"/>
  <c r="D180" i="2"/>
  <c r="D179" i="2" s="1"/>
  <c r="G179" i="2"/>
  <c r="F176" i="2"/>
  <c r="E176" i="2"/>
  <c r="D176" i="2"/>
  <c r="F167" i="2"/>
  <c r="E167" i="2"/>
  <c r="F154" i="2"/>
  <c r="E154" i="2"/>
  <c r="D154" i="2"/>
  <c r="H145" i="2"/>
  <c r="H144" i="2" s="1"/>
  <c r="G145" i="2"/>
  <c r="G144" i="2" s="1"/>
  <c r="D142" i="2"/>
  <c r="D141" i="2" s="1"/>
  <c r="D140" i="2" s="1"/>
  <c r="D139" i="2" s="1"/>
  <c r="H141" i="2"/>
  <c r="G141" i="2"/>
  <c r="G140" i="2" s="1"/>
  <c r="G139" i="2" s="1"/>
  <c r="F141" i="2"/>
  <c r="F140" i="2" s="1"/>
  <c r="F139" i="2" s="1"/>
  <c r="E141" i="2"/>
  <c r="E140" i="2" s="1"/>
  <c r="E139" i="2" s="1"/>
  <c r="H140" i="2"/>
  <c r="H139" i="2" s="1"/>
  <c r="H134" i="2"/>
  <c r="G134" i="2"/>
  <c r="F134" i="2"/>
  <c r="E134" i="2"/>
  <c r="D134" i="2"/>
  <c r="H133" i="2"/>
  <c r="G133" i="2"/>
  <c r="F133" i="2"/>
  <c r="E133" i="2"/>
  <c r="D133" i="2"/>
  <c r="F128" i="2"/>
  <c r="H119" i="2"/>
  <c r="H118" i="2" s="1"/>
  <c r="G119" i="2"/>
  <c r="G118" i="2" s="1"/>
  <c r="F119" i="2"/>
  <c r="F118" i="2" s="1"/>
  <c r="E119" i="2"/>
  <c r="E118" i="2" s="1"/>
  <c r="D119" i="2"/>
  <c r="D118" i="2" s="1"/>
  <c r="H115" i="2"/>
  <c r="G115" i="2"/>
  <c r="F115" i="2"/>
  <c r="E115" i="2"/>
  <c r="D115" i="2"/>
  <c r="H111" i="2"/>
  <c r="G111" i="2"/>
  <c r="F111" i="2"/>
  <c r="E111" i="2"/>
  <c r="D111" i="2"/>
  <c r="H107" i="2"/>
  <c r="G107" i="2"/>
  <c r="F107" i="2"/>
  <c r="E107" i="2"/>
  <c r="D107" i="2"/>
  <c r="H105" i="2"/>
  <c r="G105" i="2"/>
  <c r="F105" i="2"/>
  <c r="E105" i="2"/>
  <c r="D105" i="2"/>
  <c r="H101" i="2"/>
  <c r="G101" i="2"/>
  <c r="F101" i="2"/>
  <c r="E101" i="2"/>
  <c r="D101" i="2"/>
  <c r="H96" i="2"/>
  <c r="G96" i="2"/>
  <c r="F96" i="2"/>
  <c r="E96" i="2"/>
  <c r="D96" i="2"/>
  <c r="H94" i="2"/>
  <c r="G94" i="2"/>
  <c r="F94" i="2"/>
  <c r="E94" i="2"/>
  <c r="D94" i="2"/>
  <c r="H91" i="2"/>
  <c r="G91" i="2"/>
  <c r="F91" i="2"/>
  <c r="E91" i="2"/>
  <c r="D91" i="2"/>
  <c r="F87" i="2"/>
  <c r="H75" i="2"/>
  <c r="G75" i="2"/>
  <c r="F75" i="2"/>
  <c r="E75" i="2"/>
  <c r="D75" i="2"/>
  <c r="H69" i="2"/>
  <c r="G69" i="2"/>
  <c r="F69" i="2"/>
  <c r="E69" i="2"/>
  <c r="D69" i="2"/>
  <c r="H66" i="2"/>
  <c r="G66" i="2"/>
  <c r="F66" i="2"/>
  <c r="F65" i="2" s="1"/>
  <c r="E66" i="2"/>
  <c r="D66" i="2"/>
  <c r="H61" i="2"/>
  <c r="H60" i="2" s="1"/>
  <c r="G61" i="2"/>
  <c r="G60" i="2" s="1"/>
  <c r="F61" i="2"/>
  <c r="F60" i="2" s="1"/>
  <c r="E61" i="2"/>
  <c r="E60" i="2" s="1"/>
  <c r="D61" i="2"/>
  <c r="D60" i="2" s="1"/>
  <c r="G54" i="2"/>
  <c r="G87" i="2" s="1"/>
  <c r="G128" i="2" s="1"/>
  <c r="G167" i="2" s="1"/>
  <c r="G192" i="2" s="1"/>
  <c r="F54" i="2"/>
  <c r="E54" i="2"/>
  <c r="E87" i="2" s="1"/>
  <c r="E128" i="2" s="1"/>
  <c r="E192" i="2" s="1"/>
  <c r="H42" i="2"/>
  <c r="G42" i="2"/>
  <c r="F42" i="2"/>
  <c r="E42" i="2"/>
  <c r="D42" i="2"/>
  <c r="H38" i="2"/>
  <c r="G38" i="2"/>
  <c r="F38" i="2"/>
  <c r="F37" i="2" s="1"/>
  <c r="E38" i="2"/>
  <c r="D38" i="2"/>
  <c r="H34" i="2"/>
  <c r="G34" i="2"/>
  <c r="F34" i="2"/>
  <c r="E34" i="2"/>
  <c r="D34" i="2"/>
  <c r="H30" i="2"/>
  <c r="G30" i="2"/>
  <c r="F30" i="2"/>
  <c r="E30" i="2"/>
  <c r="D30" i="2"/>
  <c r="H22" i="2"/>
  <c r="G22" i="2"/>
  <c r="F22" i="2"/>
  <c r="E22" i="2"/>
  <c r="D22" i="2"/>
  <c r="H19" i="2"/>
  <c r="G19" i="2"/>
  <c r="F19" i="2"/>
  <c r="E19" i="2"/>
  <c r="D19" i="2"/>
  <c r="H15" i="2"/>
  <c r="G15" i="2"/>
  <c r="F15" i="2"/>
  <c r="E15" i="2"/>
  <c r="D15" i="2"/>
  <c r="F14" i="2" l="1"/>
  <c r="F13" i="2" s="1"/>
  <c r="F12" i="2" s="1"/>
  <c r="D132" i="2"/>
  <c r="D121" i="2" s="1"/>
  <c r="J23" i="6"/>
  <c r="J20" i="6" s="1"/>
  <c r="J19" i="6" s="1"/>
  <c r="J18" i="6" s="1"/>
  <c r="J12" i="6" s="1"/>
  <c r="J79" i="6" s="1"/>
  <c r="J16" i="6"/>
  <c r="J15" i="6" s="1"/>
  <c r="J14" i="6" s="1"/>
  <c r="J13" i="6" s="1"/>
  <c r="O30" i="6"/>
  <c r="M24" i="6"/>
  <c r="D117" i="2"/>
  <c r="F23" i="6"/>
  <c r="F37" i="6"/>
  <c r="O37" i="6" s="1"/>
  <c r="F40" i="6"/>
  <c r="O40" i="6" s="1"/>
  <c r="F43" i="6"/>
  <c r="O43" i="6" s="1"/>
  <c r="F44" i="6"/>
  <c r="O44" i="6" s="1"/>
  <c r="F45" i="6"/>
  <c r="O45" i="6" s="1"/>
  <c r="E48" i="6"/>
  <c r="L79" i="6"/>
  <c r="J48" i="6"/>
  <c r="H132" i="2"/>
  <c r="H121" i="2" s="1"/>
  <c r="H117" i="2" s="1"/>
  <c r="F25" i="6"/>
  <c r="E28" i="6"/>
  <c r="F28" i="6" s="1"/>
  <c r="D49" i="6"/>
  <c r="F55" i="6"/>
  <c r="F68" i="6"/>
  <c r="O68" i="6" s="1"/>
  <c r="F69" i="6"/>
  <c r="O69" i="6" s="1"/>
  <c r="D14" i="2"/>
  <c r="H14" i="2"/>
  <c r="D37" i="2"/>
  <c r="H37" i="2"/>
  <c r="D65" i="2"/>
  <c r="D59" i="2" s="1"/>
  <c r="D58" i="2" s="1"/>
  <c r="H65" i="2"/>
  <c r="H59" i="2" s="1"/>
  <c r="H58" i="2" s="1"/>
  <c r="E132" i="2"/>
  <c r="E121" i="2" s="1"/>
  <c r="E117" i="2" s="1"/>
  <c r="G132" i="2"/>
  <c r="G121" i="2" s="1"/>
  <c r="G117" i="2" s="1"/>
  <c r="F132" i="2"/>
  <c r="F121" i="2" s="1"/>
  <c r="G143" i="2"/>
  <c r="D145" i="2"/>
  <c r="D144" i="2" s="1"/>
  <c r="D143" i="2" s="1"/>
  <c r="F145" i="2"/>
  <c r="F144" i="2" s="1"/>
  <c r="F143" i="2" s="1"/>
  <c r="E145" i="2"/>
  <c r="E144" i="2" s="1"/>
  <c r="E143" i="2" s="1"/>
  <c r="F59" i="2"/>
  <c r="F58" i="2" s="1"/>
  <c r="H143" i="2"/>
  <c r="E14" i="2"/>
  <c r="G14" i="2"/>
  <c r="E37" i="2"/>
  <c r="G37" i="2"/>
  <c r="E65" i="2"/>
  <c r="E59" i="2" s="1"/>
  <c r="E58" i="2" s="1"/>
  <c r="G65" i="2"/>
  <c r="G59" i="2" s="1"/>
  <c r="G58" i="2" s="1"/>
  <c r="F117" i="2"/>
  <c r="M19" i="10"/>
  <c r="O20" i="10"/>
  <c r="M15" i="10"/>
  <c r="O16" i="10"/>
  <c r="O53" i="6"/>
  <c r="O71" i="6"/>
  <c r="P71" i="6"/>
  <c r="E27" i="6"/>
  <c r="E20" i="6" s="1"/>
  <c r="E19" i="6" s="1"/>
  <c r="E18" i="6" s="1"/>
  <c r="E12" i="6" s="1"/>
  <c r="M16" i="6" l="1"/>
  <c r="M23" i="6"/>
  <c r="M20" i="6" s="1"/>
  <c r="M19" i="6" s="1"/>
  <c r="M18" i="6" s="1"/>
  <c r="F49" i="6"/>
  <c r="O49" i="6" s="1"/>
  <c r="D48" i="6"/>
  <c r="E79" i="6"/>
  <c r="D13" i="2"/>
  <c r="D12" i="2" s="1"/>
  <c r="D11" i="2" s="1"/>
  <c r="D206" i="2" s="1"/>
  <c r="F11" i="2"/>
  <c r="F206" i="2" s="1"/>
  <c r="H13" i="2"/>
  <c r="H12" i="2" s="1"/>
  <c r="H11" i="2" s="1"/>
  <c r="H206" i="2" s="1"/>
  <c r="G13" i="2"/>
  <c r="G12" i="2" s="1"/>
  <c r="G11" i="2" s="1"/>
  <c r="G206" i="2" s="1"/>
  <c r="E13" i="2"/>
  <c r="E12" i="2" s="1"/>
  <c r="E11" i="2" s="1"/>
  <c r="E206" i="2" s="1"/>
  <c r="M14" i="10"/>
  <c r="O15" i="10"/>
  <c r="M18" i="10"/>
  <c r="O18" i="10" s="1"/>
  <c r="O19" i="10"/>
  <c r="F20" i="6"/>
  <c r="F18" i="6"/>
  <c r="F27" i="6"/>
  <c r="O27" i="6" s="1"/>
  <c r="F19" i="6"/>
  <c r="F123" i="5"/>
  <c r="F122" i="5"/>
  <c r="G121" i="5"/>
  <c r="G120" i="5" s="1"/>
  <c r="E121" i="5"/>
  <c r="D121" i="5"/>
  <c r="F121" i="5" s="1"/>
  <c r="E120" i="5"/>
  <c r="F119" i="5"/>
  <c r="F118" i="5"/>
  <c r="G117" i="5"/>
  <c r="G116" i="5" s="1"/>
  <c r="E117" i="5"/>
  <c r="D117" i="5"/>
  <c r="F117" i="5" s="1"/>
  <c r="E116" i="5"/>
  <c r="F115" i="5"/>
  <c r="G114" i="5"/>
  <c r="E114" i="5"/>
  <c r="E113" i="5" s="1"/>
  <c r="D114" i="5"/>
  <c r="G113" i="5"/>
  <c r="D113" i="5"/>
  <c r="F106" i="5"/>
  <c r="G105" i="5"/>
  <c r="E105" i="5"/>
  <c r="D105" i="5"/>
  <c r="F105" i="5" s="1"/>
  <c r="F104" i="5"/>
  <c r="F103" i="5"/>
  <c r="G102" i="5"/>
  <c r="E102" i="5"/>
  <c r="D102" i="5"/>
  <c r="F101" i="5"/>
  <c r="F100" i="5"/>
  <c r="G99" i="5"/>
  <c r="E99" i="5"/>
  <c r="D99" i="5"/>
  <c r="F99" i="5" s="1"/>
  <c r="F98" i="5"/>
  <c r="F97" i="5"/>
  <c r="F96" i="5"/>
  <c r="F95" i="5"/>
  <c r="F94" i="5"/>
  <c r="F93" i="5"/>
  <c r="G92" i="5"/>
  <c r="E92" i="5"/>
  <c r="E124" i="5" s="1"/>
  <c r="D92" i="5"/>
  <c r="G91" i="5"/>
  <c r="G90" i="5" s="1"/>
  <c r="F81" i="5"/>
  <c r="G80" i="5"/>
  <c r="E80" i="5"/>
  <c r="E79" i="5" s="1"/>
  <c r="E78" i="5" s="1"/>
  <c r="D80" i="5"/>
  <c r="G79" i="5"/>
  <c r="G78" i="5" s="1"/>
  <c r="D79" i="5"/>
  <c r="F77" i="5"/>
  <c r="G76" i="5"/>
  <c r="E76" i="5"/>
  <c r="D76" i="5"/>
  <c r="F75" i="5"/>
  <c r="G74" i="5"/>
  <c r="E74" i="5"/>
  <c r="D74" i="5"/>
  <c r="F73" i="5"/>
  <c r="F72" i="5"/>
  <c r="G71" i="5"/>
  <c r="E71" i="5"/>
  <c r="D71" i="5"/>
  <c r="F71" i="5" s="1"/>
  <c r="F70" i="5"/>
  <c r="G69" i="5"/>
  <c r="E69" i="5"/>
  <c r="D69" i="5"/>
  <c r="F69" i="5" s="1"/>
  <c r="F68" i="5"/>
  <c r="G67" i="5"/>
  <c r="E67" i="5"/>
  <c r="D67" i="5"/>
  <c r="F67" i="5" s="1"/>
  <c r="F66" i="5"/>
  <c r="F65" i="5"/>
  <c r="G64" i="5"/>
  <c r="E64" i="5"/>
  <c r="D64" i="5"/>
  <c r="F63" i="5"/>
  <c r="F62" i="5"/>
  <c r="F61" i="5"/>
  <c r="F60" i="5"/>
  <c r="F59" i="5"/>
  <c r="G58" i="5"/>
  <c r="E58" i="5"/>
  <c r="E55" i="5" s="1"/>
  <c r="E54" i="5" s="1"/>
  <c r="D58" i="5"/>
  <c r="F57" i="5"/>
  <c r="G56" i="5"/>
  <c r="E56" i="5"/>
  <c r="D56" i="5"/>
  <c r="G50" i="5"/>
  <c r="G87" i="5" s="1"/>
  <c r="G111" i="5" s="1"/>
  <c r="F50" i="5"/>
  <c r="F87" i="5" s="1"/>
  <c r="F111" i="5" s="1"/>
  <c r="F42" i="5"/>
  <c r="F41" i="5"/>
  <c r="F40" i="5"/>
  <c r="F39" i="5"/>
  <c r="G38" i="5"/>
  <c r="E38" i="5"/>
  <c r="D38" i="5"/>
  <c r="F37" i="5"/>
  <c r="F36" i="5"/>
  <c r="F35" i="5"/>
  <c r="G34" i="5"/>
  <c r="E34" i="5"/>
  <c r="D34" i="5"/>
  <c r="G33" i="5"/>
  <c r="F32" i="5"/>
  <c r="F31" i="5"/>
  <c r="G30" i="5"/>
  <c r="E30" i="5"/>
  <c r="D30" i="5"/>
  <c r="F29" i="5"/>
  <c r="F28" i="5"/>
  <c r="G27" i="5"/>
  <c r="E27" i="5"/>
  <c r="D27" i="5"/>
  <c r="F27" i="5" s="1"/>
  <c r="F26" i="5"/>
  <c r="F25" i="5"/>
  <c r="F24" i="5"/>
  <c r="F23" i="5"/>
  <c r="F22" i="5"/>
  <c r="F21" i="5"/>
  <c r="G20" i="5"/>
  <c r="E20" i="5"/>
  <c r="D20" i="5"/>
  <c r="F19" i="5"/>
  <c r="F18" i="5"/>
  <c r="G17" i="5"/>
  <c r="E17" i="5"/>
  <c r="D17" i="5"/>
  <c r="F17" i="5" s="1"/>
  <c r="F16" i="5"/>
  <c r="F15" i="5"/>
  <c r="F14" i="5"/>
  <c r="G13" i="5"/>
  <c r="E13" i="5"/>
  <c r="D13" i="5"/>
  <c r="F13" i="5" s="1"/>
  <c r="G12" i="5" l="1"/>
  <c r="G11" i="5" s="1"/>
  <c r="G10" i="5" s="1"/>
  <c r="D55" i="5"/>
  <c r="D91" i="5"/>
  <c r="F91" i="5" s="1"/>
  <c r="O20" i="6"/>
  <c r="F48" i="6"/>
  <c r="O48" i="6" s="1"/>
  <c r="D79" i="6"/>
  <c r="F30" i="5"/>
  <c r="D33" i="5"/>
  <c r="F56" i="5"/>
  <c r="F58" i="5"/>
  <c r="F64" i="5"/>
  <c r="F80" i="5"/>
  <c r="E91" i="5"/>
  <c r="E90" i="5" s="1"/>
  <c r="F102" i="5"/>
  <c r="F114" i="5"/>
  <c r="D116" i="5"/>
  <c r="F116" i="5" s="1"/>
  <c r="D120" i="5"/>
  <c r="F120" i="5" s="1"/>
  <c r="O19" i="6"/>
  <c r="F79" i="5"/>
  <c r="D12" i="5"/>
  <c r="E12" i="5"/>
  <c r="F20" i="5"/>
  <c r="F34" i="5"/>
  <c r="G55" i="5"/>
  <c r="G54" i="5" s="1"/>
  <c r="G53" i="5" s="1"/>
  <c r="F74" i="5"/>
  <c r="F76" i="5"/>
  <c r="D78" i="5"/>
  <c r="F78" i="5" s="1"/>
  <c r="F92" i="5"/>
  <c r="F79" i="6"/>
  <c r="O16" i="6"/>
  <c r="M15" i="6"/>
  <c r="M13" i="10"/>
  <c r="O14" i="10"/>
  <c r="O18" i="6"/>
  <c r="F12" i="6"/>
  <c r="D11" i="5"/>
  <c r="G9" i="5"/>
  <c r="G124" i="5" s="1"/>
  <c r="E53" i="5"/>
  <c r="E43" i="5"/>
  <c r="F38" i="5"/>
  <c r="F113" i="5"/>
  <c r="F55" i="5" l="1"/>
  <c r="D54" i="5"/>
  <c r="F12" i="5"/>
  <c r="M14" i="6"/>
  <c r="O15" i="6"/>
  <c r="D90" i="5"/>
  <c r="F90" i="5" s="1"/>
  <c r="M12" i="10"/>
  <c r="O13" i="10"/>
  <c r="F43" i="5"/>
  <c r="E33" i="5"/>
  <c r="D10" i="5"/>
  <c r="F54" i="5" l="1"/>
  <c r="D53" i="5"/>
  <c r="F53" i="5" s="1"/>
  <c r="M13" i="6"/>
  <c r="O14" i="6"/>
  <c r="M79" i="10"/>
  <c r="O79" i="10" s="1"/>
  <c r="O12" i="10"/>
  <c r="E11" i="5"/>
  <c r="F33" i="5"/>
  <c r="D9" i="5" l="1"/>
  <c r="D124" i="5" s="1"/>
  <c r="M12" i="6"/>
  <c r="O13" i="6"/>
  <c r="E10" i="5"/>
  <c r="F11" i="5"/>
  <c r="M79" i="6" l="1"/>
  <c r="O79" i="6" s="1"/>
  <c r="O12" i="6"/>
  <c r="E9" i="5"/>
  <c r="F9" i="5" s="1"/>
  <c r="F124" i="5" s="1"/>
  <c r="F10" i="5"/>
</calcChain>
</file>

<file path=xl/sharedStrings.xml><?xml version="1.0" encoding="utf-8"?>
<sst xmlns="http://schemas.openxmlformats.org/spreadsheetml/2006/main" count="2032" uniqueCount="228">
  <si>
    <t>AGENCIA NACIONAL DE INFRAESTRUCTURA</t>
  </si>
  <si>
    <t>INFORME MENSUAL DE EJECUCION DEL PRESUPUESTO DE GASTOS</t>
  </si>
  <si>
    <t>CUENTAS POR PAGAR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</si>
  <si>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</si>
  <si>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</si>
  <si>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</si>
  <si>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VIGENCIA FISCAL: 2017</t>
  </si>
  <si>
    <t>CODIFICACION
PRESUPUESTAL
 (1)</t>
  </si>
  <si>
    <t>DESCRIPCION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</si>
  <si>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</si>
  <si>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</si>
  <si>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</si>
  <si>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</si>
  <si>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</si>
  <si>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</si>
  <si>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GASTOS DE PERSONAL</t>
  </si>
  <si>
    <t>SERVICIOS PERSONALES ASOCIADOS A NOMINA</t>
  </si>
  <si>
    <t>SUELDOS DEL PERSONAL DE NOMINA</t>
  </si>
  <si>
    <t>SUELDOS</t>
  </si>
  <si>
    <t>SUELDOS DE VACACIONES</t>
  </si>
  <si>
    <t>INCAPACIDADES Y LICENCIA DE MATERNIDAD</t>
  </si>
  <si>
    <t>PRIMA TECNICA</t>
  </si>
  <si>
    <t>PRIMA TÉCNICA SALARIAL</t>
  </si>
  <si>
    <t>PRIMA TECNICA NO SALARIAL</t>
  </si>
  <si>
    <t>OTROS</t>
  </si>
  <si>
    <t>BONIFICACION POR SERVICIOS PRESTADOS</t>
  </si>
  <si>
    <t>BONIFICACION ESPECIAL DE RECREACION</t>
  </si>
  <si>
    <t>SUBSIDIO DE ALIMENTACIÓN</t>
  </si>
  <si>
    <t>PRIMA DE VACACIONES</t>
  </si>
  <si>
    <t>PRIMA DE NAVIDAD</t>
  </si>
  <si>
    <t>BONIFICACIÓN DE  DIRECCIÓN</t>
  </si>
  <si>
    <t>HORAS EXTRAS DIAS FESTIVOS E INDEMNIZACION POR VACACIONES</t>
  </si>
  <si>
    <t>HORAS EXTRAS</t>
  </si>
  <si>
    <t>INDEMNIZACION POR VACACIONES</t>
  </si>
  <si>
    <t>SERVICIOS PERSONALES INDIRECTOS</t>
  </si>
  <si>
    <t>HONORARIOS</t>
  </si>
  <si>
    <t>REMUNERACION SERVICIOS TECNICOS</t>
  </si>
  <si>
    <t>CONTRIBUCIONES INHERENTES A LA NÓMINA SECTOR PRIVADO Y PÚBLICO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</si>
  <si>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</si>
  <si>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</si>
  <si>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</si>
  <si>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</si>
  <si>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ADMINISTRADAS POR EL SECTOR PÚBLICO</t>
  </si>
  <si>
    <t>FONDO NACIONAL DEL AHORRO</t>
  </si>
  <si>
    <t>FONDOS ADMINISTRADORES DE PENSIONES PUBLICOS</t>
  </si>
  <si>
    <t>ADMINISTRADORAS PÚBLICAS DE APORTES PARA ACCIDENTES DE TRABAJO Y ENFERMEDADES PROFESIONALES</t>
  </si>
  <si>
    <t>APORTES AL ICBF</t>
  </si>
  <si>
    <t>APORTES AL SENA</t>
  </si>
  <si>
    <t>GASTOS GENERALES</t>
  </si>
  <si>
    <t>ADQUISICION DE BIENES Y SERVICIOS</t>
  </si>
  <si>
    <t>MATERIALES Y SUMINISTROS</t>
  </si>
  <si>
    <t>COMBUSTIBLE Y LUBRICANTES</t>
  </si>
  <si>
    <t>MANTENIMIENTO</t>
  </si>
  <si>
    <t>MANTENIMIENTO DE BIENES INMUEBLES</t>
  </si>
  <si>
    <t>MANTENIMIENTO DE BIENS MUEBLES, EQUIPOS Y ENSERES</t>
  </si>
  <si>
    <t>MANTENIMIENTO EQUIPO DE NAVEGACIÓN Y TRANSPORTE</t>
  </si>
  <si>
    <t>SERVICIO DE SEGURIDAD Y VIGILANCIA</t>
  </si>
  <si>
    <t>MANTENIMIENTO SE SOFTWARE</t>
  </si>
  <si>
    <t>COMUNICACIONES Y TRANSPORTES</t>
  </si>
  <si>
    <t>CORREO</t>
  </si>
  <si>
    <t>SERVICIOS DE TRANSMISION DE INFORMACION</t>
  </si>
  <si>
    <t>IMPRESOS Y PUBLICACIONES</t>
  </si>
  <si>
    <t>OTROS GASTOS POR IMPRESOS Y PUBLICACIONES</t>
  </si>
  <si>
    <t>SERVICIOS PUBLICOS</t>
  </si>
  <si>
    <t>TELEFONO FAX Y OTROS</t>
  </si>
  <si>
    <t>SEGUROS</t>
  </si>
  <si>
    <t>SEGUROS DE INFIDILIDAD Y RIESGOS FINANCIEROS</t>
  </si>
  <si>
    <t>GASTOS JUDICIALES</t>
  </si>
  <si>
    <t>CAPACITACIÓN BIENESTAR SOCIAL Y ESTIMULOS</t>
  </si>
  <si>
    <t>SERVICIOS DE BIENESTAR SOCIAL</t>
  </si>
  <si>
    <t>OTROS GASTOS POR ADQUISICION DE SERVICIOS</t>
  </si>
  <si>
    <t>TRANSFERENCIAS CORRIENTES</t>
  </si>
  <si>
    <t>OTRAS TRANSFERENCIAS</t>
  </si>
  <si>
    <t>SENTENCIAS Y CONCILIACIONES</t>
  </si>
  <si>
    <t>LAUDOS ARBITRALES</t>
  </si>
  <si>
    <t>C</t>
  </si>
  <si>
    <t>INVERSION</t>
  </si>
  <si>
    <t>MEJORAMIENTO Y MANTENIMIENTO DE INFRAESTRUCTURA PROPIA DEL SECTOR</t>
  </si>
  <si>
    <t>INTERSUBSECTORIAL TRANSPORTE</t>
  </si>
  <si>
    <t>MEJORAMIENTO , MANTENIMIENTO DE LA CONCESIÓN RUTA CARIBE MUNICIPIO DE BARRANQUILLA DEPARTAMENTO DE ATLANTICO</t>
  </si>
  <si>
    <t>MEJORAMIENTO MANTENIMIENTO CONCESIÓN CORDOBA- SUCRE</t>
  </si>
  <si>
    <t>MEJORAMIENTO  CONCESIÓN  ARMENIA PEREIRA MANIZALES</t>
  </si>
  <si>
    <t>MEJORAMIENTO APOYO ESTATAL PROYECTO DE CONCESION RUTA DEL SOL  SECTOR I NACIONAL</t>
  </si>
  <si>
    <t>MEJORAMIENTO APOYO ESTATAL PROYECTO DE CONCESIÓN RUTA DEL SOL  SECTOR 2 NACIONAL</t>
  </si>
  <si>
    <t>REHABILITACIÓN Y MANTENIMIENTO DEL CORREDOR  ZIPAQUIRA - BUCARAMANGA (PALENQUE)</t>
  </si>
  <si>
    <t>RED VIAL NACIONAL</t>
  </si>
  <si>
    <t>REHABILITACION MEJORAMIENTO,CONSTRUCCION,MANTENIMIENTO Y OPERACION DEL CORREDOR CARTAGENA-BARRANQUILLA Y CIRCUNVALAR DE LA PROSPERIDAD DEPARTAMENTOS DE ATLANTICO Y BOLIVAR</t>
  </si>
  <si>
    <t>CONSTRUCCION OPERACION Y MANTENIMIENTO DE LA VIA MULALO - LOBOGUERRO, DEPARTAMENTO DEL VALLE DEL CAUCA</t>
  </si>
  <si>
    <t>TRANSPORTE FERREO</t>
  </si>
  <si>
    <t>REHABILITACION DE VIAS FERREAS A NIVEL NACIONAL, A TRAVES DEL SISTEMA DE CONCESIONES</t>
  </si>
  <si>
    <t>TRANSPORTE MARITIMO</t>
  </si>
  <si>
    <t>APOYO ESTATAL A LOS PUERTOS A NIVEL NACIONAL</t>
  </si>
  <si>
    <t xml:space="preserve">ADQUISICION, PRODUCCION Y MANTENIMIENTO DE LA DOTACION ADMINISTRATIVA </t>
  </si>
  <si>
    <t>FORTALECIMIENTO DE LA GESTIÓN  FUNCIONAL CON TECNOLOGÍAS DE LA INFORMACIÓN Y COMUNICACIONES AGENCIA NACIONAL DE INFRAESTRUCTURA</t>
  </si>
  <si>
    <t>ADMINISTRACION, ATENCION, CONTROL Y ORGANIZACION INSTITUCIONAL PARA LA ADMINISTRACION DEL ESTADO</t>
  </si>
  <si>
    <t>APOYO A LA GESTION DEL ESTADO. ASESORIAS Y CONSULTORIAS. CONTRATOS DE CONCESION.</t>
  </si>
  <si>
    <t>APOYO PARA EL DESARROLLO Y GESTION INSTITUCIONAL DE LA ANI, NACIONAL</t>
  </si>
  <si>
    <t>ATENCION, CONTROL Y ORGANIZACION INSTITUCIONAL PARA APOYO A LA GESTION DEL ESTADO</t>
  </si>
  <si>
    <t>APOYO A LA GESTION DEL ESTADO. OBRAS COMPLEMENTARIAS Y COMPRA DE PREDIOS. CONTRATOS DE CONCESION.</t>
  </si>
  <si>
    <t xml:space="preserve">                             TOTAL ACUMULADO: (A+C):</t>
  </si>
  <si>
    <t xml:space="preserve">                           ______________________________________</t>
  </si>
  <si>
    <t xml:space="preserve">  ______________________________________</t>
  </si>
  <si>
    <t xml:space="preserve">                             MARÍA CLARA GARRIDO GARRIDO</t>
  </si>
  <si>
    <t xml:space="preserve">  NELCY JENITH MALDONADO BALLEN</t>
  </si>
  <si>
    <t xml:space="preserve">                             VICEPRESIDENTE ADTIVA Y FINANCIERA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</si>
  <si>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</si>
  <si>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</si>
  <si>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</si>
  <si>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</si>
  <si>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</si>
  <si>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</si>
  <si>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</si>
  <si>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</si>
  <si>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</si>
  <si>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>FEBRERO</t>
  </si>
  <si>
    <t>APROPIACIONES DE LA VIGENCIA</t>
  </si>
  <si>
    <t xml:space="preserve">SECCION:        2413 </t>
  </si>
  <si>
    <t>MES:</t>
  </si>
  <si>
    <t xml:space="preserve">                                VIGENCIA FISCAL:      2017</t>
  </si>
  <si>
    <t>CODIFICACION
PRESUPUESTAL</t>
  </si>
  <si>
    <t>DESCRIPCION</t>
  </si>
  <si>
    <t>APROPIACION
VIGENTE</t>
  </si>
  <si>
    <t>CERTIFICADOS
ACUMULADOS</t>
  </si>
  <si>
    <t>COMPROMISOS
ACUMULADOS</t>
  </si>
  <si>
    <t>OBLIGACIONES
ACUMULADAS</t>
  </si>
  <si>
    <t>TOTAL PAGOS
ACUMULADOS</t>
  </si>
  <si>
    <t>SUELDOS DE PERSONAL DE NOMINA</t>
  </si>
  <si>
    <t>SUBSIDIO DE ALIMENTACION</t>
  </si>
  <si>
    <t>PRIMA DE SERVICIO</t>
  </si>
  <si>
    <t>BONIFICACION DE DIRECCION</t>
  </si>
  <si>
    <t>OTROS GASTOS PERSONALES - PREVIO CONCEPTO DGPPN</t>
  </si>
  <si>
    <t>CONTRIBUCIONES INHERENTES A LA NOMINA SECTOR PRIVADO Y PUBLICO</t>
  </si>
  <si>
    <t>FONDOS ADMINISTRADORES DE PENSIONES PRIVADAS</t>
  </si>
  <si>
    <t>ADMINISTRADAS POR EL SECTOR PUBLICO</t>
  </si>
  <si>
    <t>ADMINISTRADORAS PUBLICAS DE APORTES PARA ACCIDENTES DE TRABAJO Y ENFERMEDADES PROFESIONALES</t>
  </si>
  <si>
    <t>IMPUESTOS Y MULTAS</t>
  </si>
  <si>
    <t>IMPUESTOS Y CONTRIBUCIONES</t>
  </si>
  <si>
    <t>IMPUESTO DE VEHICULO</t>
  </si>
  <si>
    <t>IMPUESTO PREDIAL</t>
  </si>
  <si>
    <t>OTROS IMPUESTOS</t>
  </si>
  <si>
    <t>COMPRA DE EQUIPO</t>
  </si>
  <si>
    <t>SOFTWARE</t>
  </si>
  <si>
    <t>OTRAS COMPRAS DE EQUIPOS</t>
  </si>
  <si>
    <t>MEDICAMENTOS Y PRODUCTOS FARMACÉUTICOS</t>
  </si>
  <si>
    <t>PAPELERIA, UTILES DE ESCRITORIO Y OFICINA</t>
  </si>
  <si>
    <t>PRODUCTOS DE CAFETERIA Y RESTAURANTE</t>
  </si>
  <si>
    <t>OTROS MATERIALES Y SUMINISTROS</t>
  </si>
  <si>
    <t>MANTENIMIENTO DE BIENES MUEBLES, EQUIPOS Y ENSERES</t>
  </si>
  <si>
    <t>MANTENIMIENTO EQUIPO DE NAVEGACION Y TRANSPORTE</t>
  </si>
  <si>
    <t>SERVICIO DE ASEO</t>
  </si>
  <si>
    <t>MANTENIMIENTO DE SOFTWARE</t>
  </si>
  <si>
    <t>TRANSPORTE</t>
  </si>
  <si>
    <t>ACUEDUCTO ALCANTARILLADO Y ASEO</t>
  </si>
  <si>
    <t>ENERGIA</t>
  </si>
  <si>
    <t>TELEFONIA MOVIL CELULAR</t>
  </si>
  <si>
    <t>SEGURO DE INFIDELIDAD Y RIESGOS FINANCIEROS</t>
  </si>
  <si>
    <t>SEGUROS GENERALES</t>
  </si>
  <si>
    <t>OTROS SEGUROS</t>
  </si>
  <si>
    <t>ARRENDAMIENTOS</t>
  </si>
  <si>
    <t>ARRENDAMIENTOS BIENES INMUEBLES</t>
  </si>
  <si>
    <t>VIATICOS Y GASTOS DE VIAJE</t>
  </si>
  <si>
    <t>VIATICOS Y GASTOS DE VIAJE AL EXTERIOR</t>
  </si>
  <si>
    <t>VIATICOS Y GASTOS DE VIAJE AL INTERIOR</t>
  </si>
  <si>
    <t>CAPACITACION BIENESTAR SOCIAL Y ESTIMULOS</t>
  </si>
  <si>
    <t>ELEMENTOS PARA ESTÍMULOS</t>
  </si>
  <si>
    <t>SERVICIOS DE CAPACITACION</t>
  </si>
  <si>
    <t>TRANSFERENCIAS AL SECTOR PÚBLICO</t>
  </si>
  <si>
    <t>ORDEN NACIONAL</t>
  </si>
  <si>
    <t>CUOTA DE AUDITAJE CONTRANAL</t>
  </si>
  <si>
    <t>CONCILIACIONES</t>
  </si>
  <si>
    <t>SENTENCIAS</t>
  </si>
  <si>
    <t>B</t>
  </si>
  <si>
    <t>SERVICIO DE LA DEUDA INTERNA</t>
  </si>
  <si>
    <t>AMORTIZACIÓN DEUDA PÚBLICA INTERNA</t>
  </si>
  <si>
    <t>NACIÓN</t>
  </si>
  <si>
    <t>INFRAESTRUCTURA RED VIAL PRIMARIA</t>
  </si>
  <si>
    <t>MEJORAMIENTO AUTOPISTA BOGOTA - VILLAVICENCIO</t>
  </si>
  <si>
    <t>MEJORAMIENTO ,MANTENIMIENTO DE LA CONCESIÓN CARTAGENA, BARRANQUILLA</t>
  </si>
  <si>
    <t>MEJORAMIENTO APOYO ESTATAL PROYECTO DE CONCESION RUTA DEL SOL  SECTOR III NACIONAL</t>
  </si>
  <si>
    <t>MEJORAMIENTO REHABILITACION Y MANTENIMIENTO DEL CORREDOR HONDA - PUERTO SALGAR - GIRARDOT , CUNDINAMARCA, CENTRO ORIENTE</t>
  </si>
  <si>
    <t>REHABILITACIÓN MEJORAMIENTO, OPERACIÓN Y MANTENIMIENTO DEO CORREDOR PERIMETRAL DE , CUNDINAMARCA, CENTRO ORIENTE</t>
  </si>
  <si>
    <t>MEJORAMIENTO CONSTRUCCIÓN, OPERACIÓN Y MANTENIMIENTO DE LA AUTOPISTA CONEXIÓN PACÍFICO 3, AUTOPISTAS PARA LA PROSPERIDAD, , ANTIOQUIA, OCCIDENTE</t>
  </si>
  <si>
    <t>REHABILITACIÓN MEJORAMIENTO,CONSTRUCCIÓN,MANTENIMIENTO Y OPERACIÓN DEL CORREDOR CARTAGENA-BARRANQUILLA Y CIRCUNVALAR DE LA PROSPERIDAD DEPARTAMENTOS DE ATLÁNTICO Y BOLÍVAR</t>
  </si>
  <si>
    <t>CONSTRUCCIÓN OPERACION Y MANTENIMIENTO DE LA VIA MULALO - LOBOGUERRO, DEPARTAMENTO DEL VALLE DEL CAUCA</t>
  </si>
  <si>
    <t>MEJORAMIENTO , CONSTRUCCIÓN REHABILITACIÓN MANTENIMIENTO Y OPERACIÓN CORREDOR BUCARAMANGA - BARRANCABERMEJA - YONDÓ, DEPARTAMENTOS DE ANTIOQUIA Y SANTANDER</t>
  </si>
  <si>
    <t>MEJORAMIENTO APOYO ESTATAL PROYECTO DE CONCESION RUTA DEL SOL  SECTOR I NACIONAL - PREVIO CONCEPTO DNP</t>
  </si>
  <si>
    <t>INFRAESTRUCTURA DE TRANSPORTE FÉRREO</t>
  </si>
  <si>
    <t>INFRAESTRUCTURA DE TRANSPORTE MARÍTIMO</t>
  </si>
  <si>
    <t>FORTALECIMIENTO DE LA GESTIÓN Y DIRECCIÓN DEL SECTOR TRANSPORTE</t>
  </si>
  <si>
    <t>IMPLEMENTACIÓN DEL SISTEMA INTEGRADO DE GESTIÓN Y CONTROL AGENCIA NACIONAL DE INFRAESTRUCTURA</t>
  </si>
  <si>
    <t>APOYO PARA EL DESARROLLO Y GESTIÓN INSTITUCIONAL DE LA ANI , NACIONAL</t>
  </si>
  <si>
    <t xml:space="preserve">                             TOTAL ACUMULADO (A+B+C):</t>
  </si>
  <si>
    <t xml:space="preserve"> ______________________________________</t>
  </si>
  <si>
    <t>______________________________________</t>
  </si>
  <si>
    <t xml:space="preserve"> MARÍA CLARA GARRIDO GARRIDO</t>
  </si>
  <si>
    <t>NELCY JENITH MALDONADO BALLEN</t>
  </si>
  <si>
    <t xml:space="preserve"> VICEPRESIDENTE ADTIVA Y FINANCIERA</t>
  </si>
  <si>
    <t>COORGRUPO INT. TRAB ADTIVO Y FCRO</t>
  </si>
  <si>
    <t>MIREYI VARGAS OLIVEROS</t>
  </si>
  <si>
    <t>ELSA LILIANA LIÉVANO TORRES</t>
  </si>
  <si>
    <t>EXPG3-6 CON FUNCIONES JEFE DE CONTABILIDAD</t>
  </si>
  <si>
    <t>EXPG3-6 CON FUNCIONES JEFE DE PPTO</t>
  </si>
  <si>
    <t xml:space="preserve"> EXP.G3-6 CON FUNCIONES DE TESORERA</t>
  </si>
  <si>
    <t>RESERVAS PRESUPUESTALES</t>
  </si>
  <si>
    <t>VIGENCIA: 2017</t>
  </si>
  <si>
    <t>CODIFICACION
PRESUPUESTAL
( 1 )</t>
  </si>
  <si>
    <t>DESCRIPCION 
(2)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</si>
  <si>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</si>
  <si>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</si>
  <si>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</si>
  <si>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</si>
  <si>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</si>
  <si>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</si>
  <si>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</si>
  <si>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TELEFONO, FAX Y OTROS</t>
  </si>
  <si>
    <t>MEJORAMIENTO AUTOPISTAS DE LA MONTAÑA REGION NACIONAL</t>
  </si>
  <si>
    <t>TRANSPORTE FÉRREO</t>
  </si>
  <si>
    <t>APOYO PARA EL DESARROLLO Y GESTION INSTITUCIONAL DE LA ANI , NACIONAL</t>
  </si>
  <si>
    <t xml:space="preserve">APOYO A LA GESTION DEL ESTADO. OBRAS COMPLEMENTARIAS Y COMPRA DE PREDIOS. CONTRATOS DE CONCESION. </t>
  </si>
  <si>
    <t xml:space="preserve">                             TOTAL ACUMULADO:(A+C)=</t>
  </si>
  <si>
    <t xml:space="preserve">                  MES:              NOVIEMBRE</t>
  </si>
  <si>
    <t xml:space="preserve">                 VIGENCIA FISCAL:      2013</t>
  </si>
  <si>
    <t xml:space="preserve">          MIREYI VARGAS OLIVEROS</t>
  </si>
  <si>
    <t>JUANA CELINA CARVAJAL REYES</t>
  </si>
  <si>
    <t xml:space="preserve">          EXP.G3-6 CON FUNCIONES JEFE DE CONTABILIDAD</t>
  </si>
  <si>
    <t>ENERO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</si>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</sst>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rgb="FF00000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sz val="9"/>
      <color rgb="FF000000"/>
      <name val="Arial Narrow"/>
      <family val="2"/>
    </font>
    <font>
      <sz val="12"/>
      <color theme="1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6">
    <xf numFmtId="0" fontId="0" fillId="0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43" fontId="3" fillId="2" borderId="0" xfId="1" applyFont="1" applyFill="1" applyBorder="1"/>
    <xf numFmtId="4" fontId="3" fillId="2" borderId="0" xfId="1" applyNumberFormat="1" applyFont="1" applyFill="1" applyBorder="1" applyAlignment="1">
      <alignment horizontal="right"/>
    </xf>
    <xf numFmtId="43" fontId="3" fillId="2" borderId="5" xfId="1" applyFont="1" applyFill="1" applyBorder="1"/>
    <xf numFmtId="0" fontId="4" fillId="2" borderId="4" xfId="0" applyFont="1" applyFill="1" applyBorder="1"/>
    <xf numFmtId="14" fontId="3" fillId="2" borderId="5" xfId="1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43" fontId="5" fillId="2" borderId="10" xfId="0" applyNumberFormat="1" applyFont="1" applyFill="1" applyBorder="1" applyAlignment="1">
      <alignment horizontal="center"/>
    </xf>
    <xf numFmtId="4" fontId="6" fillId="2" borderId="10" xfId="1" applyNumberFormat="1" applyFont="1" applyFill="1" applyBorder="1" applyAlignment="1">
      <alignment horizontal="right"/>
    </xf>
    <xf numFmtId="43" fontId="5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/>
    <xf numFmtId="39" fontId="6" fillId="2" borderId="13" xfId="1" applyNumberFormat="1" applyFont="1" applyFill="1" applyBorder="1" applyAlignment="1">
      <alignment horizontal="right"/>
    </xf>
    <xf numFmtId="4" fontId="6" fillId="2" borderId="13" xfId="1" applyNumberFormat="1" applyFont="1" applyFill="1" applyBorder="1" applyAlignment="1">
      <alignment horizontal="right"/>
    </xf>
    <xf numFmtId="39" fontId="6" fillId="2" borderId="14" xfId="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/>
    <xf numFmtId="39" fontId="6" fillId="2" borderId="16" xfId="1" applyNumberFormat="1" applyFont="1" applyFill="1" applyBorder="1" applyAlignment="1">
      <alignment horizontal="right"/>
    </xf>
    <xf numFmtId="39" fontId="6" fillId="2" borderId="17" xfId="1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wrapText="1"/>
    </xf>
    <xf numFmtId="4" fontId="6" fillId="2" borderId="16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/>
    <xf numFmtId="43" fontId="6" fillId="2" borderId="19" xfId="1" applyFont="1" applyFill="1" applyBorder="1" applyAlignment="1">
      <alignment horizontal="right"/>
    </xf>
    <xf numFmtId="4" fontId="6" fillId="2" borderId="19" xfId="1" applyNumberFormat="1" applyFont="1" applyFill="1" applyBorder="1" applyAlignment="1">
      <alignment horizontal="right"/>
    </xf>
    <xf numFmtId="39" fontId="6" fillId="2" borderId="19" xfId="1" applyNumberFormat="1" applyFont="1" applyFill="1" applyBorder="1" applyAlignment="1">
      <alignment horizontal="right"/>
    </xf>
    <xf numFmtId="39" fontId="6" fillId="2" borderId="20" xfId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43" fontId="6" fillId="2" borderId="0" xfId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39" fontId="6" fillId="2" borderId="0" xfId="1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 vertical="center" wrapText="1"/>
    </xf>
    <xf numFmtId="4" fontId="3" fillId="2" borderId="22" xfId="1" applyNumberFormat="1" applyFont="1" applyFill="1" applyBorder="1" applyAlignment="1">
      <alignment horizontal="center" vertical="center" wrapText="1"/>
    </xf>
    <xf numFmtId="43" fontId="3" fillId="2" borderId="23" xfId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/>
    </xf>
    <xf numFmtId="0" fontId="6" fillId="2" borderId="25" xfId="0" applyFont="1" applyFill="1" applyBorder="1"/>
    <xf numFmtId="43" fontId="6" fillId="2" borderId="25" xfId="1" applyFont="1" applyFill="1" applyBorder="1" applyAlignment="1">
      <alignment horizontal="right"/>
    </xf>
    <xf numFmtId="4" fontId="6" fillId="2" borderId="25" xfId="1" applyNumberFormat="1" applyFont="1" applyFill="1" applyBorder="1" applyAlignment="1">
      <alignment horizontal="right"/>
    </xf>
    <xf numFmtId="39" fontId="6" fillId="2" borderId="25" xfId="1" applyNumberFormat="1" applyFont="1" applyFill="1" applyBorder="1" applyAlignment="1">
      <alignment horizontal="right"/>
    </xf>
    <xf numFmtId="43" fontId="6" fillId="2" borderId="26" xfId="1" applyFont="1" applyFill="1" applyBorder="1" applyAlignment="1">
      <alignment horizontal="right"/>
    </xf>
    <xf numFmtId="4" fontId="6" fillId="2" borderId="16" xfId="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 wrapText="1"/>
    </xf>
    <xf numFmtId="39" fontId="6" fillId="2" borderId="16" xfId="1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39" fontId="3" fillId="2" borderId="0" xfId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4" fillId="2" borderId="27" xfId="0" applyFont="1" applyFill="1" applyBorder="1"/>
    <xf numFmtId="0" fontId="3" fillId="2" borderId="28" xfId="0" applyFont="1" applyFill="1" applyBorder="1"/>
    <xf numFmtId="43" fontId="3" fillId="2" borderId="28" xfId="1" applyFont="1" applyFill="1" applyBorder="1"/>
    <xf numFmtId="4" fontId="3" fillId="2" borderId="28" xfId="1" applyNumberFormat="1" applyFont="1" applyFill="1" applyBorder="1" applyAlignment="1">
      <alignment horizontal="right"/>
    </xf>
    <xf numFmtId="43" fontId="3" fillId="2" borderId="29" xfId="1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3" fontId="3" fillId="2" borderId="11" xfId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wrapText="1"/>
    </xf>
    <xf numFmtId="0" fontId="6" fillId="2" borderId="16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wrapText="1"/>
    </xf>
    <xf numFmtId="4" fontId="6" fillId="2" borderId="19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wrapText="1"/>
    </xf>
    <xf numFmtId="39" fontId="6" fillId="2" borderId="17" xfId="1" applyNumberFormat="1" applyFont="1" applyFill="1" applyBorder="1" applyAlignment="1">
      <alignment horizontal="right" wrapText="1"/>
    </xf>
    <xf numFmtId="4" fontId="6" fillId="2" borderId="16" xfId="1" applyNumberFormat="1" applyFont="1" applyFill="1" applyBorder="1" applyAlignment="1">
      <alignment horizontal="right" wrapText="1"/>
    </xf>
    <xf numFmtId="4" fontId="6" fillId="2" borderId="16" xfId="0" applyNumberFormat="1" applyFont="1" applyFill="1" applyBorder="1" applyAlignment="1">
      <alignment horizontal="right" wrapText="1"/>
    </xf>
    <xf numFmtId="0" fontId="6" fillId="2" borderId="33" xfId="0" applyFont="1" applyFill="1" applyBorder="1" applyAlignment="1">
      <alignment horizontal="left" wrapText="1"/>
    </xf>
    <xf numFmtId="0" fontId="6" fillId="2" borderId="34" xfId="0" applyFont="1" applyFill="1" applyBorder="1" applyAlignment="1">
      <alignment wrapText="1"/>
    </xf>
    <xf numFmtId="39" fontId="6" fillId="2" borderId="34" xfId="1" applyNumberFormat="1" applyFont="1" applyFill="1" applyBorder="1" applyAlignment="1">
      <alignment horizontal="right" wrapText="1"/>
    </xf>
    <xf numFmtId="4" fontId="6" fillId="2" borderId="34" xfId="0" applyNumberFormat="1" applyFont="1" applyFill="1" applyBorder="1" applyAlignment="1">
      <alignment horizontal="right" wrapText="1"/>
    </xf>
    <xf numFmtId="39" fontId="6" fillId="2" borderId="35" xfId="1" applyNumberFormat="1" applyFont="1" applyFill="1" applyBorder="1" applyAlignment="1">
      <alignment horizontal="right" wrapText="1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39" fontId="5" fillId="2" borderId="36" xfId="1" applyNumberFormat="1" applyFont="1" applyFill="1" applyBorder="1" applyAlignment="1">
      <alignment horizontal="right"/>
    </xf>
    <xf numFmtId="4" fontId="5" fillId="2" borderId="36" xfId="1" applyNumberFormat="1" applyFont="1" applyFill="1" applyBorder="1" applyAlignment="1">
      <alignment horizontal="right"/>
    </xf>
    <xf numFmtId="0" fontId="7" fillId="2" borderId="4" xfId="0" applyFont="1" applyFill="1" applyBorder="1"/>
    <xf numFmtId="0" fontId="7" fillId="2" borderId="0" xfId="0" applyFont="1" applyFill="1" applyBorder="1"/>
    <xf numFmtId="43" fontId="7" fillId="2" borderId="0" xfId="1" applyFont="1" applyFill="1" applyBorder="1"/>
    <xf numFmtId="43" fontId="7" fillId="2" borderId="5" xfId="1" applyFont="1" applyFill="1" applyBorder="1"/>
    <xf numFmtId="0" fontId="8" fillId="2" borderId="4" xfId="0" applyFont="1" applyFill="1" applyBorder="1"/>
    <xf numFmtId="0" fontId="8" fillId="2" borderId="0" xfId="0" applyFont="1" applyFill="1" applyBorder="1"/>
    <xf numFmtId="0" fontId="8" fillId="2" borderId="5" xfId="0" applyFont="1" applyFill="1" applyBorder="1"/>
    <xf numFmtId="39" fontId="7" fillId="2" borderId="0" xfId="0" applyNumberFormat="1" applyFont="1" applyFill="1" applyBorder="1"/>
    <xf numFmtId="43" fontId="8" fillId="2" borderId="0" xfId="1" applyFont="1" applyFill="1" applyBorder="1"/>
    <xf numFmtId="4" fontId="8" fillId="2" borderId="0" xfId="1" applyNumberFormat="1" applyFont="1" applyFill="1" applyBorder="1" applyAlignment="1">
      <alignment horizontal="right"/>
    </xf>
    <xf numFmtId="0" fontId="7" fillId="2" borderId="5" xfId="0" applyFont="1" applyFill="1" applyBorder="1"/>
    <xf numFmtId="43" fontId="4" fillId="2" borderId="0" xfId="1" applyFont="1" applyFill="1" applyBorder="1"/>
    <xf numFmtId="0" fontId="3" fillId="2" borderId="27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1" xfId="0" applyFont="1" applyFill="1" applyBorder="1"/>
    <xf numFmtId="0" fontId="5" fillId="2" borderId="22" xfId="0" applyFont="1" applyFill="1" applyBorder="1"/>
    <xf numFmtId="39" fontId="5" fillId="2" borderId="22" xfId="1" applyNumberFormat="1" applyFont="1" applyFill="1" applyBorder="1" applyAlignment="1">
      <alignment horizontal="right"/>
    </xf>
    <xf numFmtId="39" fontId="5" fillId="2" borderId="23" xfId="1" applyNumberFormat="1" applyFont="1" applyFill="1" applyBorder="1" applyAlignment="1">
      <alignment horizontal="right"/>
    </xf>
    <xf numFmtId="0" fontId="3" fillId="2" borderId="28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43" fontId="3" fillId="2" borderId="2" xfId="1" applyFont="1" applyFill="1" applyBorder="1"/>
    <xf numFmtId="43" fontId="3" fillId="2" borderId="3" xfId="1" applyFont="1" applyFill="1" applyBorder="1"/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 wrapText="1"/>
    </xf>
    <xf numFmtId="0" fontId="4" fillId="2" borderId="0" xfId="0" applyFont="1" applyFill="1" applyBorder="1"/>
    <xf numFmtId="4" fontId="9" fillId="2" borderId="13" xfId="0" applyNumberFormat="1" applyFont="1" applyFill="1" applyBorder="1" applyAlignment="1">
      <alignment horizontal="right" vertical="center" wrapText="1" readingOrder="1"/>
    </xf>
    <xf numFmtId="4" fontId="9" fillId="2" borderId="14" xfId="0" applyNumberFormat="1" applyFont="1" applyFill="1" applyBorder="1" applyAlignment="1">
      <alignment horizontal="right" vertical="center" wrapText="1" readingOrder="1"/>
    </xf>
    <xf numFmtId="4" fontId="9" fillId="2" borderId="16" xfId="0" applyNumberFormat="1" applyFont="1" applyFill="1" applyBorder="1" applyAlignment="1">
      <alignment horizontal="right" vertical="center" wrapText="1" readingOrder="1"/>
    </xf>
    <xf numFmtId="4" fontId="9" fillId="2" borderId="17" xfId="0" applyNumberFormat="1" applyFont="1" applyFill="1" applyBorder="1" applyAlignment="1">
      <alignment horizontal="right" vertical="center" wrapText="1" readingOrder="1"/>
    </xf>
    <xf numFmtId="4" fontId="10" fillId="2" borderId="16" xfId="0" applyNumberFormat="1" applyFont="1" applyFill="1" applyBorder="1" applyAlignment="1">
      <alignment horizontal="right" vertical="center" wrapText="1" readingOrder="1"/>
    </xf>
    <xf numFmtId="4" fontId="10" fillId="2" borderId="17" xfId="0" applyNumberFormat="1" applyFont="1" applyFill="1" applyBorder="1" applyAlignment="1">
      <alignment horizontal="right" vertical="center" wrapText="1" readingOrder="1"/>
    </xf>
    <xf numFmtId="4" fontId="11" fillId="2" borderId="16" xfId="0" applyNumberFormat="1" applyFont="1" applyFill="1" applyBorder="1" applyAlignment="1">
      <alignment horizontal="right" vertical="center" wrapText="1" readingOrder="1"/>
    </xf>
    <xf numFmtId="4" fontId="9" fillId="2" borderId="19" xfId="0" applyNumberFormat="1" applyFont="1" applyFill="1" applyBorder="1" applyAlignment="1">
      <alignment horizontal="right" vertical="center" wrapText="1" readingOrder="1"/>
    </xf>
    <xf numFmtId="4" fontId="9" fillId="2" borderId="20" xfId="0" applyNumberFormat="1" applyFont="1" applyFill="1" applyBorder="1" applyAlignment="1">
      <alignment horizontal="right" vertical="center" wrapText="1" readingOrder="1"/>
    </xf>
    <xf numFmtId="4" fontId="9" fillId="2" borderId="0" xfId="0" applyNumberFormat="1" applyFont="1" applyFill="1" applyBorder="1" applyAlignment="1">
      <alignment horizontal="right" vertical="center" wrapText="1" readingOrder="1"/>
    </xf>
    <xf numFmtId="0" fontId="9" fillId="2" borderId="0" xfId="0" applyNumberFormat="1" applyFont="1" applyFill="1" applyBorder="1" applyAlignment="1">
      <alignment horizontal="right" vertical="center" wrapText="1" readingOrder="1"/>
    </xf>
    <xf numFmtId="4" fontId="12" fillId="2" borderId="0" xfId="0" applyNumberFormat="1" applyFont="1" applyFill="1" applyBorder="1" applyAlignment="1">
      <alignment vertical="top" wrapText="1" readingOrder="1"/>
    </xf>
    <xf numFmtId="0" fontId="4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43" fontId="3" fillId="2" borderId="7" xfId="1" applyFont="1" applyFill="1" applyBorder="1"/>
    <xf numFmtId="43" fontId="3" fillId="2" borderId="8" xfId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43" fontId="3" fillId="2" borderId="31" xfId="1" applyFont="1" applyFill="1" applyBorder="1" applyAlignment="1">
      <alignment horizontal="center" vertical="center" wrapText="1"/>
    </xf>
    <xf numFmtId="43" fontId="3" fillId="2" borderId="32" xfId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right" vertical="center" wrapText="1" readingOrder="1"/>
    </xf>
    <xf numFmtId="4" fontId="9" fillId="2" borderId="26" xfId="0" applyNumberFormat="1" applyFont="1" applyFill="1" applyBorder="1" applyAlignment="1">
      <alignment horizontal="right" vertical="center" wrapText="1" readingOrder="1"/>
    </xf>
    <xf numFmtId="0" fontId="6" fillId="2" borderId="33" xfId="0" applyFont="1" applyFill="1" applyBorder="1" applyAlignment="1">
      <alignment horizontal="left"/>
    </xf>
    <xf numFmtId="0" fontId="6" fillId="2" borderId="34" xfId="0" applyFont="1" applyFill="1" applyBorder="1"/>
    <xf numFmtId="39" fontId="6" fillId="2" borderId="34" xfId="1" applyNumberFormat="1" applyFont="1" applyFill="1" applyBorder="1" applyAlignment="1">
      <alignment horizontal="right"/>
    </xf>
    <xf numFmtId="39" fontId="6" fillId="2" borderId="35" xfId="1" applyNumberFormat="1" applyFont="1" applyFill="1" applyBorder="1" applyAlignment="1">
      <alignment horizontal="right"/>
    </xf>
    <xf numFmtId="0" fontId="5" fillId="2" borderId="22" xfId="0" applyFont="1" applyFill="1" applyBorder="1" applyAlignment="1">
      <alignment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wrapText="1"/>
    </xf>
    <xf numFmtId="43" fontId="13" fillId="2" borderId="0" xfId="1" applyFont="1" applyFill="1" applyBorder="1"/>
    <xf numFmtId="39" fontId="5" fillId="2" borderId="21" xfId="1" applyNumberFormat="1" applyFont="1" applyFill="1" applyBorder="1" applyAlignment="1">
      <alignment horizontal="right"/>
    </xf>
    <xf numFmtId="0" fontId="3" fillId="2" borderId="1" xfId="0" applyFont="1" applyFill="1" applyBorder="1"/>
    <xf numFmtId="43" fontId="13" fillId="2" borderId="2" xfId="1" applyFont="1" applyFill="1" applyBorder="1"/>
    <xf numFmtId="39" fontId="3" fillId="2" borderId="0" xfId="0" applyNumberFormat="1" applyFont="1" applyFill="1" applyBorder="1"/>
    <xf numFmtId="0" fontId="4" fillId="2" borderId="0" xfId="0" applyFont="1" applyFill="1" applyBorder="1" applyAlignment="1">
      <alignment wrapText="1"/>
    </xf>
    <xf numFmtId="43" fontId="13" fillId="2" borderId="5" xfId="1" applyFont="1" applyFill="1" applyBorder="1"/>
    <xf numFmtId="0" fontId="14" fillId="2" borderId="0" xfId="0" applyFont="1" applyFill="1" applyBorder="1"/>
    <xf numFmtId="0" fontId="4" fillId="2" borderId="28" xfId="0" applyFont="1" applyFill="1" applyBorder="1" applyAlignment="1">
      <alignment wrapText="1"/>
    </xf>
    <xf numFmtId="43" fontId="4" fillId="2" borderId="28" xfId="1" applyFont="1" applyFill="1" applyBorder="1"/>
    <xf numFmtId="43" fontId="15" fillId="2" borderId="0" xfId="1" applyFont="1" applyFill="1" applyBorder="1"/>
    <xf numFmtId="39" fontId="13" fillId="2" borderId="28" xfId="0" applyNumberFormat="1" applyFont="1" applyFill="1" applyBorder="1" applyAlignment="1">
      <alignment wrapText="1"/>
    </xf>
    <xf numFmtId="43" fontId="15" fillId="2" borderId="28" xfId="1" applyFont="1" applyFill="1" applyBorder="1"/>
    <xf numFmtId="0" fontId="13" fillId="2" borderId="28" xfId="0" applyFont="1" applyFill="1" applyBorder="1"/>
    <xf numFmtId="43" fontId="13" fillId="2" borderId="28" xfId="1" applyFont="1" applyFill="1" applyBorder="1"/>
    <xf numFmtId="4" fontId="16" fillId="2" borderId="0" xfId="0" applyNumberFormat="1" applyFont="1" applyFill="1" applyBorder="1" applyAlignment="1">
      <alignment horizontal="right" vertical="center" wrapText="1" readingOrder="1"/>
    </xf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4" fontId="3" fillId="2" borderId="28" xfId="0" applyNumberFormat="1" applyFont="1" applyFill="1" applyBorder="1"/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43" fontId="13" fillId="2" borderId="22" xfId="1" applyFont="1" applyFill="1" applyBorder="1" applyAlignment="1">
      <alignment horizontal="center" vertical="center" wrapText="1"/>
    </xf>
    <xf numFmtId="4" fontId="13" fillId="2" borderId="22" xfId="1" applyNumberFormat="1" applyFont="1" applyFill="1" applyBorder="1" applyAlignment="1">
      <alignment horizontal="center" vertical="center" wrapText="1"/>
    </xf>
    <xf numFmtId="43" fontId="13" fillId="2" borderId="23" xfId="1" applyFont="1" applyFill="1" applyBorder="1" applyAlignment="1">
      <alignment horizontal="center" vertical="center" wrapText="1"/>
    </xf>
    <xf numFmtId="43" fontId="5" fillId="2" borderId="22" xfId="0" applyNumberFormat="1" applyFont="1" applyFill="1" applyBorder="1" applyAlignment="1">
      <alignment horizontal="right"/>
    </xf>
    <xf numFmtId="4" fontId="5" fillId="2" borderId="22" xfId="0" applyNumberFormat="1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9" fontId="3" fillId="2" borderId="0" xfId="2" applyFont="1" applyFill="1" applyBorder="1"/>
    <xf numFmtId="4" fontId="6" fillId="2" borderId="26" xfId="1" applyNumberFormat="1" applyFont="1" applyFill="1" applyBorder="1" applyAlignment="1">
      <alignment horizontal="right"/>
    </xf>
    <xf numFmtId="43" fontId="6" fillId="2" borderId="16" xfId="1" applyFont="1" applyFill="1" applyBorder="1" applyAlignment="1">
      <alignment horizontal="right"/>
    </xf>
    <xf numFmtId="4" fontId="6" fillId="2" borderId="17" xfId="1" applyNumberFormat="1" applyFont="1" applyFill="1" applyBorder="1" applyAlignment="1">
      <alignment horizontal="right"/>
    </xf>
    <xf numFmtId="39" fontId="17" fillId="2" borderId="16" xfId="1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43" fontId="5" fillId="2" borderId="21" xfId="1" applyFont="1" applyFill="1" applyBorder="1"/>
    <xf numFmtId="43" fontId="5" fillId="2" borderId="22" xfId="1" applyFont="1" applyFill="1" applyBorder="1" applyAlignment="1">
      <alignment horizontal="right"/>
    </xf>
    <xf numFmtId="4" fontId="5" fillId="2" borderId="22" xfId="1" applyNumberFormat="1" applyFont="1" applyFill="1" applyBorder="1" applyAlignment="1">
      <alignment horizontal="right"/>
    </xf>
    <xf numFmtId="4" fontId="5" fillId="2" borderId="23" xfId="1" applyNumberFormat="1" applyFont="1" applyFill="1" applyBorder="1" applyAlignment="1">
      <alignment horizontal="right"/>
    </xf>
    <xf numFmtId="43" fontId="6" fillId="2" borderId="13" xfId="1" applyFont="1" applyFill="1" applyBorder="1" applyAlignment="1">
      <alignment horizontal="right"/>
    </xf>
    <xf numFmtId="4" fontId="6" fillId="2" borderId="14" xfId="1" applyNumberFormat="1" applyFont="1" applyFill="1" applyBorder="1" applyAlignment="1">
      <alignment horizontal="right"/>
    </xf>
    <xf numFmtId="4" fontId="6" fillId="2" borderId="20" xfId="1" applyNumberFormat="1" applyFont="1" applyFill="1" applyBorder="1" applyAlignment="1">
      <alignment horizontal="right"/>
    </xf>
    <xf numFmtId="4" fontId="6" fillId="2" borderId="0" xfId="1" applyNumberFormat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2" borderId="0" xfId="0" applyNumberFormat="1" applyFont="1" applyFill="1" applyBorder="1"/>
    <xf numFmtId="43" fontId="6" fillId="2" borderId="13" xfId="1" applyFont="1" applyFill="1" applyBorder="1" applyAlignment="1">
      <alignment horizontal="right" wrapText="1"/>
    </xf>
    <xf numFmtId="39" fontId="6" fillId="2" borderId="13" xfId="1" applyNumberFormat="1" applyFont="1" applyFill="1" applyBorder="1" applyAlignment="1">
      <alignment horizontal="right" wrapText="1"/>
    </xf>
    <xf numFmtId="43" fontId="6" fillId="2" borderId="16" xfId="1" applyFont="1" applyFill="1" applyBorder="1" applyAlignment="1">
      <alignment horizontal="right" wrapText="1"/>
    </xf>
    <xf numFmtId="39" fontId="3" fillId="2" borderId="0" xfId="0" applyNumberFormat="1" applyFont="1" applyFill="1" applyBorder="1" applyAlignment="1">
      <alignment wrapText="1"/>
    </xf>
    <xf numFmtId="39" fontId="17" fillId="2" borderId="17" xfId="1" applyNumberFormat="1" applyFont="1" applyFill="1" applyBorder="1" applyAlignment="1">
      <alignment horizontal="right"/>
    </xf>
    <xf numFmtId="4" fontId="6" fillId="2" borderId="13" xfId="1" applyNumberFormat="1" applyFont="1" applyFill="1" applyBorder="1" applyAlignment="1">
      <alignment horizontal="right" wrapText="1"/>
    </xf>
    <xf numFmtId="4" fontId="6" fillId="2" borderId="14" xfId="1" applyNumberFormat="1" applyFont="1" applyFill="1" applyBorder="1" applyAlignment="1">
      <alignment horizontal="right" wrapText="1"/>
    </xf>
    <xf numFmtId="43" fontId="6" fillId="2" borderId="34" xfId="1" applyFont="1" applyFill="1" applyBorder="1" applyAlignment="1">
      <alignment horizontal="right" wrapText="1"/>
    </xf>
    <xf numFmtId="4" fontId="6" fillId="2" borderId="34" xfId="1" applyNumberFormat="1" applyFont="1" applyFill="1" applyBorder="1" applyAlignment="1">
      <alignment horizontal="right"/>
    </xf>
    <xf numFmtId="43" fontId="5" fillId="2" borderId="22" xfId="1" applyFont="1" applyFill="1" applyBorder="1"/>
    <xf numFmtId="43" fontId="5" fillId="2" borderId="36" xfId="1" applyFont="1" applyFill="1" applyBorder="1"/>
    <xf numFmtId="4" fontId="3" fillId="2" borderId="2" xfId="1" applyNumberFormat="1" applyFont="1" applyFill="1" applyBorder="1" applyAlignment="1">
      <alignment horizontal="right"/>
    </xf>
    <xf numFmtId="43" fontId="8" fillId="2" borderId="5" xfId="1" applyFont="1" applyFill="1" applyBorder="1"/>
    <xf numFmtId="0" fontId="15" fillId="2" borderId="0" xfId="0" applyFont="1" applyFill="1" applyBorder="1"/>
    <xf numFmtId="43" fontId="15" fillId="2" borderId="5" xfId="1" applyFont="1" applyFill="1" applyBorder="1"/>
    <xf numFmtId="4" fontId="13" fillId="2" borderId="28" xfId="0" applyNumberFormat="1" applyFont="1" applyFill="1" applyBorder="1"/>
    <xf numFmtId="43" fontId="13" fillId="2" borderId="29" xfId="1" applyFont="1" applyFill="1" applyBorder="1"/>
    <xf numFmtId="43" fontId="6" fillId="2" borderId="0" xfId="1" applyFont="1" applyFill="1" applyBorder="1"/>
    <xf numFmtId="39" fontId="6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43" fontId="5" fillId="2" borderId="0" xfId="1" applyFont="1" applyFill="1" applyBorder="1"/>
    <xf numFmtId="0" fontId="15" fillId="2" borderId="0" xfId="0" applyFont="1" applyFill="1" applyBorder="1" applyAlignment="1">
      <alignment wrapText="1"/>
    </xf>
    <xf numFmtId="0" fontId="18" fillId="2" borderId="0" xfId="0" applyFont="1" applyFill="1" applyBorder="1"/>
    <xf numFmtId="0" fontId="15" fillId="2" borderId="28" xfId="0" applyFont="1" applyFill="1" applyBorder="1" applyAlignment="1">
      <alignment wrapText="1"/>
    </xf>
    <xf numFmtId="4" fontId="6" fillId="2" borderId="17" xfId="0" applyNumberFormat="1" applyFont="1" applyFill="1" applyBorder="1" applyAlignment="1">
      <alignment horizontal="right"/>
    </xf>
    <xf numFmtId="4" fontId="6" fillId="2" borderId="20" xfId="0" applyNumberFormat="1" applyFont="1" applyFill="1" applyBorder="1" applyAlignment="1">
      <alignment horizontal="right"/>
    </xf>
    <xf numFmtId="0" fontId="5" fillId="2" borderId="30" xfId="0" applyFont="1" applyFill="1" applyBorder="1"/>
    <xf numFmtId="0" fontId="5" fillId="2" borderId="31" xfId="0" applyFont="1" applyFill="1" applyBorder="1"/>
    <xf numFmtId="39" fontId="5" fillId="2" borderId="31" xfId="1" applyNumberFormat="1" applyFont="1" applyFill="1" applyBorder="1" applyAlignment="1">
      <alignment horizontal="right"/>
    </xf>
    <xf numFmtId="39" fontId="5" fillId="2" borderId="32" xfId="1" applyNumberFormat="1" applyFont="1" applyFill="1" applyBorder="1" applyAlignment="1">
      <alignment horizontal="right"/>
    </xf>
    <xf numFmtId="39" fontId="6" fillId="2" borderId="26" xfId="1" applyNumberFormat="1" applyFont="1" applyFill="1" applyBorder="1" applyAlignment="1">
      <alignment horizontal="right"/>
    </xf>
    <xf numFmtId="43" fontId="3" fillId="2" borderId="36" xfId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4" fontId="3" fillId="2" borderId="36" xfId="1" applyNumberFormat="1" applyFont="1" applyFill="1" applyBorder="1" applyAlignment="1">
      <alignment horizontal="center" vertical="center" wrapText="1"/>
    </xf>
    <xf numFmtId="43" fontId="5" fillId="2" borderId="23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39" fontId="6" fillId="2" borderId="5" xfId="1" applyNumberFormat="1" applyFont="1" applyFill="1" applyBorder="1" applyAlignment="1">
      <alignment horizontal="righ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3" fontId="3" fillId="2" borderId="5" xfId="1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14" fontId="3" fillId="2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230"/>
  <sheetViews>
    <sheetView zoomScaleNormal="100" workbookViewId="0">
      <selection sqref="A1:XFD1048576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384" width="11.42578125" style="1"/>
  </cols>
  <sheetData>
    <row r="1" spans="1:8" ht="15.75" thickBot="1" x14ac:dyDescent="0.3"/>
    <row r="2" spans="1:8" x14ac:dyDescent="0.25">
      <c r="A2" s="241" t="s">
        <v>1</v>
      </c>
      <c r="B2" s="242"/>
      <c r="C2" s="242"/>
      <c r="D2" s="242"/>
      <c r="E2" s="242"/>
      <c r="F2" s="242"/>
      <c r="G2" s="242"/>
      <c r="H2" s="243"/>
    </row>
    <row r="3" spans="1:8" ht="11.25" customHeight="1" x14ac:dyDescent="0.25">
      <c r="A3" s="244" t="s">
        <v>115</v>
      </c>
      <c r="B3" s="245"/>
      <c r="C3" s="245"/>
      <c r="D3" s="245"/>
      <c r="E3" s="245"/>
      <c r="F3" s="245"/>
      <c r="G3" s="245"/>
      <c r="H3" s="246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225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54088888618</v>
      </c>
      <c r="F11" s="109">
        <f>+F12+F58+F117</f>
        <v>16018898217</v>
      </c>
      <c r="G11" s="109">
        <f>+G12+G58+G117</f>
        <v>2787688248</v>
      </c>
      <c r="H11" s="110">
        <f>+H12+H58+H117</f>
        <v>2141377805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46774051056</v>
      </c>
      <c r="F12" s="120">
        <f>+F13</f>
        <v>9665887255</v>
      </c>
      <c r="G12" s="120">
        <f>+G13</f>
        <v>2780514848</v>
      </c>
      <c r="H12" s="121">
        <f>+H13</f>
        <v>2141377805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46774051056</v>
      </c>
      <c r="F13" s="122">
        <f>+F14+F34+F37</f>
        <v>9665887255</v>
      </c>
      <c r="G13" s="122">
        <f>+G14+G34+G37</f>
        <v>2780514848</v>
      </c>
      <c r="H13" s="123">
        <f>+H14+H34+H37</f>
        <v>2141377805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30488935991</v>
      </c>
      <c r="F14" s="122">
        <f>+F15+F19+F22+F30</f>
        <v>2069227400</v>
      </c>
      <c r="G14" s="122">
        <f>+G15+G19+G22+G30</f>
        <v>2069227400</v>
      </c>
      <c r="H14" s="123">
        <f>+H15+H19+H22+H30</f>
        <v>1989434248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21299799506</v>
      </c>
      <c r="F15" s="122">
        <f>SUM(F16:F18)</f>
        <v>1658737918</v>
      </c>
      <c r="G15" s="122">
        <f>SUM(G16:G18)</f>
        <v>1658737918</v>
      </c>
      <c r="H15" s="123">
        <f>SUM(H16:H18)</f>
        <v>1658737918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19992697167</v>
      </c>
      <c r="F16" s="122">
        <v>1638311851</v>
      </c>
      <c r="G16" s="122">
        <v>1638311851</v>
      </c>
      <c r="H16" s="123">
        <v>1638311851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1115991931</v>
      </c>
      <c r="F17" s="122">
        <v>9177465</v>
      </c>
      <c r="G17" s="122">
        <v>9177465</v>
      </c>
      <c r="H17" s="123">
        <v>9177465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191110408</v>
      </c>
      <c r="F18" s="122">
        <v>11248602</v>
      </c>
      <c r="G18" s="122">
        <v>11248602</v>
      </c>
      <c r="H18" s="123">
        <v>11248602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4291643988</v>
      </c>
      <c r="F19" s="122">
        <f>SUM(F20:F21)</f>
        <v>282616758</v>
      </c>
      <c r="G19" s="122">
        <f>SUM(G20:G21)</f>
        <v>282616758</v>
      </c>
      <c r="H19" s="123">
        <f>SUM(H20:H21)</f>
        <v>282616758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774511626</v>
      </c>
      <c r="F20" s="122">
        <v>58700929</v>
      </c>
      <c r="G20" s="122">
        <v>58700929</v>
      </c>
      <c r="H20" s="123">
        <v>58700929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3517132362</v>
      </c>
      <c r="F21" s="122">
        <v>223915829</v>
      </c>
      <c r="G21" s="122">
        <v>223915829</v>
      </c>
      <c r="H21" s="123">
        <v>223915829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4696114175</v>
      </c>
      <c r="F22" s="122">
        <f>SUM(F23:F29)</f>
        <v>81116070</v>
      </c>
      <c r="G22" s="122">
        <f>SUM(G23:G29)</f>
        <v>81116070</v>
      </c>
      <c r="H22" s="123">
        <f>SUM(H23:H29)</f>
        <v>43730321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728431919</v>
      </c>
      <c r="F23" s="122">
        <v>37010564</v>
      </c>
      <c r="G23" s="122">
        <v>37010564</v>
      </c>
      <c r="H23" s="123">
        <v>35502876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151817385</v>
      </c>
      <c r="F24" s="122">
        <v>4044570</v>
      </c>
      <c r="G24" s="122">
        <v>4044570</v>
      </c>
      <c r="H24" s="123">
        <v>896674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2092900</v>
      </c>
      <c r="F25" s="122">
        <v>121570</v>
      </c>
      <c r="G25" s="122">
        <v>121570</v>
      </c>
      <c r="H25" s="123">
        <v>121570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4">
        <v>972895274</v>
      </c>
      <c r="E26" s="124">
        <v>967487467</v>
      </c>
      <c r="F26" s="124">
        <v>0</v>
      </c>
      <c r="G26" s="124">
        <v>0</v>
      </c>
      <c r="H26" s="125">
        <v>0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1008064983</v>
      </c>
      <c r="F27" s="122">
        <v>39939366</v>
      </c>
      <c r="G27" s="122">
        <v>39939366</v>
      </c>
      <c r="H27" s="123">
        <v>7209201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1770632978</v>
      </c>
      <c r="F28" s="122">
        <v>0</v>
      </c>
      <c r="G28" s="122">
        <v>0</v>
      </c>
      <c r="H28" s="123">
        <v>0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67586543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201378322</v>
      </c>
      <c r="F30" s="122">
        <f>+F31+F32</f>
        <v>46756654</v>
      </c>
      <c r="G30" s="122">
        <f>+G31+G32</f>
        <v>46756654</v>
      </c>
      <c r="H30" s="123">
        <f>+H31+H32</f>
        <v>4349251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99818658</v>
      </c>
      <c r="F31" s="122">
        <v>4349251</v>
      </c>
      <c r="G31" s="122">
        <v>4349251</v>
      </c>
      <c r="H31" s="123">
        <v>4349251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101559664</v>
      </c>
      <c r="F32" s="122">
        <v>42407403</v>
      </c>
      <c r="G32" s="122">
        <v>42407403</v>
      </c>
      <c r="H32" s="123">
        <v>0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7211545251</v>
      </c>
      <c r="F34" s="124">
        <f>SUM(F35:F36)</f>
        <v>6885372407</v>
      </c>
      <c r="G34" s="124">
        <f>SUM(G35:G36)</f>
        <v>0</v>
      </c>
      <c r="H34" s="125">
        <f>SUM(H35:H36)</f>
        <v>0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518076420</v>
      </c>
      <c r="F35" s="122">
        <v>293091034</v>
      </c>
      <c r="G35" s="122">
        <v>0</v>
      </c>
      <c r="H35" s="123">
        <v>0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6693468831</v>
      </c>
      <c r="F36" s="122">
        <v>6592281373</v>
      </c>
      <c r="G36" s="122">
        <v>0</v>
      </c>
      <c r="H36" s="123">
        <v>0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9073569814</v>
      </c>
      <c r="F37" s="122">
        <f>+F38+F42+F46+F47</f>
        <v>711287448</v>
      </c>
      <c r="G37" s="122">
        <f>+G38+G42+G46+G47</f>
        <v>711287448</v>
      </c>
      <c r="H37" s="123">
        <f>+H38+H42+H46+H47</f>
        <v>151943557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4907639916</v>
      </c>
      <c r="F38" s="122">
        <f>SUM(F39:F41)</f>
        <v>366666596</v>
      </c>
      <c r="G38" s="122">
        <f>SUM(G39:G41)</f>
        <v>366666596</v>
      </c>
      <c r="H38" s="123">
        <f>SUM(H39:H41)</f>
        <v>0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1041530150</v>
      </c>
      <c r="F39" s="122">
        <v>70294000</v>
      </c>
      <c r="G39" s="122">
        <v>70294000</v>
      </c>
      <c r="H39" s="123">
        <v>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1744783587</v>
      </c>
      <c r="F40" s="122">
        <v>135938136</v>
      </c>
      <c r="G40" s="122">
        <v>135938136</v>
      </c>
      <c r="H40" s="123">
        <v>0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2121326179</v>
      </c>
      <c r="F41" s="122">
        <v>160434460</v>
      </c>
      <c r="G41" s="122">
        <v>160434460</v>
      </c>
      <c r="H41" s="123">
        <v>0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2845100735</v>
      </c>
      <c r="F42" s="122">
        <f>+F43+F44+F45</f>
        <v>256753042</v>
      </c>
      <c r="G42" s="122">
        <f>+G43+G44+G45</f>
        <v>256753042</v>
      </c>
      <c r="H42" s="123">
        <f>+H43+H44+H45</f>
        <v>151943557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1518629550</v>
      </c>
      <c r="F43" s="122">
        <v>158330662</v>
      </c>
      <c r="G43" s="122">
        <v>158330662</v>
      </c>
      <c r="H43" s="123">
        <v>151943557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1193914994</v>
      </c>
      <c r="F44" s="122">
        <v>89377236</v>
      </c>
      <c r="G44" s="122">
        <v>89377236</v>
      </c>
      <c r="H44" s="123">
        <v>0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132556191</v>
      </c>
      <c r="F45" s="122">
        <v>9045144</v>
      </c>
      <c r="G45" s="122">
        <v>9045144</v>
      </c>
      <c r="H45" s="123">
        <v>0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789603300</v>
      </c>
      <c r="F46" s="122">
        <v>52719870</v>
      </c>
      <c r="G46" s="122">
        <v>52719870</v>
      </c>
      <c r="H46" s="123">
        <v>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531225863</v>
      </c>
      <c r="F47" s="127">
        <v>35147940</v>
      </c>
      <c r="G47" s="127">
        <v>35147940</v>
      </c>
      <c r="H47" s="128">
        <v>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241" t="s">
        <v>1</v>
      </c>
      <c r="B49" s="242"/>
      <c r="C49" s="242"/>
      <c r="D49" s="242"/>
      <c r="E49" s="242"/>
      <c r="F49" s="242"/>
      <c r="G49" s="242"/>
      <c r="H49" s="243"/>
    </row>
    <row r="50" spans="1:8" x14ac:dyDescent="0.25">
      <c r="A50" s="244" t="s">
        <v>115</v>
      </c>
      <c r="B50" s="245"/>
      <c r="C50" s="245"/>
      <c r="D50" s="245"/>
      <c r="E50" s="245"/>
      <c r="F50" s="245"/>
      <c r="G50" s="245"/>
      <c r="H50" s="246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ENERO</v>
      </c>
      <c r="G54" s="3" t="str">
        <f>G7</f>
        <v xml:space="preserve">                                VIGENCIA FISCAL:      2017</v>
      </c>
      <c r="H54" s="5"/>
    </row>
    <row r="55" spans="1:8" ht="6.75" hidden="1" customHeight="1" x14ac:dyDescent="0.25">
      <c r="A55" s="2"/>
      <c r="H55" s="5"/>
    </row>
    <row r="56" spans="1:8" ht="15.75" thickBot="1" x14ac:dyDescent="0.3">
      <c r="A56" s="112"/>
      <c r="B56" s="113"/>
      <c r="C56" s="114"/>
      <c r="D56" s="115"/>
      <c r="E56" s="115"/>
      <c r="F56" s="115"/>
      <c r="G56" s="115"/>
      <c r="H56" s="116"/>
    </row>
    <row r="57" spans="1:8" ht="33.75" customHeight="1" thickBot="1" x14ac:dyDescent="0.3">
      <c r="A57" s="43" t="s">
        <v>119</v>
      </c>
      <c r="B57" s="44"/>
      <c r="C57" s="44" t="s">
        <v>120</v>
      </c>
      <c r="D57" s="45" t="s">
        <v>121</v>
      </c>
      <c r="E57" s="45" t="s">
        <v>122</v>
      </c>
      <c r="F57" s="45" t="s">
        <v>123</v>
      </c>
      <c r="G57" s="45" t="s">
        <v>124</v>
      </c>
      <c r="H57" s="47" t="s">
        <v>125</v>
      </c>
    </row>
    <row r="58" spans="1:8" ht="31.5" customHeight="1" x14ac:dyDescent="0.25">
      <c r="A58" s="21">
        <v>2</v>
      </c>
      <c r="B58" s="22"/>
      <c r="C58" s="78" t="s">
        <v>48</v>
      </c>
      <c r="D58" s="120">
        <f>+D59</f>
        <v>8304006708</v>
      </c>
      <c r="E58" s="120">
        <f>+E59</f>
        <v>7314837562</v>
      </c>
      <c r="F58" s="120">
        <f>+F59</f>
        <v>6353010962</v>
      </c>
      <c r="G58" s="120">
        <f>+G59</f>
        <v>7173400</v>
      </c>
      <c r="H58" s="121">
        <f>+H59</f>
        <v>0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7314837562</v>
      </c>
      <c r="F59" s="122">
        <f>+F65+F60</f>
        <v>6353010962</v>
      </c>
      <c r="G59" s="122">
        <f>+G65+G60</f>
        <v>7173400</v>
      </c>
      <c r="H59" s="123">
        <f>+H65+H60</f>
        <v>0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7314837562</v>
      </c>
      <c r="F65" s="122">
        <f>+F69+F66+F75+F91+F94+F96+F101+F105+F110+F111+F115+F107</f>
        <v>6353010962</v>
      </c>
      <c r="G65" s="122">
        <f>+G69+G66+G75+G91+G94+G96+G101+G105+G110+G111+G115+G107</f>
        <v>7173400</v>
      </c>
      <c r="H65" s="123">
        <f>+H69+H66+H75+H91+H94+H96+H101+H105+H110+H111+H115+H107</f>
        <v>0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0</v>
      </c>
      <c r="F66" s="122">
        <f>SUM(F67:F68)</f>
        <v>0</v>
      </c>
      <c r="G66" s="122">
        <f>SUM(G67:G68)</f>
        <v>0</v>
      </c>
      <c r="H66" s="123">
        <f>SUM(H67:H68)</f>
        <v>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0</v>
      </c>
      <c r="F67" s="122">
        <v>0</v>
      </c>
      <c r="G67" s="122">
        <v>0</v>
      </c>
      <c r="H67" s="123">
        <v>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2800000</v>
      </c>
      <c r="F69" s="122">
        <f>SUM(F70:F74)</f>
        <v>0</v>
      </c>
      <c r="G69" s="122">
        <f>SUM(G70:G74)</f>
        <v>0</v>
      </c>
      <c r="H69" s="123">
        <f>SUM(H70:H74)</f>
        <v>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900000</v>
      </c>
      <c r="F70" s="122">
        <v>0</v>
      </c>
      <c r="G70" s="122">
        <v>0</v>
      </c>
      <c r="H70" s="123">
        <v>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0</v>
      </c>
      <c r="G71" s="122">
        <v>0</v>
      </c>
      <c r="H71" s="123">
        <v>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500000</v>
      </c>
      <c r="F72" s="122">
        <v>0</v>
      </c>
      <c r="G72" s="122">
        <v>0</v>
      </c>
      <c r="H72" s="123">
        <v>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600000</v>
      </c>
      <c r="F73" s="122">
        <v>0</v>
      </c>
      <c r="G73" s="122">
        <v>0</v>
      </c>
      <c r="H73" s="123">
        <v>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0</v>
      </c>
      <c r="G74" s="122">
        <v>0</v>
      </c>
      <c r="H74" s="123">
        <v>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519891950</v>
      </c>
      <c r="F75" s="122">
        <f>SUM(F76:F81)</f>
        <v>499891950</v>
      </c>
      <c r="G75" s="122">
        <f>SUM(G76:G81)</f>
        <v>0</v>
      </c>
      <c r="H75" s="123">
        <f>SUM(H76:H81)</f>
        <v>0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20000000</v>
      </c>
      <c r="F76" s="122">
        <v>20000000</v>
      </c>
      <c r="G76" s="122">
        <v>0</v>
      </c>
      <c r="H76" s="123">
        <v>0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20000000</v>
      </c>
      <c r="F77" s="122">
        <v>20000000</v>
      </c>
      <c r="G77" s="122">
        <v>0</v>
      </c>
      <c r="H77" s="123">
        <v>0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36097730</v>
      </c>
      <c r="F79" s="122">
        <v>36097730</v>
      </c>
      <c r="G79" s="122">
        <v>0</v>
      </c>
      <c r="H79" s="123">
        <v>0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363794220</v>
      </c>
      <c r="F80" s="122">
        <v>363794220</v>
      </c>
      <c r="G80" s="122">
        <v>0</v>
      </c>
      <c r="H80" s="123">
        <v>0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241" t="s">
        <v>1</v>
      </c>
      <c r="B83" s="242"/>
      <c r="C83" s="242"/>
      <c r="D83" s="242"/>
      <c r="E83" s="242"/>
      <c r="F83" s="242"/>
      <c r="G83" s="242"/>
      <c r="H83" s="243"/>
    </row>
    <row r="84" spans="1:8" x14ac:dyDescent="0.25">
      <c r="A84" s="244" t="s">
        <v>115</v>
      </c>
      <c r="B84" s="245"/>
      <c r="C84" s="245"/>
      <c r="D84" s="245"/>
      <c r="E84" s="245"/>
      <c r="F84" s="245"/>
      <c r="G84" s="245"/>
      <c r="H84" s="246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ENERO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12"/>
      <c r="B89" s="113"/>
      <c r="C89" s="114"/>
      <c r="D89" s="115"/>
      <c r="E89" s="115"/>
      <c r="F89" s="115"/>
      <c r="G89" s="115"/>
      <c r="H89" s="116"/>
    </row>
    <row r="90" spans="1:8" ht="36" customHeight="1" thickBot="1" x14ac:dyDescent="0.3">
      <c r="A90" s="43" t="s">
        <v>119</v>
      </c>
      <c r="B90" s="44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1">
        <v>2046</v>
      </c>
      <c r="B91" s="22"/>
      <c r="C91" s="78" t="s">
        <v>58</v>
      </c>
      <c r="D91" s="120">
        <f>+D92+D93</f>
        <v>96000000</v>
      </c>
      <c r="E91" s="120">
        <f>+E92+E93</f>
        <v>31688385</v>
      </c>
      <c r="F91" s="120">
        <f>+F92+F93</f>
        <v>31588385</v>
      </c>
      <c r="G91" s="120">
        <f>+G92+G93</f>
        <v>0</v>
      </c>
      <c r="H91" s="121">
        <f>+H92+H93</f>
        <v>0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31588385</v>
      </c>
      <c r="F92" s="122">
        <v>31588385</v>
      </c>
      <c r="G92" s="122">
        <v>0</v>
      </c>
      <c r="H92" s="123">
        <v>0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100000</v>
      </c>
      <c r="F93" s="122">
        <v>0</v>
      </c>
      <c r="G93" s="122">
        <v>0</v>
      </c>
      <c r="H93" s="123">
        <v>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43599980</v>
      </c>
      <c r="F94" s="122">
        <f>+F95</f>
        <v>40599980</v>
      </c>
      <c r="G94" s="122">
        <f>+G95</f>
        <v>0</v>
      </c>
      <c r="H94" s="123">
        <f>+H95</f>
        <v>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43599980</v>
      </c>
      <c r="F95" s="122">
        <v>40599980</v>
      </c>
      <c r="G95" s="122">
        <v>0</v>
      </c>
      <c r="H95" s="123">
        <v>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230835768</v>
      </c>
      <c r="F96" s="122">
        <f>SUM(F97:F100)</f>
        <v>15009168</v>
      </c>
      <c r="G96" s="122">
        <f>SUM(G97:G100)</f>
        <v>2173400</v>
      </c>
      <c r="H96" s="123">
        <f>SUM(H97:H100)</f>
        <v>0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2000000</v>
      </c>
      <c r="F97" s="122">
        <v>0</v>
      </c>
      <c r="G97" s="122">
        <v>0</v>
      </c>
      <c r="H97" s="123">
        <v>0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2173400</v>
      </c>
      <c r="G98" s="122">
        <v>2173400</v>
      </c>
      <c r="H98" s="123">
        <v>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0</v>
      </c>
      <c r="G99" s="122">
        <v>0</v>
      </c>
      <c r="H99" s="123">
        <v>0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0</v>
      </c>
      <c r="H100" s="123">
        <v>0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537797479</v>
      </c>
      <c r="F101" s="122">
        <f>SUM(F102:F104)</f>
        <v>537797479</v>
      </c>
      <c r="G101" s="122">
        <f>SUM(G102:G104)</f>
        <v>0</v>
      </c>
      <c r="H101" s="123">
        <f>SUM(H102:H104)</f>
        <v>0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60230763</v>
      </c>
      <c r="E103" s="122">
        <v>60230763</v>
      </c>
      <c r="F103" s="122">
        <v>60230763</v>
      </c>
      <c r="G103" s="122">
        <v>0</v>
      </c>
      <c r="H103" s="123">
        <v>0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480416883</v>
      </c>
      <c r="E104" s="122">
        <v>421332634</v>
      </c>
      <c r="F104" s="122">
        <v>421332634</v>
      </c>
      <c r="G104" s="122">
        <v>0</v>
      </c>
      <c r="H104" s="123">
        <v>0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0</v>
      </c>
      <c r="H105" s="123">
        <f>+H106</f>
        <v>0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0</v>
      </c>
      <c r="H106" s="123">
        <v>0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5000000</v>
      </c>
      <c r="F107" s="122">
        <f>+F108+F109</f>
        <v>5000000</v>
      </c>
      <c r="G107" s="122">
        <f>+G108+G109</f>
        <v>5000000</v>
      </c>
      <c r="H107" s="123">
        <f>+H108+H109</f>
        <v>0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30000000</v>
      </c>
      <c r="E108" s="122">
        <v>0</v>
      </c>
      <c r="F108" s="122">
        <v>0</v>
      </c>
      <c r="G108" s="122">
        <v>0</v>
      </c>
      <c r="H108" s="123">
        <v>0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30000000</v>
      </c>
      <c r="E109" s="122">
        <v>5000000</v>
      </c>
      <c r="F109" s="122">
        <v>5000000</v>
      </c>
      <c r="G109" s="122">
        <v>5000000</v>
      </c>
      <c r="H109" s="123">
        <v>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0</v>
      </c>
      <c r="F110" s="122">
        <v>0</v>
      </c>
      <c r="G110" s="122">
        <v>0</v>
      </c>
      <c r="H110" s="123">
        <v>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523099000</v>
      </c>
      <c r="F115" s="122">
        <f>+F116</f>
        <v>102999000</v>
      </c>
      <c r="G115" s="122">
        <f>+G116</f>
        <v>0</v>
      </c>
      <c r="H115" s="123">
        <f>+H116</f>
        <v>0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523099000</v>
      </c>
      <c r="F116" s="122">
        <v>102999000</v>
      </c>
      <c r="G116" s="122">
        <v>0</v>
      </c>
      <c r="H116" s="123">
        <v>0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0</v>
      </c>
      <c r="F117" s="122">
        <f>+F118+F121</f>
        <v>0</v>
      </c>
      <c r="G117" s="122">
        <f>+G118+G121</f>
        <v>0</v>
      </c>
      <c r="H117" s="123">
        <f>+H118+H121</f>
        <v>0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0</v>
      </c>
      <c r="F121" s="127">
        <f>+F132</f>
        <v>0</v>
      </c>
      <c r="G121" s="127">
        <f>+G132</f>
        <v>0</v>
      </c>
      <c r="H121" s="128">
        <f>+H132</f>
        <v>0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241" t="s">
        <v>1</v>
      </c>
      <c r="B123" s="242"/>
      <c r="C123" s="242"/>
      <c r="D123" s="242"/>
      <c r="E123" s="242"/>
      <c r="F123" s="242"/>
      <c r="G123" s="242"/>
      <c r="H123" s="243"/>
    </row>
    <row r="124" spans="1:8" ht="12" customHeight="1" x14ac:dyDescent="0.25">
      <c r="A124" s="244" t="s">
        <v>115</v>
      </c>
      <c r="B124" s="245"/>
      <c r="C124" s="245"/>
      <c r="D124" s="245"/>
      <c r="E124" s="245"/>
      <c r="F124" s="245"/>
      <c r="G124" s="245"/>
      <c r="H124" s="246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ENERO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12"/>
      <c r="B130" s="113"/>
      <c r="C130" s="114"/>
      <c r="D130" s="115"/>
      <c r="E130" s="115"/>
      <c r="F130" s="115"/>
      <c r="G130" s="115"/>
      <c r="H130" s="116"/>
    </row>
    <row r="131" spans="1:8" ht="27" customHeight="1" thickBot="1" x14ac:dyDescent="0.3">
      <c r="A131" s="43" t="s">
        <v>119</v>
      </c>
      <c r="B131" s="44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0</v>
      </c>
      <c r="F132" s="23">
        <f>+F133+F134</f>
        <v>0</v>
      </c>
      <c r="G132" s="23">
        <f>+G133+G134</f>
        <v>0</v>
      </c>
      <c r="H132" s="25">
        <f>+H133+H134</f>
        <v>0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0</v>
      </c>
      <c r="F134" s="28">
        <f>+F135+F138</f>
        <v>0</v>
      </c>
      <c r="G134" s="28">
        <f>+G135+G138</f>
        <v>0</v>
      </c>
      <c r="H134" s="29">
        <f>+H135+H138</f>
        <v>0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0</v>
      </c>
      <c r="F138" s="146">
        <v>0</v>
      </c>
      <c r="G138" s="146">
        <v>0</v>
      </c>
      <c r="H138" s="147">
        <v>0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0</v>
      </c>
      <c r="F139" s="109">
        <f t="shared" si="1"/>
        <v>0</v>
      </c>
      <c r="G139" s="109">
        <f t="shared" si="1"/>
        <v>0</v>
      </c>
      <c r="H139" s="110">
        <f t="shared" si="1"/>
        <v>0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0</v>
      </c>
      <c r="F140" s="23">
        <f t="shared" si="1"/>
        <v>0</v>
      </c>
      <c r="G140" s="23">
        <f t="shared" si="1"/>
        <v>0</v>
      </c>
      <c r="H140" s="25">
        <f t="shared" si="1"/>
        <v>0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0</v>
      </c>
      <c r="F141" s="28">
        <f t="shared" si="1"/>
        <v>0</v>
      </c>
      <c r="G141" s="28">
        <f t="shared" si="1"/>
        <v>0</v>
      </c>
      <c r="H141" s="29">
        <f t="shared" si="1"/>
        <v>0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0</v>
      </c>
      <c r="F142" s="36">
        <v>0</v>
      </c>
      <c r="G142" s="36">
        <v>0</v>
      </c>
      <c r="H142" s="37">
        <v>0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1496398585169</v>
      </c>
      <c r="F143" s="109">
        <f>+F144+F179+F184+F197</f>
        <v>1419644962245</v>
      </c>
      <c r="G143" s="109">
        <f>+G144+G179+G184+G197</f>
        <v>0</v>
      </c>
      <c r="H143" s="110">
        <f>+H144+H179+H184+H197</f>
        <v>0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1380630242739</v>
      </c>
      <c r="F144" s="122">
        <f>+F145</f>
        <v>1380630242739</v>
      </c>
      <c r="G144" s="122">
        <f>+G145</f>
        <v>0</v>
      </c>
      <c r="H144" s="123">
        <f>+H145</f>
        <v>0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1380630242739</v>
      </c>
      <c r="F145" s="122">
        <f>+F146+F147+F148+F149+F150+F151+F152+F153+F154+F155+F156+F157+F158+F159+F160+F170+F171+F172+F173+F174+F175+F176+F177+F178</f>
        <v>1380630242739</v>
      </c>
      <c r="G145" s="122">
        <f>+G146+G147+G148+G149+G150+G151+G152+G153+G154+G155+G156+G157+G158+G159+G160+G170+G171+G172+G173+G174+G175+G176+G177+G178</f>
        <v>0</v>
      </c>
      <c r="H145" s="122">
        <f>+H146+H147+H148+H149+H150+H151+H152+H153+H154+H155+H156+H157+H158+H159+H160+H170+H171+H172+H173+H174+H175+H176+H177+H178</f>
        <v>0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2">
        <v>20000000000</v>
      </c>
      <c r="E150" s="122">
        <v>4778990037</v>
      </c>
      <c r="F150" s="122">
        <v>4778990037</v>
      </c>
      <c r="G150" s="122">
        <v>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0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0</v>
      </c>
      <c r="F152" s="122">
        <v>0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0</v>
      </c>
      <c r="H154" s="123">
        <v>0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0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0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0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0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0</v>
      </c>
      <c r="H160" s="128">
        <v>0</v>
      </c>
    </row>
    <row r="161" spans="1:216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216" x14ac:dyDescent="0.25">
      <c r="A162" s="241" t="s">
        <v>1</v>
      </c>
      <c r="B162" s="242"/>
      <c r="C162" s="242"/>
      <c r="D162" s="242"/>
      <c r="E162" s="242"/>
      <c r="F162" s="242"/>
      <c r="G162" s="242"/>
      <c r="H162" s="243"/>
    </row>
    <row r="163" spans="1:216" ht="14.25" customHeight="1" x14ac:dyDescent="0.25">
      <c r="A163" s="244" t="s">
        <v>115</v>
      </c>
      <c r="B163" s="245"/>
      <c r="C163" s="245"/>
      <c r="D163" s="245"/>
      <c r="E163" s="245"/>
      <c r="F163" s="245"/>
      <c r="G163" s="245"/>
      <c r="H163" s="246"/>
      <c r="I163" s="245"/>
      <c r="J163" s="245"/>
      <c r="K163" s="245"/>
      <c r="L163" s="245"/>
      <c r="M163" s="245"/>
      <c r="N163" s="245"/>
      <c r="O163" s="245"/>
      <c r="P163" s="246"/>
      <c r="Q163" s="244"/>
      <c r="R163" s="245"/>
      <c r="S163" s="245"/>
      <c r="T163" s="245"/>
      <c r="U163" s="245"/>
      <c r="V163" s="245"/>
      <c r="W163" s="245"/>
      <c r="X163" s="246"/>
      <c r="Y163" s="244"/>
      <c r="Z163" s="245"/>
      <c r="AA163" s="245"/>
      <c r="AB163" s="245"/>
      <c r="AC163" s="245"/>
      <c r="AD163" s="245"/>
      <c r="AE163" s="245"/>
      <c r="AF163" s="246"/>
      <c r="AG163" s="244"/>
      <c r="AH163" s="245"/>
      <c r="AI163" s="245"/>
      <c r="AJ163" s="245"/>
      <c r="AK163" s="245"/>
      <c r="AL163" s="245"/>
      <c r="AM163" s="245"/>
      <c r="AN163" s="246"/>
      <c r="AO163" s="244"/>
      <c r="AP163" s="245"/>
      <c r="AQ163" s="245"/>
      <c r="AR163" s="245"/>
      <c r="AS163" s="245"/>
      <c r="AT163" s="245"/>
      <c r="AU163" s="245"/>
      <c r="AV163" s="246"/>
      <c r="AW163" s="244"/>
      <c r="AX163" s="245"/>
      <c r="AY163" s="245"/>
      <c r="AZ163" s="245"/>
      <c r="BA163" s="245"/>
      <c r="BB163" s="245"/>
      <c r="BC163" s="245"/>
      <c r="BD163" s="246"/>
      <c r="BE163" s="244"/>
      <c r="BF163" s="245"/>
      <c r="BG163" s="245"/>
      <c r="BH163" s="245"/>
      <c r="BI163" s="245"/>
      <c r="BJ163" s="245"/>
      <c r="BK163" s="245"/>
      <c r="BL163" s="246"/>
      <c r="BM163" s="244"/>
      <c r="BN163" s="245"/>
      <c r="BO163" s="245"/>
      <c r="BP163" s="245"/>
      <c r="BQ163" s="245"/>
      <c r="BR163" s="245"/>
      <c r="BS163" s="245"/>
      <c r="BT163" s="246"/>
      <c r="BU163" s="244"/>
      <c r="BV163" s="245"/>
      <c r="BW163" s="245"/>
      <c r="BX163" s="245"/>
      <c r="BY163" s="245"/>
      <c r="BZ163" s="245"/>
      <c r="CA163" s="245"/>
      <c r="CB163" s="246"/>
      <c r="CC163" s="244"/>
      <c r="CD163" s="245"/>
      <c r="CE163" s="245"/>
      <c r="CF163" s="245"/>
      <c r="CG163" s="245"/>
      <c r="CH163" s="245"/>
      <c r="CI163" s="245"/>
      <c r="CJ163" s="246"/>
      <c r="CK163" s="244"/>
      <c r="CL163" s="245"/>
      <c r="CM163" s="245"/>
      <c r="CN163" s="245"/>
      <c r="CO163" s="245"/>
      <c r="CP163" s="245"/>
      <c r="CQ163" s="245"/>
      <c r="CR163" s="246"/>
      <c r="CS163" s="244"/>
      <c r="CT163" s="245"/>
      <c r="CU163" s="245"/>
      <c r="CV163" s="245"/>
      <c r="CW163" s="245"/>
      <c r="CX163" s="245"/>
      <c r="CY163" s="245"/>
      <c r="CZ163" s="246"/>
      <c r="DA163" s="244"/>
      <c r="DB163" s="245"/>
      <c r="DC163" s="245"/>
      <c r="DD163" s="245"/>
      <c r="DE163" s="245"/>
      <c r="DF163" s="245"/>
      <c r="DG163" s="245"/>
      <c r="DH163" s="246"/>
      <c r="DI163" s="244"/>
      <c r="DJ163" s="245"/>
      <c r="DK163" s="245"/>
      <c r="DL163" s="245"/>
      <c r="DM163" s="245"/>
      <c r="DN163" s="245"/>
      <c r="DO163" s="245"/>
      <c r="DP163" s="246"/>
      <c r="DQ163" s="244"/>
      <c r="DR163" s="245"/>
      <c r="DS163" s="245"/>
      <c r="DT163" s="245"/>
      <c r="DU163" s="245"/>
      <c r="DV163" s="245"/>
      <c r="DW163" s="245"/>
      <c r="DX163" s="246"/>
      <c r="DY163" s="244"/>
      <c r="DZ163" s="245"/>
      <c r="EA163" s="245"/>
      <c r="EB163" s="245"/>
      <c r="EC163" s="245"/>
      <c r="ED163" s="245"/>
      <c r="EE163" s="245"/>
      <c r="EF163" s="246"/>
      <c r="EG163" s="244"/>
      <c r="EH163" s="245"/>
      <c r="EI163" s="245"/>
      <c r="EJ163" s="245"/>
      <c r="EK163" s="245"/>
      <c r="EL163" s="245"/>
      <c r="EM163" s="245"/>
      <c r="EN163" s="246"/>
      <c r="EO163" s="244"/>
      <c r="EP163" s="245"/>
      <c r="EQ163" s="245"/>
      <c r="ER163" s="245"/>
      <c r="ES163" s="245"/>
      <c r="ET163" s="245"/>
      <c r="EU163" s="245"/>
      <c r="EV163" s="246"/>
      <c r="EW163" s="244"/>
      <c r="EX163" s="245"/>
      <c r="EY163" s="245"/>
      <c r="EZ163" s="245"/>
      <c r="FA163" s="245"/>
      <c r="FB163" s="245"/>
      <c r="FC163" s="245"/>
      <c r="FD163" s="246"/>
      <c r="FE163" s="244"/>
      <c r="FF163" s="245"/>
      <c r="FG163" s="245"/>
      <c r="FH163" s="245"/>
      <c r="FI163" s="245"/>
      <c r="FJ163" s="245"/>
      <c r="FK163" s="245"/>
      <c r="FL163" s="246"/>
      <c r="FM163" s="244"/>
      <c r="FN163" s="245"/>
      <c r="FO163" s="245"/>
      <c r="FP163" s="245"/>
      <c r="FQ163" s="245"/>
      <c r="FR163" s="245"/>
      <c r="FS163" s="245"/>
      <c r="FT163" s="246"/>
      <c r="FU163" s="244"/>
      <c r="FV163" s="245"/>
      <c r="FW163" s="245"/>
      <c r="FX163" s="245"/>
      <c r="FY163" s="245"/>
      <c r="FZ163" s="245"/>
      <c r="GA163" s="245"/>
      <c r="GB163" s="246"/>
      <c r="GC163" s="244"/>
      <c r="GD163" s="245"/>
      <c r="GE163" s="245"/>
      <c r="GF163" s="245"/>
      <c r="GG163" s="245"/>
      <c r="GH163" s="245"/>
      <c r="GI163" s="245"/>
      <c r="GJ163" s="246"/>
      <c r="GK163" s="244"/>
      <c r="GL163" s="245"/>
      <c r="GM163" s="245"/>
      <c r="GN163" s="245"/>
      <c r="GO163" s="245"/>
      <c r="GP163" s="245"/>
      <c r="GQ163" s="245"/>
      <c r="GR163" s="246"/>
      <c r="GS163" s="244"/>
      <c r="GT163" s="245"/>
      <c r="GU163" s="245"/>
      <c r="GV163" s="245"/>
      <c r="GW163" s="245"/>
      <c r="GX163" s="245"/>
      <c r="GY163" s="245"/>
      <c r="GZ163" s="246"/>
      <c r="HA163" s="244"/>
      <c r="HB163" s="245"/>
      <c r="HC163" s="245"/>
      <c r="HD163" s="245"/>
      <c r="HE163" s="245"/>
      <c r="HF163" s="245"/>
      <c r="HG163" s="245"/>
      <c r="HH163" s="246"/>
    </row>
    <row r="164" spans="1:216" ht="3.75" customHeight="1" x14ac:dyDescent="0.25">
      <c r="A164" s="2"/>
      <c r="H164" s="5"/>
      <c r="K164" s="57"/>
      <c r="L164" s="3"/>
      <c r="M164" s="3"/>
      <c r="N164" s="3"/>
      <c r="O164" s="3"/>
      <c r="P164" s="5"/>
      <c r="Q164" s="2"/>
      <c r="S164" s="57"/>
      <c r="T164" s="3"/>
      <c r="U164" s="3"/>
      <c r="V164" s="3"/>
      <c r="W164" s="3"/>
      <c r="X164" s="5"/>
      <c r="Y164" s="2"/>
      <c r="AA164" s="57"/>
      <c r="AB164" s="3"/>
      <c r="AC164" s="3"/>
      <c r="AD164" s="3"/>
      <c r="AE164" s="3"/>
      <c r="AF164" s="5"/>
      <c r="AG164" s="2"/>
      <c r="AI164" s="57"/>
      <c r="AJ164" s="3"/>
      <c r="AK164" s="3"/>
      <c r="AL164" s="3"/>
      <c r="AM164" s="3"/>
      <c r="AN164" s="5"/>
      <c r="AO164" s="2"/>
      <c r="AQ164" s="57"/>
      <c r="AR164" s="3"/>
      <c r="AS164" s="3"/>
      <c r="AT164" s="3"/>
      <c r="AU164" s="3"/>
      <c r="AV164" s="5"/>
      <c r="AW164" s="2"/>
      <c r="AY164" s="57"/>
      <c r="AZ164" s="3"/>
      <c r="BA164" s="3"/>
      <c r="BB164" s="3"/>
      <c r="BC164" s="3"/>
      <c r="BD164" s="5"/>
      <c r="BE164" s="2"/>
      <c r="BG164" s="57"/>
      <c r="BH164" s="3"/>
      <c r="BI164" s="3"/>
      <c r="BJ164" s="3"/>
      <c r="BK164" s="3"/>
      <c r="BL164" s="5"/>
      <c r="BM164" s="2"/>
      <c r="BO164" s="57"/>
      <c r="BP164" s="3"/>
      <c r="BQ164" s="3"/>
      <c r="BR164" s="3"/>
      <c r="BS164" s="3"/>
      <c r="BT164" s="5"/>
      <c r="BU164" s="2"/>
      <c r="BW164" s="57"/>
      <c r="BX164" s="3"/>
      <c r="BY164" s="3"/>
      <c r="BZ164" s="3"/>
      <c r="CA164" s="3"/>
      <c r="CB164" s="5"/>
      <c r="CC164" s="2"/>
      <c r="CE164" s="57"/>
      <c r="CF164" s="3"/>
      <c r="CG164" s="3"/>
      <c r="CH164" s="3"/>
      <c r="CI164" s="3"/>
      <c r="CJ164" s="5"/>
      <c r="CK164" s="2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  <c r="GK164" s="2"/>
      <c r="GM164" s="57"/>
      <c r="GN164" s="3"/>
      <c r="GO164" s="3"/>
      <c r="GP164" s="3"/>
      <c r="GQ164" s="3"/>
      <c r="GR164" s="5"/>
      <c r="GS164" s="2"/>
      <c r="GU164" s="57"/>
      <c r="GV164" s="3"/>
      <c r="GW164" s="3"/>
      <c r="GX164" s="3"/>
      <c r="GY164" s="3"/>
      <c r="GZ164" s="5"/>
      <c r="HA164" s="2"/>
      <c r="HC164" s="57"/>
      <c r="HD164" s="3"/>
      <c r="HE164" s="3"/>
      <c r="HF164" s="3"/>
      <c r="HG164" s="3"/>
      <c r="HH164" s="5"/>
    </row>
    <row r="165" spans="1:216" ht="11.25" customHeight="1" x14ac:dyDescent="0.25">
      <c r="A165" s="6" t="s">
        <v>0</v>
      </c>
      <c r="H165" s="5"/>
      <c r="I165" s="119"/>
      <c r="K165" s="57"/>
      <c r="L165" s="3"/>
      <c r="M165" s="3"/>
      <c r="N165" s="3"/>
      <c r="O165" s="3"/>
      <c r="P165" s="5"/>
      <c r="Q165" s="6"/>
      <c r="S165" s="57"/>
      <c r="T165" s="3"/>
      <c r="U165" s="3"/>
      <c r="V165" s="3"/>
      <c r="W165" s="3"/>
      <c r="X165" s="5"/>
      <c r="Y165" s="6"/>
      <c r="AA165" s="57"/>
      <c r="AB165" s="3"/>
      <c r="AC165" s="3"/>
      <c r="AD165" s="3"/>
      <c r="AE165" s="3"/>
      <c r="AF165" s="5"/>
      <c r="AG165" s="6"/>
      <c r="AI165" s="57"/>
      <c r="AJ165" s="3"/>
      <c r="AK165" s="3"/>
      <c r="AL165" s="3"/>
      <c r="AM165" s="3"/>
      <c r="AN165" s="5"/>
      <c r="AO165" s="6"/>
      <c r="AQ165" s="57"/>
      <c r="AR165" s="3"/>
      <c r="AS165" s="3"/>
      <c r="AT165" s="3"/>
      <c r="AU165" s="3"/>
      <c r="AV165" s="5"/>
      <c r="AW165" s="6"/>
      <c r="AY165" s="57"/>
      <c r="AZ165" s="3"/>
      <c r="BA165" s="3"/>
      <c r="BB165" s="3"/>
      <c r="BC165" s="3"/>
      <c r="BD165" s="5"/>
      <c r="BE165" s="6"/>
      <c r="BG165" s="57"/>
      <c r="BH165" s="3"/>
      <c r="BI165" s="3"/>
      <c r="BJ165" s="3"/>
      <c r="BK165" s="3"/>
      <c r="BL165" s="5"/>
      <c r="BM165" s="6"/>
      <c r="BO165" s="57"/>
      <c r="BP165" s="3"/>
      <c r="BQ165" s="3"/>
      <c r="BR165" s="3"/>
      <c r="BS165" s="3"/>
      <c r="BT165" s="5"/>
      <c r="BU165" s="6"/>
      <c r="BW165" s="57"/>
      <c r="BX165" s="3"/>
      <c r="BY165" s="3"/>
      <c r="BZ165" s="3"/>
      <c r="CA165" s="3"/>
      <c r="CB165" s="5"/>
      <c r="CC165" s="6"/>
      <c r="CE165" s="57"/>
      <c r="CF165" s="3"/>
      <c r="CG165" s="3"/>
      <c r="CH165" s="3"/>
      <c r="CI165" s="3"/>
      <c r="CJ165" s="5"/>
      <c r="CK165" s="6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  <c r="GK165" s="6"/>
      <c r="GM165" s="57"/>
      <c r="GN165" s="3"/>
      <c r="GO165" s="3"/>
      <c r="GP165" s="3"/>
      <c r="GQ165" s="3"/>
      <c r="GR165" s="5"/>
      <c r="GS165" s="6"/>
      <c r="GU165" s="57"/>
      <c r="GV165" s="3"/>
      <c r="GW165" s="3"/>
      <c r="GX165" s="3"/>
      <c r="GY165" s="3"/>
      <c r="GZ165" s="5"/>
      <c r="HA165" s="6"/>
      <c r="HC165" s="57"/>
      <c r="HD165" s="3"/>
      <c r="HE165" s="3"/>
      <c r="HF165" s="3"/>
      <c r="HG165" s="3"/>
      <c r="HH165" s="5"/>
    </row>
    <row r="166" spans="1:216" ht="3.75" customHeight="1" x14ac:dyDescent="0.25">
      <c r="A166" s="2"/>
      <c r="H166" s="7"/>
      <c r="K166" s="57"/>
      <c r="L166" s="3"/>
      <c r="M166" s="3"/>
      <c r="N166" s="3"/>
      <c r="O166" s="3"/>
      <c r="P166" s="7"/>
      <c r="Q166" s="2"/>
      <c r="S166" s="57"/>
      <c r="T166" s="3"/>
      <c r="U166" s="3"/>
      <c r="V166" s="3"/>
      <c r="W166" s="3"/>
      <c r="X166" s="7"/>
      <c r="Y166" s="2"/>
      <c r="AA166" s="57"/>
      <c r="AB166" s="3"/>
      <c r="AC166" s="3"/>
      <c r="AD166" s="3"/>
      <c r="AE166" s="3"/>
      <c r="AF166" s="7"/>
      <c r="AG166" s="2"/>
      <c r="AI166" s="57"/>
      <c r="AJ166" s="3"/>
      <c r="AK166" s="3"/>
      <c r="AL166" s="3"/>
      <c r="AM166" s="3"/>
      <c r="AN166" s="7"/>
      <c r="AO166" s="2"/>
      <c r="AQ166" s="57"/>
      <c r="AR166" s="3"/>
      <c r="AS166" s="3"/>
      <c r="AT166" s="3"/>
      <c r="AU166" s="3"/>
      <c r="AV166" s="7"/>
      <c r="AW166" s="2"/>
      <c r="AY166" s="57"/>
      <c r="AZ166" s="3"/>
      <c r="BA166" s="3"/>
      <c r="BB166" s="3"/>
      <c r="BC166" s="3"/>
      <c r="BD166" s="7"/>
      <c r="BE166" s="2"/>
      <c r="BG166" s="57"/>
      <c r="BH166" s="3"/>
      <c r="BI166" s="3"/>
      <c r="BJ166" s="3"/>
      <c r="BK166" s="3"/>
      <c r="BL166" s="7"/>
      <c r="BM166" s="2"/>
      <c r="BO166" s="57"/>
      <c r="BP166" s="3"/>
      <c r="BQ166" s="3"/>
      <c r="BR166" s="3"/>
      <c r="BS166" s="3"/>
      <c r="BT166" s="7"/>
      <c r="BU166" s="2"/>
      <c r="BW166" s="57"/>
      <c r="BX166" s="3"/>
      <c r="BY166" s="3"/>
      <c r="BZ166" s="3"/>
      <c r="CA166" s="3"/>
      <c r="CB166" s="7"/>
      <c r="CC166" s="2"/>
      <c r="CE166" s="57"/>
      <c r="CF166" s="3"/>
      <c r="CG166" s="3"/>
      <c r="CH166" s="3"/>
      <c r="CI166" s="3"/>
      <c r="CJ166" s="7"/>
      <c r="CK166" s="2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  <c r="GK166" s="2"/>
      <c r="GM166" s="57"/>
      <c r="GN166" s="3"/>
      <c r="GO166" s="3"/>
      <c r="GP166" s="3"/>
      <c r="GQ166" s="3"/>
      <c r="GR166" s="7"/>
      <c r="GS166" s="2"/>
      <c r="GU166" s="57"/>
      <c r="GV166" s="3"/>
      <c r="GW166" s="3"/>
      <c r="GX166" s="3"/>
      <c r="GY166" s="3"/>
      <c r="GZ166" s="7"/>
      <c r="HA166" s="2"/>
      <c r="HC166" s="57"/>
      <c r="HD166" s="3"/>
      <c r="HE166" s="3"/>
      <c r="HF166" s="3"/>
      <c r="HG166" s="3"/>
      <c r="HH166" s="7"/>
    </row>
    <row r="167" spans="1:216" ht="11.2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ENERO</v>
      </c>
      <c r="G167" s="3" t="str">
        <f>G128</f>
        <v xml:space="preserve">                                VIGENCIA FISCAL:      2017</v>
      </c>
      <c r="H167" s="5"/>
      <c r="K167" s="57"/>
      <c r="L167" s="3"/>
      <c r="M167" s="3"/>
      <c r="N167" s="3"/>
      <c r="O167" s="3"/>
      <c r="P167" s="5"/>
      <c r="Q167" s="2"/>
      <c r="S167" s="57"/>
      <c r="T167" s="3"/>
      <c r="U167" s="3"/>
      <c r="V167" s="3"/>
      <c r="W167" s="3"/>
      <c r="X167" s="5"/>
      <c r="Y167" s="2"/>
      <c r="AA167" s="57"/>
      <c r="AB167" s="3"/>
      <c r="AC167" s="3"/>
      <c r="AD167" s="3"/>
      <c r="AE167" s="3"/>
      <c r="AF167" s="5"/>
      <c r="AG167" s="2"/>
      <c r="AI167" s="57"/>
      <c r="AJ167" s="3"/>
      <c r="AK167" s="3"/>
      <c r="AL167" s="3"/>
      <c r="AM167" s="3"/>
      <c r="AN167" s="5"/>
      <c r="AO167" s="2"/>
      <c r="AQ167" s="57"/>
      <c r="AR167" s="3"/>
      <c r="AS167" s="3"/>
      <c r="AT167" s="3"/>
      <c r="AU167" s="3"/>
      <c r="AV167" s="5"/>
      <c r="AW167" s="2"/>
      <c r="AY167" s="57"/>
      <c r="AZ167" s="3"/>
      <c r="BA167" s="3"/>
      <c r="BB167" s="3"/>
      <c r="BC167" s="3"/>
      <c r="BD167" s="5"/>
      <c r="BE167" s="2"/>
      <c r="BG167" s="57"/>
      <c r="BH167" s="3"/>
      <c r="BI167" s="3"/>
      <c r="BJ167" s="3"/>
      <c r="BK167" s="3"/>
      <c r="BL167" s="5"/>
      <c r="BM167" s="2"/>
      <c r="BO167" s="57"/>
      <c r="BP167" s="3"/>
      <c r="BQ167" s="3"/>
      <c r="BR167" s="3"/>
      <c r="BS167" s="3"/>
      <c r="BT167" s="5"/>
      <c r="BU167" s="2"/>
      <c r="BW167" s="57"/>
      <c r="BX167" s="3"/>
      <c r="BY167" s="3"/>
      <c r="BZ167" s="3"/>
      <c r="CA167" s="3"/>
      <c r="CB167" s="5"/>
      <c r="CC167" s="2"/>
      <c r="CE167" s="57"/>
      <c r="CF167" s="3"/>
      <c r="CG167" s="3"/>
      <c r="CH167" s="3"/>
      <c r="CI167" s="3"/>
      <c r="CJ167" s="5"/>
      <c r="CK167" s="2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  <c r="GK167" s="2"/>
      <c r="GM167" s="57"/>
      <c r="GN167" s="3"/>
      <c r="GO167" s="3"/>
      <c r="GP167" s="3"/>
      <c r="GQ167" s="3"/>
      <c r="GR167" s="5"/>
      <c r="GS167" s="2"/>
      <c r="GU167" s="57"/>
      <c r="GV167" s="3"/>
      <c r="GW167" s="3"/>
      <c r="GX167" s="3"/>
      <c r="GY167" s="3"/>
      <c r="GZ167" s="5"/>
      <c r="HA167" s="2"/>
      <c r="HC167" s="57"/>
      <c r="HD167" s="3"/>
      <c r="HE167" s="3"/>
      <c r="HF167" s="3"/>
      <c r="HG167" s="3"/>
      <c r="HH167" s="5"/>
    </row>
    <row r="168" spans="1:216" ht="11.25" customHeight="1" thickBot="1" x14ac:dyDescent="0.3">
      <c r="A168" s="2"/>
      <c r="H168" s="5"/>
      <c r="K168" s="57"/>
      <c r="L168" s="3"/>
      <c r="M168" s="3"/>
      <c r="N168" s="3"/>
      <c r="O168" s="3"/>
      <c r="P168" s="5"/>
      <c r="Q168" s="2"/>
      <c r="S168" s="57"/>
      <c r="T168" s="3"/>
      <c r="U168" s="3"/>
      <c r="V168" s="3"/>
      <c r="W168" s="3"/>
      <c r="X168" s="5"/>
      <c r="Y168" s="2"/>
      <c r="AA168" s="57"/>
      <c r="AB168" s="3"/>
      <c r="AC168" s="3"/>
      <c r="AD168" s="3"/>
      <c r="AE168" s="3"/>
      <c r="AF168" s="5"/>
      <c r="AG168" s="2"/>
      <c r="AI168" s="57"/>
      <c r="AJ168" s="3"/>
      <c r="AK168" s="3"/>
      <c r="AL168" s="3"/>
      <c r="AM168" s="3"/>
      <c r="AN168" s="5"/>
      <c r="AO168" s="2"/>
      <c r="AQ168" s="57"/>
      <c r="AR168" s="3"/>
      <c r="AS168" s="3"/>
      <c r="AT168" s="3"/>
      <c r="AU168" s="3"/>
      <c r="AV168" s="5"/>
      <c r="AW168" s="2"/>
      <c r="AY168" s="57"/>
      <c r="AZ168" s="3"/>
      <c r="BA168" s="3"/>
      <c r="BB168" s="3"/>
      <c r="BC168" s="3"/>
      <c r="BD168" s="5"/>
      <c r="BE168" s="2"/>
      <c r="BG168" s="57"/>
      <c r="BH168" s="3"/>
      <c r="BI168" s="3"/>
      <c r="BJ168" s="3"/>
      <c r="BK168" s="3"/>
      <c r="BL168" s="5"/>
      <c r="BM168" s="2"/>
      <c r="BO168" s="57"/>
      <c r="BP168" s="3"/>
      <c r="BQ168" s="3"/>
      <c r="BR168" s="3"/>
      <c r="BS168" s="3"/>
      <c r="BT168" s="5"/>
      <c r="BU168" s="2"/>
      <c r="BW168" s="57"/>
      <c r="BX168" s="3"/>
      <c r="BY168" s="3"/>
      <c r="BZ168" s="3"/>
      <c r="CA168" s="3"/>
      <c r="CB168" s="5"/>
      <c r="CC168" s="2"/>
      <c r="CE168" s="57"/>
      <c r="CF168" s="3"/>
      <c r="CG168" s="3"/>
      <c r="CH168" s="3"/>
      <c r="CI168" s="3"/>
      <c r="CJ168" s="5"/>
      <c r="CK168" s="2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  <c r="GK168" s="2"/>
      <c r="GM168" s="57"/>
      <c r="GN168" s="3"/>
      <c r="GO168" s="3"/>
      <c r="GP168" s="3"/>
      <c r="GQ168" s="3"/>
      <c r="GR168" s="5"/>
      <c r="GS168" s="2"/>
      <c r="GU168" s="57"/>
      <c r="GV168" s="3"/>
      <c r="GW168" s="3"/>
      <c r="GX168" s="3"/>
      <c r="GY168" s="3"/>
      <c r="GZ168" s="5"/>
      <c r="HA168" s="2"/>
      <c r="HC168" s="57"/>
      <c r="HD168" s="3"/>
      <c r="HE168" s="3"/>
      <c r="HF168" s="3"/>
      <c r="HG168" s="3"/>
      <c r="HH168" s="5"/>
    </row>
    <row r="169" spans="1:216" ht="39" customHeight="1" thickBot="1" x14ac:dyDescent="0.3">
      <c r="A169" s="43" t="s">
        <v>119</v>
      </c>
      <c r="B169" s="44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216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0</v>
      </c>
      <c r="H170" s="121">
        <v>0</v>
      </c>
    </row>
    <row r="171" spans="1:216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0</v>
      </c>
      <c r="H171" s="123">
        <v>0</v>
      </c>
    </row>
    <row r="172" spans="1:216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0</v>
      </c>
      <c r="H172" s="123">
        <v>0</v>
      </c>
    </row>
    <row r="173" spans="1:216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216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216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0</v>
      </c>
      <c r="H175" s="123">
        <v>0</v>
      </c>
    </row>
    <row r="176" spans="1:216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397814102722+41361265091</f>
        <v>439175367813</v>
      </c>
      <c r="F176" s="122">
        <f>397814102722+41361265091</f>
        <v>439175367813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88805785234</v>
      </c>
      <c r="F179" s="122">
        <f>+F180</f>
        <v>15697201134</v>
      </c>
      <c r="G179" s="122">
        <f>+G180</f>
        <v>0</v>
      </c>
      <c r="H179" s="123">
        <f>+H180</f>
        <v>0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88805785234</v>
      </c>
      <c r="F180" s="122">
        <f>SUM(F181:F183)</f>
        <v>15697201134</v>
      </c>
      <c r="G180" s="122">
        <f>SUM(G181:G183)</f>
        <v>0</v>
      </c>
      <c r="H180" s="123">
        <f>SUM(H181:H183)</f>
        <v>0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0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43504635084</v>
      </c>
      <c r="F183" s="122">
        <v>15697201134</v>
      </c>
      <c r="G183" s="124">
        <v>0</v>
      </c>
      <c r="H183" s="125">
        <v>0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1129314713</v>
      </c>
      <c r="F184" s="122">
        <f>+F185</f>
        <v>1129314713</v>
      </c>
      <c r="G184" s="122">
        <f>+G185</f>
        <v>0</v>
      </c>
      <c r="H184" s="123">
        <f>+H185</f>
        <v>0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1129314713</v>
      </c>
      <c r="F185" s="127">
        <f>+F196</f>
        <v>1129314713</v>
      </c>
      <c r="G185" s="127">
        <f>+G196</f>
        <v>0</v>
      </c>
      <c r="H185" s="128">
        <f>+H196</f>
        <v>0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241" t="s">
        <v>1</v>
      </c>
      <c r="B187" s="242"/>
      <c r="C187" s="242"/>
      <c r="D187" s="242"/>
      <c r="E187" s="242"/>
      <c r="F187" s="242"/>
      <c r="G187" s="242"/>
      <c r="H187" s="243"/>
    </row>
    <row r="188" spans="1:8" ht="12" customHeight="1" x14ac:dyDescent="0.25">
      <c r="A188" s="244" t="s">
        <v>115</v>
      </c>
      <c r="B188" s="245"/>
      <c r="C188" s="245"/>
      <c r="D188" s="245"/>
      <c r="E188" s="245"/>
      <c r="F188" s="245"/>
      <c r="G188" s="245"/>
      <c r="H188" s="246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ENERO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12"/>
      <c r="B194" s="113"/>
      <c r="C194" s="114"/>
      <c r="D194" s="115"/>
      <c r="E194" s="115"/>
      <c r="F194" s="115"/>
      <c r="G194" s="115"/>
      <c r="H194" s="116"/>
    </row>
    <row r="195" spans="1:8" ht="27.75" customHeight="1" thickBot="1" x14ac:dyDescent="0.3">
      <c r="A195" s="43" t="s">
        <v>119</v>
      </c>
      <c r="B195" s="44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1">
        <v>240506001</v>
      </c>
      <c r="B196" s="22">
        <v>20</v>
      </c>
      <c r="C196" s="78" t="s">
        <v>91</v>
      </c>
      <c r="D196" s="120">
        <v>3500000000</v>
      </c>
      <c r="E196" s="120">
        <v>1129314713</v>
      </c>
      <c r="F196" s="120">
        <v>1129314713</v>
      </c>
      <c r="G196" s="120">
        <v>0</v>
      </c>
      <c r="H196" s="121">
        <v>0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25833242483</v>
      </c>
      <c r="F197" s="122">
        <f>+F198</f>
        <v>22188203659</v>
      </c>
      <c r="G197" s="122">
        <f>+G198</f>
        <v>0</v>
      </c>
      <c r="H197" s="123">
        <f>+H198</f>
        <v>0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25833242483</v>
      </c>
      <c r="F198" s="122">
        <f>SUM(F199:F205)</f>
        <v>22188203659</v>
      </c>
      <c r="G198" s="122">
        <f>SUM(G199:G205)</f>
        <v>0</v>
      </c>
      <c r="H198" s="123">
        <f>SUM(H199:H205)</f>
        <v>0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200000000</v>
      </c>
      <c r="F199" s="122">
        <v>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10089999787</v>
      </c>
      <c r="F201" s="122">
        <v>8172923287</v>
      </c>
      <c r="G201" s="122">
        <v>0</v>
      </c>
      <c r="H201" s="123">
        <v>0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0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96696957</v>
      </c>
      <c r="F204" s="122">
        <v>94243500</v>
      </c>
      <c r="G204" s="122">
        <v>0</v>
      </c>
      <c r="H204" s="123">
        <v>0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15446545739</v>
      </c>
      <c r="F205" s="122">
        <v>13921036872</v>
      </c>
      <c r="G205" s="122">
        <v>0</v>
      </c>
      <c r="H205" s="123">
        <v>0</v>
      </c>
    </row>
    <row r="206" spans="1:8" ht="15" customHeight="1" thickBot="1" x14ac:dyDescent="0.3">
      <c r="A206" s="247" t="s">
        <v>191</v>
      </c>
      <c r="B206" s="248"/>
      <c r="C206" s="249"/>
      <c r="D206" s="152">
        <f>+D143+D139+D11</f>
        <v>2639412084869</v>
      </c>
      <c r="E206" s="152">
        <f>+E11+E139+E143</f>
        <v>1550487473787</v>
      </c>
      <c r="F206" s="152">
        <f>+F11+F139+F143</f>
        <v>1435663860462</v>
      </c>
      <c r="G206" s="152">
        <f>+G11+G139+G143</f>
        <v>2787688248</v>
      </c>
      <c r="H206" s="89">
        <f>+H11+H139+H143</f>
        <v>2141377805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C212" s="75"/>
      <c r="D212" s="211"/>
      <c r="E212" s="211"/>
      <c r="F212" s="211"/>
      <c r="G212" s="211"/>
      <c r="H212" s="5"/>
    </row>
    <row r="213" spans="1:8" ht="5.25" customHeight="1" x14ac:dyDescent="0.25">
      <c r="A213" s="2"/>
      <c r="C213" s="75" t="s">
        <v>192</v>
      </c>
      <c r="D213" s="212"/>
      <c r="E213" s="39"/>
      <c r="F213" s="211" t="s">
        <v>193</v>
      </c>
      <c r="G213" s="211"/>
      <c r="H213" s="5"/>
    </row>
    <row r="214" spans="1:8" ht="15.75" x14ac:dyDescent="0.25">
      <c r="A214" s="6"/>
      <c r="C214" s="213" t="s">
        <v>194</v>
      </c>
      <c r="D214" s="39"/>
      <c r="E214" s="212"/>
      <c r="F214" s="214" t="s">
        <v>195</v>
      </c>
      <c r="G214" s="211"/>
      <c r="H214" s="5"/>
    </row>
    <row r="215" spans="1:8" ht="15.75" x14ac:dyDescent="0.25">
      <c r="A215" s="6"/>
      <c r="C215" s="215" t="s">
        <v>196</v>
      </c>
      <c r="D215" s="212"/>
      <c r="E215" s="39"/>
      <c r="F215" s="161" t="s">
        <v>197</v>
      </c>
      <c r="G215" s="151"/>
      <c r="H215" s="157"/>
    </row>
    <row r="216" spans="1:8" ht="15.75" x14ac:dyDescent="0.25">
      <c r="A216" s="6"/>
      <c r="C216" s="213"/>
      <c r="D216" s="39"/>
      <c r="E216" s="39"/>
      <c r="F216" s="214"/>
      <c r="G216" s="211"/>
      <c r="H216" s="157"/>
    </row>
    <row r="217" spans="1:8" ht="16.5" hidden="1" customHeight="1" x14ac:dyDescent="0.25">
      <c r="A217" s="2"/>
      <c r="C217" s="75"/>
      <c r="D217" s="214"/>
      <c r="E217" s="211"/>
      <c r="F217" s="211"/>
      <c r="G217" s="211"/>
      <c r="H217" s="5"/>
    </row>
    <row r="218" spans="1:8" ht="16.5" hidden="1" customHeight="1" x14ac:dyDescent="0.25">
      <c r="A218" s="2"/>
      <c r="C218" s="75"/>
      <c r="D218" s="214"/>
      <c r="E218" s="39"/>
      <c r="F218" s="211"/>
      <c r="G218" s="211"/>
      <c r="H218" s="5"/>
    </row>
    <row r="219" spans="1:8" ht="16.5" customHeight="1" x14ac:dyDescent="0.25">
      <c r="A219" s="2"/>
      <c r="C219" s="75"/>
      <c r="D219" s="214"/>
      <c r="E219" s="39"/>
      <c r="F219" s="211"/>
      <c r="G219" s="211"/>
      <c r="H219" s="5"/>
    </row>
    <row r="220" spans="1:8" ht="15.75" x14ac:dyDescent="0.25">
      <c r="A220" s="2"/>
      <c r="C220" s="75"/>
      <c r="D220" s="214"/>
      <c r="E220" s="39"/>
      <c r="F220" s="211"/>
      <c r="G220" s="211"/>
      <c r="H220" s="5"/>
    </row>
    <row r="221" spans="1:8" ht="2.25" customHeight="1" x14ac:dyDescent="0.25">
      <c r="A221" s="2"/>
      <c r="C221" s="75"/>
      <c r="D221" s="214"/>
      <c r="E221" s="39"/>
      <c r="F221" s="211"/>
      <c r="G221" s="211"/>
      <c r="H221" s="5"/>
    </row>
    <row r="222" spans="1:8" ht="15.75" x14ac:dyDescent="0.25">
      <c r="A222" s="2"/>
      <c r="C222" s="216" t="s">
        <v>193</v>
      </c>
      <c r="D222" s="214" t="s">
        <v>193</v>
      </c>
      <c r="E222" s="39"/>
      <c r="F222" s="214" t="s">
        <v>193</v>
      </c>
      <c r="G222" s="211"/>
      <c r="H222" s="5"/>
    </row>
    <row r="223" spans="1:8" ht="12.75" customHeight="1" x14ac:dyDescent="0.25">
      <c r="A223" s="2"/>
      <c r="C223" s="213" t="s">
        <v>198</v>
      </c>
      <c r="D223" s="214" t="s">
        <v>199</v>
      </c>
      <c r="E223" s="39"/>
      <c r="F223" s="214" t="s">
        <v>110</v>
      </c>
      <c r="G223" s="211"/>
      <c r="H223" s="5"/>
    </row>
    <row r="224" spans="1:8" ht="17.25" customHeight="1" thickBot="1" x14ac:dyDescent="0.3">
      <c r="A224" s="103"/>
      <c r="B224" s="62"/>
      <c r="C224" s="217" t="s">
        <v>200</v>
      </c>
      <c r="D224" s="163" t="s">
        <v>201</v>
      </c>
      <c r="E224" s="164"/>
      <c r="F224" s="163" t="s">
        <v>202</v>
      </c>
      <c r="G224" s="165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9">
    <mergeCell ref="A84:H84"/>
    <mergeCell ref="A2:H2"/>
    <mergeCell ref="A3:H3"/>
    <mergeCell ref="A49:H49"/>
    <mergeCell ref="A50:H50"/>
    <mergeCell ref="A83:H83"/>
    <mergeCell ref="BM163:BT163"/>
    <mergeCell ref="A123:H123"/>
    <mergeCell ref="A124:H124"/>
    <mergeCell ref="A162:H162"/>
    <mergeCell ref="A163:H163"/>
    <mergeCell ref="I163:P163"/>
    <mergeCell ref="Q163:X163"/>
    <mergeCell ref="GC163:GJ163"/>
    <mergeCell ref="GK163:GR163"/>
    <mergeCell ref="GS163:GZ163"/>
    <mergeCell ref="HA163:HH163"/>
    <mergeCell ref="DQ163:DX163"/>
    <mergeCell ref="DY163:EF163"/>
    <mergeCell ref="EG163:EN163"/>
    <mergeCell ref="EO163:EV163"/>
    <mergeCell ref="EW163:FD163"/>
    <mergeCell ref="FE163:FL163"/>
    <mergeCell ref="A187:H187"/>
    <mergeCell ref="A188:H188"/>
    <mergeCell ref="A206:C206"/>
    <mergeCell ref="FM163:FT163"/>
    <mergeCell ref="FU163:GB163"/>
    <mergeCell ref="BU163:CB163"/>
    <mergeCell ref="CC163:CJ163"/>
    <mergeCell ref="CK163:CR163"/>
    <mergeCell ref="CS163:CZ163"/>
    <mergeCell ref="DA163:DH163"/>
    <mergeCell ref="DI163:DP163"/>
    <mergeCell ref="Y163:AF163"/>
    <mergeCell ref="AG163:AN163"/>
    <mergeCell ref="AO163:AV163"/>
    <mergeCell ref="AW163:BD163"/>
    <mergeCell ref="BE163:BL1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  <rowBreaks count="5" manualBreakCount="5">
    <brk id="47" max="16383" man="1"/>
    <brk id="81" max="16383" man="1"/>
    <brk id="121" max="16383" man="1"/>
    <brk id="160" max="7" man="1"/>
    <brk id="18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F136"/>
  <sheetViews>
    <sheetView zoomScaleNormal="100" workbookViewId="0">
      <selection sqref="A1:G136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241" t="s">
        <v>1</v>
      </c>
      <c r="B1" s="242"/>
      <c r="C1" s="242"/>
      <c r="D1" s="242"/>
      <c r="E1" s="242"/>
      <c r="F1" s="242"/>
      <c r="G1" s="243"/>
    </row>
    <row r="2" spans="1:7" x14ac:dyDescent="0.25">
      <c r="A2" s="244" t="s">
        <v>2</v>
      </c>
      <c r="B2" s="245"/>
      <c r="C2" s="245"/>
      <c r="D2" s="245"/>
      <c r="E2" s="245"/>
      <c r="F2" s="245"/>
      <c r="G2" s="246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114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226"/>
      <c r="C8" s="226" t="s">
        <v>8</v>
      </c>
      <c r="D8" s="225" t="s">
        <v>9</v>
      </c>
      <c r="E8" s="227" t="s">
        <v>10</v>
      </c>
      <c r="F8" s="225" t="s">
        <v>11</v>
      </c>
      <c r="G8" s="225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434133079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393972492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393972492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110781966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110781966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110781966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0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0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0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0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0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0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0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0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0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0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0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0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283190526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f t="shared" si="0"/>
        <v>7796698</v>
      </c>
      <c r="G31" s="29">
        <v>0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283190526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0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0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0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0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0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0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0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0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0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0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241"/>
      <c r="B45" s="242"/>
      <c r="C45" s="242"/>
      <c r="D45" s="242"/>
      <c r="E45" s="242"/>
      <c r="F45" s="242"/>
      <c r="G45" s="243"/>
    </row>
    <row r="46" spans="1:7" x14ac:dyDescent="0.25">
      <c r="A46" s="244" t="s">
        <v>1</v>
      </c>
      <c r="B46" s="245"/>
      <c r="C46" s="245"/>
      <c r="D46" s="245"/>
      <c r="E46" s="245"/>
      <c r="F46" s="245"/>
      <c r="G46" s="246"/>
    </row>
    <row r="47" spans="1:7" x14ac:dyDescent="0.25">
      <c r="A47" s="244" t="s">
        <v>2</v>
      </c>
      <c r="B47" s="245"/>
      <c r="C47" s="245"/>
      <c r="D47" s="245"/>
      <c r="E47" s="245"/>
      <c r="F47" s="245"/>
      <c r="G47" s="246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FEBRERO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40160587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40160587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40160587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0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0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0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0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0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12635354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0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0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0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0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22880000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22880000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0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0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0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0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241" t="s">
        <v>1</v>
      </c>
      <c r="B83" s="242"/>
      <c r="C83" s="242"/>
      <c r="D83" s="242"/>
      <c r="E83" s="242"/>
      <c r="F83" s="242"/>
      <c r="G83" s="243"/>
      <c r="H83" s="60"/>
      <c r="I83" s="242"/>
      <c r="J83" s="242"/>
      <c r="K83" s="242"/>
      <c r="L83" s="243"/>
      <c r="M83" s="241"/>
      <c r="N83" s="242"/>
      <c r="O83" s="242"/>
      <c r="P83" s="242"/>
      <c r="Q83" s="242"/>
      <c r="R83" s="242"/>
      <c r="S83" s="243"/>
      <c r="T83" s="241"/>
      <c r="U83" s="242"/>
      <c r="V83" s="242"/>
      <c r="W83" s="242"/>
      <c r="X83" s="242"/>
      <c r="Y83" s="242"/>
      <c r="Z83" s="243"/>
      <c r="AA83" s="241"/>
      <c r="AB83" s="242"/>
      <c r="AC83" s="242"/>
      <c r="AD83" s="242"/>
      <c r="AE83" s="242"/>
      <c r="AF83" s="242"/>
      <c r="AG83" s="243"/>
      <c r="AH83" s="241"/>
      <c r="AI83" s="242"/>
      <c r="AJ83" s="242"/>
      <c r="AK83" s="242"/>
      <c r="AL83" s="242"/>
      <c r="AM83" s="242"/>
      <c r="AN83" s="243"/>
      <c r="AO83" s="241"/>
      <c r="AP83" s="242"/>
      <c r="AQ83" s="242"/>
      <c r="AR83" s="242"/>
      <c r="AS83" s="242"/>
      <c r="AT83" s="242"/>
      <c r="AU83" s="243"/>
      <c r="AV83" s="241"/>
      <c r="AW83" s="242"/>
      <c r="AX83" s="242"/>
      <c r="AY83" s="242"/>
      <c r="AZ83" s="242"/>
      <c r="BA83" s="242"/>
      <c r="BB83" s="243"/>
      <c r="BC83" s="241"/>
      <c r="BD83" s="242"/>
      <c r="BE83" s="242"/>
      <c r="BF83" s="242"/>
      <c r="BG83" s="242"/>
      <c r="BH83" s="242"/>
      <c r="BI83" s="243"/>
      <c r="BJ83" s="241"/>
      <c r="BK83" s="242"/>
      <c r="BL83" s="242"/>
      <c r="BM83" s="242"/>
      <c r="BN83" s="242"/>
      <c r="BO83" s="242"/>
      <c r="BP83" s="243"/>
      <c r="BQ83" s="241"/>
      <c r="BR83" s="242"/>
      <c r="BS83" s="242"/>
      <c r="BT83" s="242"/>
      <c r="BU83" s="242"/>
      <c r="BV83" s="242"/>
      <c r="BW83" s="243"/>
      <c r="BX83" s="241"/>
      <c r="BY83" s="242"/>
      <c r="BZ83" s="242"/>
      <c r="CA83" s="242"/>
      <c r="CB83" s="242"/>
      <c r="CC83" s="242"/>
      <c r="CD83" s="243"/>
      <c r="CE83" s="241"/>
      <c r="CF83" s="242"/>
      <c r="CG83" s="242"/>
      <c r="CH83" s="242"/>
      <c r="CI83" s="242"/>
      <c r="CJ83" s="242"/>
      <c r="CK83" s="243"/>
      <c r="CL83" s="241"/>
      <c r="CM83" s="242"/>
      <c r="CN83" s="242"/>
      <c r="CO83" s="242"/>
      <c r="CP83" s="242"/>
      <c r="CQ83" s="242"/>
      <c r="CR83" s="243"/>
      <c r="CS83" s="241"/>
      <c r="CT83" s="242"/>
      <c r="CU83" s="242"/>
      <c r="CV83" s="242"/>
      <c r="CW83" s="242"/>
      <c r="CX83" s="242"/>
      <c r="CY83" s="243"/>
      <c r="CZ83" s="241"/>
      <c r="DA83" s="242"/>
      <c r="DB83" s="242"/>
      <c r="DC83" s="242"/>
      <c r="DD83" s="242"/>
      <c r="DE83" s="242"/>
      <c r="DF83" s="243"/>
      <c r="DG83" s="241"/>
      <c r="DH83" s="242"/>
      <c r="DI83" s="242"/>
      <c r="DJ83" s="242"/>
      <c r="DK83" s="242"/>
      <c r="DL83" s="242"/>
      <c r="DM83" s="243"/>
      <c r="DN83" s="241"/>
      <c r="DO83" s="242"/>
      <c r="DP83" s="242"/>
      <c r="DQ83" s="242"/>
      <c r="DR83" s="242"/>
      <c r="DS83" s="242"/>
      <c r="DT83" s="243"/>
      <c r="DU83" s="241"/>
      <c r="DV83" s="242"/>
      <c r="DW83" s="242"/>
      <c r="DX83" s="242"/>
      <c r="DY83" s="242"/>
      <c r="DZ83" s="242"/>
      <c r="EA83" s="243"/>
      <c r="EB83" s="241"/>
      <c r="EC83" s="242"/>
      <c r="ED83" s="242"/>
      <c r="EE83" s="242"/>
      <c r="EF83" s="242"/>
      <c r="EG83" s="242"/>
      <c r="EH83" s="243"/>
      <c r="EI83" s="241"/>
      <c r="EJ83" s="242"/>
      <c r="EK83" s="242"/>
      <c r="EL83" s="242"/>
      <c r="EM83" s="242"/>
      <c r="EN83" s="242"/>
      <c r="EO83" s="243"/>
      <c r="EP83" s="241"/>
      <c r="EQ83" s="242"/>
      <c r="ER83" s="242"/>
      <c r="ES83" s="242"/>
      <c r="ET83" s="242"/>
      <c r="EU83" s="242"/>
      <c r="EV83" s="243"/>
      <c r="EW83" s="241"/>
      <c r="EX83" s="242"/>
      <c r="EY83" s="242"/>
      <c r="EZ83" s="242"/>
      <c r="FA83" s="242"/>
      <c r="FB83" s="242"/>
      <c r="FC83" s="243"/>
      <c r="FD83" s="241"/>
      <c r="FE83" s="242"/>
      <c r="FF83" s="242"/>
      <c r="FG83" s="242"/>
      <c r="FH83" s="242"/>
      <c r="FI83" s="242"/>
      <c r="FJ83" s="243"/>
      <c r="FK83" s="241"/>
      <c r="FL83" s="242"/>
      <c r="FM83" s="242"/>
      <c r="FN83" s="242"/>
      <c r="FO83" s="242"/>
      <c r="FP83" s="242"/>
      <c r="FQ83" s="243"/>
      <c r="FR83" s="241"/>
      <c r="FS83" s="242"/>
      <c r="FT83" s="242"/>
      <c r="FU83" s="242"/>
      <c r="FV83" s="242"/>
      <c r="FW83" s="242"/>
      <c r="FX83" s="243"/>
      <c r="FY83" s="241"/>
      <c r="FZ83" s="242"/>
      <c r="GA83" s="242"/>
      <c r="GB83" s="242"/>
      <c r="GC83" s="242"/>
      <c r="GD83" s="242"/>
      <c r="GE83" s="243"/>
      <c r="GF83" s="241"/>
      <c r="GG83" s="242"/>
      <c r="GH83" s="242"/>
      <c r="GI83" s="242"/>
      <c r="GJ83" s="242"/>
      <c r="GK83" s="242"/>
      <c r="GL83" s="243"/>
      <c r="GM83" s="241"/>
      <c r="GN83" s="242"/>
      <c r="GO83" s="242"/>
      <c r="GP83" s="242"/>
      <c r="GQ83" s="242"/>
      <c r="GR83" s="242"/>
      <c r="GS83" s="243"/>
      <c r="GT83" s="241"/>
      <c r="GU83" s="242"/>
      <c r="GV83" s="242"/>
      <c r="GW83" s="242"/>
      <c r="GX83" s="242"/>
      <c r="GY83" s="242"/>
      <c r="GZ83" s="243"/>
      <c r="HA83" s="241"/>
      <c r="HB83" s="242"/>
      <c r="HC83" s="242"/>
      <c r="HD83" s="242"/>
      <c r="HE83" s="242"/>
      <c r="HF83" s="242"/>
      <c r="HG83" s="243"/>
      <c r="HH83" s="241"/>
      <c r="HI83" s="242"/>
      <c r="HJ83" s="242"/>
      <c r="HK83" s="242"/>
      <c r="HL83" s="242"/>
      <c r="HM83" s="242"/>
      <c r="HN83" s="243"/>
      <c r="HO83" s="241"/>
      <c r="HP83" s="242"/>
      <c r="HQ83" s="242"/>
      <c r="HR83" s="242"/>
      <c r="HS83" s="242"/>
      <c r="HT83" s="242"/>
      <c r="HU83" s="243"/>
      <c r="HV83" s="241"/>
      <c r="HW83" s="242"/>
      <c r="HX83" s="242"/>
      <c r="HY83" s="242"/>
      <c r="HZ83" s="242"/>
      <c r="IA83" s="242"/>
      <c r="IB83" s="243"/>
      <c r="IC83" s="241"/>
      <c r="ID83" s="242"/>
      <c r="IE83" s="242"/>
      <c r="IF83" s="242"/>
    </row>
    <row r="84" spans="1:240" ht="15.75" customHeight="1" x14ac:dyDescent="0.25">
      <c r="A84" s="244" t="s">
        <v>2</v>
      </c>
      <c r="B84" s="245"/>
      <c r="C84" s="245"/>
      <c r="D84" s="245"/>
      <c r="E84" s="245"/>
      <c r="F84" s="245"/>
      <c r="G84" s="246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4" t="s">
        <v>5</v>
      </c>
      <c r="F87" s="3" t="str">
        <f>F50</f>
        <v>FEBRERO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107" t="s">
        <v>75</v>
      </c>
      <c r="B90" s="108"/>
      <c r="C90" s="108" t="s">
        <v>76</v>
      </c>
      <c r="D90" s="109">
        <f>+D91+D113+D116+D120</f>
        <v>578520230924.90002</v>
      </c>
      <c r="E90" s="109">
        <f>+E91+E113+E116+E120</f>
        <v>0</v>
      </c>
      <c r="F90" s="109">
        <f t="shared" ref="F90:F101" si="3">+D90-E90</f>
        <v>578520230924.90002</v>
      </c>
      <c r="G90" s="110">
        <f>+G91+G113+G116+G120</f>
        <v>302816956941</v>
      </c>
    </row>
    <row r="91" spans="1:240" ht="35.25" customHeight="1" x14ac:dyDescent="0.25">
      <c r="A91" s="21">
        <v>113</v>
      </c>
      <c r="B91" s="22"/>
      <c r="C91" s="78" t="s">
        <v>77</v>
      </c>
      <c r="D91" s="23">
        <f>+D92+D99+D102+D105</f>
        <v>544874770531.5</v>
      </c>
      <c r="E91" s="23">
        <f>+E92+E99+E102</f>
        <v>0</v>
      </c>
      <c r="F91" s="23">
        <f t="shared" si="3"/>
        <v>544874770531.5</v>
      </c>
      <c r="G91" s="25">
        <f>+G92+G99+G102</f>
        <v>270959345389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>+D102-E102</f>
        <v>3688341671</v>
      </c>
      <c r="G102" s="29">
        <f>+G103+G104</f>
        <v>0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0</v>
      </c>
    </row>
    <row r="104" spans="1:240" ht="41.25" customHeight="1" thickBot="1" x14ac:dyDescent="0.3">
      <c r="A104" s="32">
        <v>1136057</v>
      </c>
      <c r="B104" s="33">
        <v>21</v>
      </c>
      <c r="C104" s="73" t="s">
        <v>89</v>
      </c>
      <c r="D104" s="36">
        <v>142790319</v>
      </c>
      <c r="E104" s="74">
        <v>0</v>
      </c>
      <c r="F104" s="36">
        <f>+D104-E104</f>
        <v>142790319</v>
      </c>
      <c r="G104" s="37">
        <v>0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0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0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1.25" customHeight="1" x14ac:dyDescent="0.25">
      <c r="A108" s="241" t="s">
        <v>1</v>
      </c>
      <c r="B108" s="242"/>
      <c r="C108" s="242"/>
      <c r="D108" s="242"/>
      <c r="E108" s="242"/>
      <c r="F108" s="242"/>
      <c r="G108" s="243"/>
      <c r="H108" s="76"/>
      <c r="I108" s="245"/>
      <c r="J108" s="245"/>
      <c r="K108" s="245"/>
      <c r="L108" s="246"/>
      <c r="M108" s="244"/>
      <c r="N108" s="245"/>
      <c r="O108" s="245"/>
      <c r="P108" s="245"/>
      <c r="Q108" s="245"/>
      <c r="R108" s="245"/>
      <c r="S108" s="246"/>
      <c r="T108" s="244"/>
      <c r="U108" s="245"/>
      <c r="V108" s="245"/>
      <c r="W108" s="245"/>
      <c r="X108" s="245"/>
      <c r="Y108" s="245"/>
      <c r="Z108" s="246"/>
      <c r="AA108" s="244"/>
      <c r="AB108" s="245"/>
      <c r="AC108" s="245"/>
      <c r="AD108" s="245"/>
      <c r="AE108" s="245"/>
      <c r="AF108" s="245"/>
      <c r="AG108" s="246"/>
      <c r="AH108" s="244"/>
      <c r="AI108" s="245"/>
      <c r="AJ108" s="245"/>
      <c r="AK108" s="245"/>
      <c r="AL108" s="245"/>
      <c r="AM108" s="245"/>
      <c r="AN108" s="246"/>
      <c r="AO108" s="244"/>
      <c r="AP108" s="245"/>
      <c r="AQ108" s="245"/>
      <c r="AR108" s="245"/>
      <c r="AS108" s="245"/>
      <c r="AT108" s="245"/>
      <c r="AU108" s="246"/>
      <c r="AV108" s="244"/>
      <c r="AW108" s="245"/>
      <c r="AX108" s="245"/>
      <c r="AY108" s="245"/>
      <c r="AZ108" s="245"/>
      <c r="BA108" s="245"/>
      <c r="BB108" s="246"/>
      <c r="BC108" s="244"/>
      <c r="BD108" s="245"/>
      <c r="BE108" s="245"/>
      <c r="BF108" s="245"/>
      <c r="BG108" s="245"/>
      <c r="BH108" s="245"/>
      <c r="BI108" s="246"/>
      <c r="BJ108" s="244"/>
      <c r="BK108" s="245"/>
      <c r="BL108" s="245"/>
      <c r="BM108" s="245"/>
      <c r="BN108" s="245"/>
      <c r="BO108" s="245"/>
      <c r="BP108" s="246"/>
      <c r="BQ108" s="244"/>
      <c r="BR108" s="245"/>
      <c r="BS108" s="245"/>
      <c r="BT108" s="245"/>
      <c r="BU108" s="245"/>
      <c r="BV108" s="245"/>
      <c r="BW108" s="246"/>
      <c r="BX108" s="244"/>
      <c r="BY108" s="245"/>
      <c r="BZ108" s="245"/>
      <c r="CA108" s="245"/>
      <c r="CB108" s="245"/>
      <c r="CC108" s="245"/>
      <c r="CD108" s="246"/>
      <c r="CE108" s="244"/>
      <c r="CF108" s="245"/>
      <c r="CG108" s="245"/>
      <c r="CH108" s="245"/>
      <c r="CI108" s="245"/>
      <c r="CJ108" s="245"/>
      <c r="CK108" s="246"/>
      <c r="CL108" s="244"/>
      <c r="CM108" s="245"/>
      <c r="CN108" s="245"/>
      <c r="CO108" s="245"/>
      <c r="CP108" s="245"/>
      <c r="CQ108" s="245"/>
      <c r="CR108" s="246"/>
      <c r="CS108" s="244"/>
      <c r="CT108" s="245"/>
      <c r="CU108" s="245"/>
      <c r="CV108" s="245"/>
      <c r="CW108" s="245"/>
      <c r="CX108" s="245"/>
      <c r="CY108" s="246"/>
      <c r="CZ108" s="244"/>
      <c r="DA108" s="245"/>
      <c r="DB108" s="245"/>
      <c r="DC108" s="245"/>
      <c r="DD108" s="245"/>
      <c r="DE108" s="245"/>
      <c r="DF108" s="246"/>
      <c r="DG108" s="244"/>
      <c r="DH108" s="245"/>
      <c r="DI108" s="245"/>
      <c r="DJ108" s="245"/>
      <c r="DK108" s="245"/>
      <c r="DL108" s="245"/>
      <c r="DM108" s="246"/>
      <c r="DN108" s="244"/>
      <c r="DO108" s="245"/>
      <c r="DP108" s="245"/>
      <c r="DQ108" s="245"/>
      <c r="DR108" s="245"/>
      <c r="DS108" s="245"/>
      <c r="DT108" s="246"/>
      <c r="DU108" s="244"/>
      <c r="DV108" s="245"/>
      <c r="DW108" s="245"/>
      <c r="DX108" s="245"/>
      <c r="DY108" s="245"/>
      <c r="DZ108" s="245"/>
      <c r="EA108" s="246"/>
      <c r="EB108" s="244"/>
      <c r="EC108" s="245"/>
      <c r="ED108" s="245"/>
      <c r="EE108" s="245"/>
      <c r="EF108" s="245"/>
      <c r="EG108" s="245"/>
      <c r="EH108" s="246"/>
      <c r="EI108" s="244"/>
      <c r="EJ108" s="245"/>
      <c r="EK108" s="245"/>
      <c r="EL108" s="245"/>
      <c r="EM108" s="245"/>
      <c r="EN108" s="245"/>
      <c r="EO108" s="246"/>
      <c r="EP108" s="244"/>
      <c r="EQ108" s="245"/>
      <c r="ER108" s="245"/>
      <c r="ES108" s="245"/>
      <c r="ET108" s="245"/>
      <c r="EU108" s="245"/>
      <c r="EV108" s="246"/>
      <c r="EW108" s="244"/>
      <c r="EX108" s="245"/>
      <c r="EY108" s="245"/>
      <c r="EZ108" s="245"/>
      <c r="FA108" s="245"/>
      <c r="FB108" s="245"/>
      <c r="FC108" s="246"/>
      <c r="FD108" s="244"/>
      <c r="FE108" s="245"/>
      <c r="FF108" s="245"/>
      <c r="FG108" s="245"/>
      <c r="FH108" s="245"/>
      <c r="FI108" s="245"/>
      <c r="FJ108" s="246"/>
      <c r="FK108" s="244"/>
      <c r="FL108" s="245"/>
      <c r="FM108" s="245"/>
      <c r="FN108" s="245"/>
      <c r="FO108" s="245"/>
      <c r="FP108" s="245"/>
      <c r="FQ108" s="246"/>
      <c r="FR108" s="244"/>
      <c r="FS108" s="245"/>
      <c r="FT108" s="245"/>
      <c r="FU108" s="245"/>
      <c r="FV108" s="245"/>
      <c r="FW108" s="245"/>
      <c r="FX108" s="246"/>
      <c r="FY108" s="244"/>
      <c r="FZ108" s="245"/>
      <c r="GA108" s="245"/>
      <c r="GB108" s="245"/>
      <c r="GC108" s="245"/>
      <c r="GD108" s="245"/>
      <c r="GE108" s="246"/>
      <c r="GF108" s="244"/>
      <c r="GG108" s="245"/>
      <c r="GH108" s="245"/>
      <c r="GI108" s="245"/>
      <c r="GJ108" s="245"/>
      <c r="GK108" s="245"/>
      <c r="GL108" s="246"/>
      <c r="GM108" s="244"/>
      <c r="GN108" s="245"/>
      <c r="GO108" s="245"/>
      <c r="GP108" s="245"/>
      <c r="GQ108" s="245"/>
      <c r="GR108" s="245"/>
      <c r="GS108" s="246"/>
      <c r="GT108" s="244"/>
      <c r="GU108" s="245"/>
      <c r="GV108" s="245"/>
      <c r="GW108" s="245"/>
      <c r="GX108" s="245"/>
      <c r="GY108" s="245"/>
      <c r="GZ108" s="246"/>
      <c r="HA108" s="244"/>
      <c r="HB108" s="245"/>
      <c r="HC108" s="245"/>
      <c r="HD108" s="245"/>
      <c r="HE108" s="245"/>
      <c r="HF108" s="245"/>
      <c r="HG108" s="246"/>
      <c r="HH108" s="244"/>
      <c r="HI108" s="245"/>
      <c r="HJ108" s="245"/>
      <c r="HK108" s="245"/>
      <c r="HL108" s="245"/>
      <c r="HM108" s="245"/>
      <c r="HN108" s="246"/>
      <c r="HO108" s="244"/>
      <c r="HP108" s="245"/>
      <c r="HQ108" s="245"/>
      <c r="HR108" s="245"/>
      <c r="HS108" s="245"/>
      <c r="HT108" s="245"/>
      <c r="HU108" s="246"/>
      <c r="HV108" s="244"/>
      <c r="HW108" s="245"/>
      <c r="HX108" s="245"/>
      <c r="HY108" s="245"/>
      <c r="HZ108" s="245"/>
      <c r="IA108" s="245"/>
      <c r="IB108" s="246"/>
      <c r="IC108" s="244"/>
      <c r="ID108" s="245"/>
      <c r="IE108" s="245"/>
      <c r="IF108" s="245"/>
    </row>
    <row r="109" spans="1:240" ht="12" customHeight="1" x14ac:dyDescent="0.25">
      <c r="A109" s="244" t="s">
        <v>2</v>
      </c>
      <c r="B109" s="245"/>
      <c r="C109" s="245"/>
      <c r="D109" s="245"/>
      <c r="E109" s="245"/>
      <c r="F109" s="245"/>
      <c r="G109" s="246"/>
      <c r="H109" s="76"/>
      <c r="I109" s="245"/>
      <c r="J109" s="245"/>
      <c r="K109" s="245"/>
      <c r="L109" s="246"/>
      <c r="M109" s="244"/>
      <c r="N109" s="245"/>
      <c r="O109" s="245"/>
      <c r="P109" s="245"/>
      <c r="Q109" s="245"/>
      <c r="R109" s="245"/>
      <c r="S109" s="246"/>
      <c r="T109" s="244"/>
      <c r="U109" s="245"/>
      <c r="V109" s="245"/>
      <c r="W109" s="245"/>
      <c r="X109" s="245"/>
      <c r="Y109" s="245"/>
      <c r="Z109" s="246"/>
      <c r="AA109" s="244"/>
      <c r="AB109" s="245"/>
      <c r="AC109" s="245"/>
      <c r="AD109" s="245"/>
      <c r="AE109" s="245"/>
      <c r="AF109" s="245"/>
      <c r="AG109" s="246"/>
      <c r="AH109" s="244"/>
      <c r="AI109" s="245"/>
      <c r="AJ109" s="245"/>
      <c r="AK109" s="245"/>
      <c r="AL109" s="245"/>
      <c r="AM109" s="245"/>
      <c r="AN109" s="246"/>
      <c r="AO109" s="244"/>
      <c r="AP109" s="245"/>
      <c r="AQ109" s="245"/>
      <c r="AR109" s="245"/>
      <c r="AS109" s="245"/>
      <c r="AT109" s="245"/>
      <c r="AU109" s="246"/>
      <c r="AV109" s="244"/>
      <c r="AW109" s="245"/>
      <c r="AX109" s="245"/>
      <c r="AY109" s="245"/>
      <c r="AZ109" s="245"/>
      <c r="BA109" s="245"/>
      <c r="BB109" s="246"/>
      <c r="BC109" s="244"/>
      <c r="BD109" s="245"/>
      <c r="BE109" s="245"/>
      <c r="BF109" s="245"/>
      <c r="BG109" s="245"/>
      <c r="BH109" s="245"/>
      <c r="BI109" s="246"/>
      <c r="BJ109" s="244"/>
      <c r="BK109" s="245"/>
      <c r="BL109" s="245"/>
      <c r="BM109" s="245"/>
      <c r="BN109" s="245"/>
      <c r="BO109" s="245"/>
      <c r="BP109" s="246"/>
      <c r="BQ109" s="244"/>
      <c r="BR109" s="245"/>
      <c r="BS109" s="245"/>
      <c r="BT109" s="245"/>
      <c r="BU109" s="245"/>
      <c r="BV109" s="245"/>
      <c r="BW109" s="246"/>
      <c r="BX109" s="244"/>
      <c r="BY109" s="245"/>
      <c r="BZ109" s="245"/>
      <c r="CA109" s="245"/>
      <c r="CB109" s="245"/>
      <c r="CC109" s="245"/>
      <c r="CD109" s="246"/>
      <c r="CE109" s="244"/>
      <c r="CF109" s="245"/>
      <c r="CG109" s="245"/>
      <c r="CH109" s="245"/>
      <c r="CI109" s="245"/>
      <c r="CJ109" s="245"/>
      <c r="CK109" s="246"/>
      <c r="CL109" s="244"/>
      <c r="CM109" s="245"/>
      <c r="CN109" s="245"/>
      <c r="CO109" s="245"/>
      <c r="CP109" s="245"/>
      <c r="CQ109" s="245"/>
      <c r="CR109" s="246"/>
      <c r="CS109" s="244"/>
      <c r="CT109" s="245"/>
      <c r="CU109" s="245"/>
      <c r="CV109" s="245"/>
      <c r="CW109" s="245"/>
      <c r="CX109" s="245"/>
      <c r="CY109" s="246"/>
      <c r="CZ109" s="244"/>
      <c r="DA109" s="245"/>
      <c r="DB109" s="245"/>
      <c r="DC109" s="245"/>
      <c r="DD109" s="245"/>
      <c r="DE109" s="245"/>
      <c r="DF109" s="246"/>
      <c r="DG109" s="244"/>
      <c r="DH109" s="245"/>
      <c r="DI109" s="245"/>
      <c r="DJ109" s="245"/>
      <c r="DK109" s="245"/>
      <c r="DL109" s="245"/>
      <c r="DM109" s="246"/>
      <c r="DN109" s="244"/>
      <c r="DO109" s="245"/>
      <c r="DP109" s="245"/>
      <c r="DQ109" s="245"/>
      <c r="DR109" s="245"/>
      <c r="DS109" s="245"/>
      <c r="DT109" s="246"/>
      <c r="DU109" s="244"/>
      <c r="DV109" s="245"/>
      <c r="DW109" s="245"/>
      <c r="DX109" s="245"/>
      <c r="DY109" s="245"/>
      <c r="DZ109" s="245"/>
      <c r="EA109" s="246"/>
      <c r="EB109" s="244"/>
      <c r="EC109" s="245"/>
      <c r="ED109" s="245"/>
      <c r="EE109" s="245"/>
      <c r="EF109" s="245"/>
      <c r="EG109" s="245"/>
      <c r="EH109" s="246"/>
      <c r="EI109" s="244"/>
      <c r="EJ109" s="245"/>
      <c r="EK109" s="245"/>
      <c r="EL109" s="245"/>
      <c r="EM109" s="245"/>
      <c r="EN109" s="245"/>
      <c r="EO109" s="246"/>
      <c r="EP109" s="244"/>
      <c r="EQ109" s="245"/>
      <c r="ER109" s="245"/>
      <c r="ES109" s="245"/>
      <c r="ET109" s="245"/>
      <c r="EU109" s="245"/>
      <c r="EV109" s="246"/>
      <c r="EW109" s="244"/>
      <c r="EX109" s="245"/>
      <c r="EY109" s="245"/>
      <c r="EZ109" s="245"/>
      <c r="FA109" s="245"/>
      <c r="FB109" s="245"/>
      <c r="FC109" s="246"/>
      <c r="FD109" s="244"/>
      <c r="FE109" s="245"/>
      <c r="FF109" s="245"/>
      <c r="FG109" s="245"/>
      <c r="FH109" s="245"/>
      <c r="FI109" s="245"/>
      <c r="FJ109" s="246"/>
      <c r="FK109" s="244"/>
      <c r="FL109" s="245"/>
      <c r="FM109" s="245"/>
      <c r="FN109" s="245"/>
      <c r="FO109" s="245"/>
      <c r="FP109" s="245"/>
      <c r="FQ109" s="246"/>
      <c r="FR109" s="244"/>
      <c r="FS109" s="245"/>
      <c r="FT109" s="245"/>
      <c r="FU109" s="245"/>
      <c r="FV109" s="245"/>
      <c r="FW109" s="245"/>
      <c r="FX109" s="246"/>
      <c r="FY109" s="244"/>
      <c r="FZ109" s="245"/>
      <c r="GA109" s="245"/>
      <c r="GB109" s="245"/>
      <c r="GC109" s="245"/>
      <c r="GD109" s="245"/>
      <c r="GE109" s="246"/>
      <c r="GF109" s="244"/>
      <c r="GG109" s="245"/>
      <c r="GH109" s="245"/>
      <c r="GI109" s="245"/>
      <c r="GJ109" s="245"/>
      <c r="GK109" s="245"/>
      <c r="GL109" s="246"/>
      <c r="GM109" s="244"/>
      <c r="GN109" s="245"/>
      <c r="GO109" s="245"/>
      <c r="GP109" s="245"/>
      <c r="GQ109" s="245"/>
      <c r="GR109" s="245"/>
      <c r="GS109" s="246"/>
      <c r="GT109" s="244"/>
      <c r="GU109" s="245"/>
      <c r="GV109" s="245"/>
      <c r="GW109" s="245"/>
      <c r="GX109" s="245"/>
      <c r="GY109" s="245"/>
      <c r="GZ109" s="246"/>
      <c r="HA109" s="244"/>
      <c r="HB109" s="245"/>
      <c r="HC109" s="245"/>
      <c r="HD109" s="245"/>
      <c r="HE109" s="245"/>
      <c r="HF109" s="245"/>
      <c r="HG109" s="246"/>
      <c r="HH109" s="244"/>
      <c r="HI109" s="245"/>
      <c r="HJ109" s="245"/>
      <c r="HK109" s="245"/>
      <c r="HL109" s="245"/>
      <c r="HM109" s="245"/>
      <c r="HN109" s="246"/>
      <c r="HO109" s="244"/>
      <c r="HP109" s="245"/>
      <c r="HQ109" s="245"/>
      <c r="HR109" s="245"/>
      <c r="HS109" s="245"/>
      <c r="HT109" s="245"/>
      <c r="HU109" s="246"/>
      <c r="HV109" s="244"/>
      <c r="HW109" s="245"/>
      <c r="HX109" s="245"/>
      <c r="HY109" s="245"/>
      <c r="HZ109" s="245"/>
      <c r="IA109" s="245"/>
      <c r="IB109" s="246"/>
      <c r="IC109" s="244"/>
      <c r="ID109" s="245"/>
      <c r="IE109" s="245"/>
      <c r="IF109" s="245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2" t="s">
        <v>3</v>
      </c>
      <c r="C111" s="1" t="s">
        <v>4</v>
      </c>
      <c r="E111" s="4" t="s">
        <v>5</v>
      </c>
      <c r="F111" s="3" t="str">
        <f>F87</f>
        <v>FEBRERO</v>
      </c>
      <c r="G111" s="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676611552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676611552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89127659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587483893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31181000000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</f>
        <v>31181000000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0</v>
      </c>
    </row>
    <row r="124" spans="1:7" ht="16.5" thickBot="1" x14ac:dyDescent="0.3">
      <c r="A124" s="247" t="s">
        <v>99</v>
      </c>
      <c r="B124" s="248"/>
      <c r="C124" s="249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303251090020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16383" man="1"/>
    <brk id="81" max="16383" man="1"/>
    <brk id="106" max="16383" man="1"/>
  </rowBreaks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B136"/>
  <sheetViews>
    <sheetView topLeftCell="A103" zoomScaleNormal="100" workbookViewId="0">
      <selection activeCell="F48" sqref="F48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241" t="s">
        <v>1</v>
      </c>
      <c r="B1" s="242"/>
      <c r="C1" s="242"/>
      <c r="D1" s="242"/>
      <c r="E1" s="242"/>
      <c r="F1" s="242"/>
      <c r="G1" s="243"/>
    </row>
    <row r="2" spans="1:7" x14ac:dyDescent="0.25">
      <c r="A2" s="244" t="s">
        <v>2</v>
      </c>
      <c r="B2" s="245"/>
      <c r="C2" s="245"/>
      <c r="D2" s="245"/>
      <c r="E2" s="245"/>
      <c r="F2" s="245"/>
      <c r="G2" s="246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226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11" t="s">
        <v>8</v>
      </c>
      <c r="D8" s="12" t="s">
        <v>9</v>
      </c>
      <c r="E8" s="13" t="s">
        <v>10</v>
      </c>
      <c r="F8" s="12" t="s">
        <v>11</v>
      </c>
      <c r="G8" s="14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773320908.25999999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423405755.25999999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423405755.25999999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127151670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117781094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117156959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586450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37685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1141936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175655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966281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8049620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84593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60941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644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514122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7264587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124733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179020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47487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131533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292434774.25999999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v>7796698</v>
      </c>
      <c r="G31" s="29">
        <v>7796698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284638076.25999999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3819311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1567861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335846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554525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677490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1831641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1395713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397273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38655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251884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167925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241"/>
      <c r="B45" s="242"/>
      <c r="C45" s="242"/>
      <c r="D45" s="242"/>
      <c r="E45" s="242"/>
      <c r="F45" s="242"/>
      <c r="G45" s="243"/>
    </row>
    <row r="46" spans="1:7" x14ac:dyDescent="0.25">
      <c r="A46" s="244" t="s">
        <v>1</v>
      </c>
      <c r="B46" s="245"/>
      <c r="C46" s="245"/>
      <c r="D46" s="245"/>
      <c r="E46" s="245"/>
      <c r="F46" s="245"/>
      <c r="G46" s="246"/>
    </row>
    <row r="47" spans="1:7" x14ac:dyDescent="0.25">
      <c r="A47" s="244" t="s">
        <v>2</v>
      </c>
      <c r="B47" s="245"/>
      <c r="C47" s="245"/>
      <c r="D47" s="245"/>
      <c r="E47" s="245"/>
      <c r="F47" s="245"/>
      <c r="G47" s="246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MARZO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300656229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300656229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300656229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17631516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17631516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60194657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5000000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10500000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4999995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31694662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8000000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16855354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4220000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35889007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35889007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56234082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56234082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33880000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33880000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75326380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75326380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49258924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49258924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49258924</v>
      </c>
    </row>
    <row r="81" spans="1:236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49258924</v>
      </c>
    </row>
    <row r="82" spans="1:236" ht="15.75" thickBot="1" x14ac:dyDescent="0.3">
      <c r="A82" s="58"/>
      <c r="D82" s="59"/>
      <c r="E82" s="8"/>
      <c r="F82" s="59"/>
      <c r="G82" s="59"/>
    </row>
    <row r="83" spans="1:236" ht="18.75" customHeight="1" x14ac:dyDescent="0.25">
      <c r="A83" s="241" t="s">
        <v>1</v>
      </c>
      <c r="B83" s="242"/>
      <c r="C83" s="242"/>
      <c r="D83" s="242"/>
      <c r="E83" s="242"/>
      <c r="F83" s="242"/>
      <c r="G83" s="243"/>
      <c r="H83" s="229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1"/>
      <c r="AE83" s="242"/>
      <c r="AF83" s="242"/>
      <c r="AG83" s="242"/>
      <c r="AH83" s="242"/>
      <c r="AI83" s="242"/>
      <c r="AJ83" s="243"/>
      <c r="AK83" s="241"/>
      <c r="AL83" s="242"/>
      <c r="AM83" s="242"/>
      <c r="AN83" s="242"/>
      <c r="AO83" s="242"/>
      <c r="AP83" s="242"/>
      <c r="AQ83" s="243"/>
      <c r="AR83" s="241"/>
      <c r="AS83" s="242"/>
      <c r="AT83" s="242"/>
      <c r="AU83" s="242"/>
      <c r="AV83" s="242"/>
      <c r="AW83" s="242"/>
      <c r="AX83" s="243"/>
      <c r="AY83" s="241"/>
      <c r="AZ83" s="242"/>
      <c r="BA83" s="242"/>
      <c r="BB83" s="242"/>
      <c r="BC83" s="242"/>
      <c r="BD83" s="242"/>
      <c r="BE83" s="243"/>
      <c r="BF83" s="241"/>
      <c r="BG83" s="242"/>
      <c r="BH83" s="242"/>
      <c r="BI83" s="242"/>
      <c r="BJ83" s="242"/>
      <c r="BK83" s="242"/>
      <c r="BL83" s="243"/>
      <c r="BM83" s="241"/>
      <c r="BN83" s="242"/>
      <c r="BO83" s="242"/>
      <c r="BP83" s="242"/>
      <c r="BQ83" s="242"/>
      <c r="BR83" s="242"/>
      <c r="BS83" s="243"/>
      <c r="BT83" s="241"/>
      <c r="BU83" s="242"/>
      <c r="BV83" s="242"/>
      <c r="BW83" s="242"/>
      <c r="BX83" s="242"/>
      <c r="BY83" s="242"/>
      <c r="BZ83" s="243"/>
      <c r="CA83" s="241"/>
      <c r="CB83" s="242"/>
      <c r="CC83" s="242"/>
      <c r="CD83" s="242"/>
      <c r="CE83" s="242"/>
      <c r="CF83" s="242"/>
      <c r="CG83" s="243"/>
      <c r="CH83" s="241"/>
      <c r="CI83" s="242"/>
      <c r="CJ83" s="242"/>
      <c r="CK83" s="242"/>
      <c r="CL83" s="242"/>
      <c r="CM83" s="242"/>
      <c r="CN83" s="243"/>
      <c r="CO83" s="241"/>
      <c r="CP83" s="242"/>
      <c r="CQ83" s="242"/>
      <c r="CR83" s="242"/>
      <c r="CS83" s="242"/>
      <c r="CT83" s="242"/>
      <c r="CU83" s="243"/>
      <c r="CV83" s="241"/>
      <c r="CW83" s="242"/>
      <c r="CX83" s="242"/>
      <c r="CY83" s="242"/>
      <c r="CZ83" s="242"/>
      <c r="DA83" s="242"/>
      <c r="DB83" s="243"/>
      <c r="DC83" s="241"/>
      <c r="DD83" s="242"/>
      <c r="DE83" s="242"/>
      <c r="DF83" s="242"/>
      <c r="DG83" s="242"/>
      <c r="DH83" s="242"/>
      <c r="DI83" s="243"/>
      <c r="DJ83" s="241"/>
      <c r="DK83" s="242"/>
      <c r="DL83" s="242"/>
      <c r="DM83" s="242"/>
      <c r="DN83" s="242"/>
      <c r="DO83" s="242"/>
      <c r="DP83" s="243"/>
      <c r="DQ83" s="241"/>
      <c r="DR83" s="242"/>
      <c r="DS83" s="242"/>
      <c r="DT83" s="242"/>
      <c r="DU83" s="242"/>
      <c r="DV83" s="242"/>
      <c r="DW83" s="243"/>
      <c r="DX83" s="241"/>
      <c r="DY83" s="242"/>
      <c r="DZ83" s="242"/>
      <c r="EA83" s="242"/>
      <c r="EB83" s="242"/>
      <c r="EC83" s="242"/>
      <c r="ED83" s="243"/>
      <c r="EE83" s="241"/>
      <c r="EF83" s="242"/>
      <c r="EG83" s="242"/>
      <c r="EH83" s="242"/>
      <c r="EI83" s="242"/>
      <c r="EJ83" s="242"/>
      <c r="EK83" s="243"/>
      <c r="EL83" s="241"/>
      <c r="EM83" s="242"/>
      <c r="EN83" s="242"/>
      <c r="EO83" s="242"/>
      <c r="EP83" s="242"/>
      <c r="EQ83" s="242"/>
      <c r="ER83" s="243"/>
      <c r="ES83" s="241"/>
      <c r="ET83" s="242"/>
      <c r="EU83" s="242"/>
      <c r="EV83" s="242"/>
      <c r="EW83" s="242"/>
      <c r="EX83" s="242"/>
      <c r="EY83" s="243"/>
      <c r="EZ83" s="241"/>
      <c r="FA83" s="242"/>
      <c r="FB83" s="242"/>
      <c r="FC83" s="242"/>
      <c r="FD83" s="242"/>
      <c r="FE83" s="242"/>
      <c r="FF83" s="243"/>
      <c r="FG83" s="241"/>
      <c r="FH83" s="242"/>
      <c r="FI83" s="242"/>
      <c r="FJ83" s="242"/>
      <c r="FK83" s="242"/>
      <c r="FL83" s="242"/>
      <c r="FM83" s="243"/>
      <c r="FN83" s="241"/>
      <c r="FO83" s="242"/>
      <c r="FP83" s="242"/>
      <c r="FQ83" s="242"/>
      <c r="FR83" s="242"/>
      <c r="FS83" s="242"/>
      <c r="FT83" s="243"/>
      <c r="FU83" s="241"/>
      <c r="FV83" s="242"/>
      <c r="FW83" s="242"/>
      <c r="FX83" s="242"/>
      <c r="FY83" s="242"/>
      <c r="FZ83" s="242"/>
      <c r="GA83" s="243"/>
      <c r="GB83" s="241"/>
      <c r="GC83" s="242"/>
      <c r="GD83" s="242"/>
      <c r="GE83" s="242"/>
      <c r="GF83" s="242"/>
      <c r="GG83" s="242"/>
      <c r="GH83" s="243"/>
      <c r="GI83" s="241"/>
      <c r="GJ83" s="242"/>
      <c r="GK83" s="242"/>
      <c r="GL83" s="242"/>
      <c r="GM83" s="242"/>
      <c r="GN83" s="242"/>
      <c r="GO83" s="243"/>
      <c r="GP83" s="241"/>
      <c r="GQ83" s="242"/>
      <c r="GR83" s="242"/>
      <c r="GS83" s="242"/>
      <c r="GT83" s="242"/>
      <c r="GU83" s="242"/>
      <c r="GV83" s="243"/>
      <c r="GW83" s="241"/>
      <c r="GX83" s="242"/>
      <c r="GY83" s="242"/>
      <c r="GZ83" s="242"/>
      <c r="HA83" s="242"/>
      <c r="HB83" s="242"/>
      <c r="HC83" s="243"/>
      <c r="HD83" s="241"/>
      <c r="HE83" s="242"/>
      <c r="HF83" s="242"/>
      <c r="HG83" s="242"/>
      <c r="HH83" s="242"/>
      <c r="HI83" s="242"/>
      <c r="HJ83" s="243"/>
      <c r="HK83" s="241"/>
      <c r="HL83" s="242"/>
      <c r="HM83" s="242"/>
      <c r="HN83" s="242"/>
      <c r="HO83" s="242"/>
      <c r="HP83" s="242"/>
      <c r="HQ83" s="243"/>
      <c r="HR83" s="241"/>
      <c r="HS83" s="242"/>
      <c r="HT83" s="242"/>
      <c r="HU83" s="242"/>
      <c r="HV83" s="242"/>
      <c r="HW83" s="242"/>
      <c r="HX83" s="243"/>
      <c r="HY83" s="241"/>
      <c r="HZ83" s="242"/>
      <c r="IA83" s="242"/>
      <c r="IB83" s="242"/>
    </row>
    <row r="84" spans="1:236" ht="15.75" customHeight="1" x14ac:dyDescent="0.25">
      <c r="A84" s="244" t="s">
        <v>2</v>
      </c>
      <c r="B84" s="245"/>
      <c r="C84" s="245"/>
      <c r="D84" s="245"/>
      <c r="E84" s="245"/>
      <c r="F84" s="245"/>
      <c r="G84" s="246"/>
    </row>
    <row r="85" spans="1:236" x14ac:dyDescent="0.25">
      <c r="A85" s="6" t="s">
        <v>0</v>
      </c>
      <c r="G85" s="5"/>
    </row>
    <row r="86" spans="1:236" ht="12.75" customHeight="1" x14ac:dyDescent="0.25">
      <c r="A86" s="2"/>
      <c r="G86" s="7"/>
    </row>
    <row r="87" spans="1:236" x14ac:dyDescent="0.25">
      <c r="A87" s="2" t="s">
        <v>3</v>
      </c>
      <c r="C87" s="1" t="s">
        <v>4</v>
      </c>
      <c r="E87" s="4" t="s">
        <v>5</v>
      </c>
      <c r="F87" s="3" t="str">
        <f>F50</f>
        <v>MARZO</v>
      </c>
      <c r="G87" s="5" t="str">
        <f>G50</f>
        <v>VIGENCIA FISCAL: 2017</v>
      </c>
    </row>
    <row r="88" spans="1:236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36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36" ht="16.5" thickBot="1" x14ac:dyDescent="0.3">
      <c r="A90" s="107" t="s">
        <v>75</v>
      </c>
      <c r="B90" s="108"/>
      <c r="C90" s="108" t="s">
        <v>76</v>
      </c>
      <c r="D90" s="109">
        <f>+D91+D113+D116+D120</f>
        <v>578520230924.90002</v>
      </c>
      <c r="E90" s="109">
        <f>+E91+E113+E116+E120</f>
        <v>0</v>
      </c>
      <c r="F90" s="109">
        <f t="shared" ref="F90:F101" si="3">+D90-E90</f>
        <v>578520230924.90002</v>
      </c>
      <c r="G90" s="110">
        <f>+G91+G113+G116+G120</f>
        <v>308076827390.40002</v>
      </c>
    </row>
    <row r="91" spans="1:236" ht="35.25" customHeight="1" x14ac:dyDescent="0.25">
      <c r="A91" s="21">
        <v>113</v>
      </c>
      <c r="B91" s="22"/>
      <c r="C91" s="78" t="s">
        <v>77</v>
      </c>
      <c r="D91" s="23">
        <f>+D92+D99+D102+D105</f>
        <v>544874770531.5</v>
      </c>
      <c r="E91" s="23">
        <f>+E92+E99+E102</f>
        <v>0</v>
      </c>
      <c r="F91" s="23">
        <f t="shared" si="3"/>
        <v>544874770531.5</v>
      </c>
      <c r="G91" s="25">
        <f>+G92+G99+G102+G105</f>
        <v>274873550007</v>
      </c>
    </row>
    <row r="92" spans="1:236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36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36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36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36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36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36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36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36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36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36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>+D102-E102</f>
        <v>3688341671</v>
      </c>
      <c r="G102" s="29">
        <f>+G103+G104</f>
        <v>3688341671</v>
      </c>
    </row>
    <row r="103" spans="1:236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3545551352</v>
      </c>
    </row>
    <row r="104" spans="1:236" ht="41.25" customHeight="1" thickBot="1" x14ac:dyDescent="0.3">
      <c r="A104" s="32">
        <v>1136057</v>
      </c>
      <c r="B104" s="33">
        <v>21</v>
      </c>
      <c r="C104" s="73" t="s">
        <v>89</v>
      </c>
      <c r="D104" s="36">
        <v>142790319</v>
      </c>
      <c r="E104" s="74">
        <v>0</v>
      </c>
      <c r="F104" s="36">
        <f>+D104-E104</f>
        <v>142790319</v>
      </c>
      <c r="G104" s="37">
        <v>142790319</v>
      </c>
    </row>
    <row r="105" spans="1:236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225862947</v>
      </c>
    </row>
    <row r="106" spans="1:236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225862947</v>
      </c>
    </row>
    <row r="107" spans="1:236" ht="49.5" customHeight="1" thickBot="1" x14ac:dyDescent="0.3">
      <c r="A107" s="230"/>
      <c r="B107" s="39"/>
      <c r="C107" s="75"/>
      <c r="D107" s="42"/>
      <c r="E107" s="41"/>
      <c r="F107" s="42"/>
      <c r="G107" s="231"/>
    </row>
    <row r="108" spans="1:236" ht="15" customHeight="1" x14ac:dyDescent="0.25">
      <c r="A108" s="241" t="s">
        <v>1</v>
      </c>
      <c r="B108" s="242"/>
      <c r="C108" s="242"/>
      <c r="D108" s="242"/>
      <c r="E108" s="242"/>
      <c r="F108" s="242"/>
      <c r="G108" s="243"/>
      <c r="H108" s="229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4"/>
      <c r="AE108" s="245"/>
      <c r="AF108" s="245"/>
      <c r="AG108" s="245"/>
      <c r="AH108" s="245"/>
      <c r="AI108" s="245"/>
      <c r="AJ108" s="246"/>
      <c r="AK108" s="244"/>
      <c r="AL108" s="245"/>
      <c r="AM108" s="245"/>
      <c r="AN108" s="245"/>
      <c r="AO108" s="245"/>
      <c r="AP108" s="245"/>
      <c r="AQ108" s="246"/>
      <c r="AR108" s="244"/>
      <c r="AS108" s="245"/>
      <c r="AT108" s="245"/>
      <c r="AU108" s="245"/>
      <c r="AV108" s="245"/>
      <c r="AW108" s="245"/>
      <c r="AX108" s="246"/>
      <c r="AY108" s="244"/>
      <c r="AZ108" s="245"/>
      <c r="BA108" s="245"/>
      <c r="BB108" s="245"/>
      <c r="BC108" s="245"/>
      <c r="BD108" s="245"/>
      <c r="BE108" s="246"/>
      <c r="BF108" s="244"/>
      <c r="BG108" s="245"/>
      <c r="BH108" s="245"/>
      <c r="BI108" s="245"/>
      <c r="BJ108" s="245"/>
      <c r="BK108" s="245"/>
      <c r="BL108" s="246"/>
      <c r="BM108" s="244"/>
      <c r="BN108" s="245"/>
      <c r="BO108" s="245"/>
      <c r="BP108" s="245"/>
      <c r="BQ108" s="245"/>
      <c r="BR108" s="245"/>
      <c r="BS108" s="246"/>
      <c r="BT108" s="244"/>
      <c r="BU108" s="245"/>
      <c r="BV108" s="245"/>
      <c r="BW108" s="245"/>
      <c r="BX108" s="245"/>
      <c r="BY108" s="245"/>
      <c r="BZ108" s="246"/>
      <c r="CA108" s="244"/>
      <c r="CB108" s="245"/>
      <c r="CC108" s="245"/>
      <c r="CD108" s="245"/>
      <c r="CE108" s="245"/>
      <c r="CF108" s="245"/>
      <c r="CG108" s="246"/>
      <c r="CH108" s="244"/>
      <c r="CI108" s="245"/>
      <c r="CJ108" s="245"/>
      <c r="CK108" s="245"/>
      <c r="CL108" s="245"/>
      <c r="CM108" s="245"/>
      <c r="CN108" s="246"/>
      <c r="CO108" s="244"/>
      <c r="CP108" s="245"/>
      <c r="CQ108" s="245"/>
      <c r="CR108" s="245"/>
      <c r="CS108" s="245"/>
      <c r="CT108" s="245"/>
      <c r="CU108" s="246"/>
      <c r="CV108" s="244"/>
      <c r="CW108" s="245"/>
      <c r="CX108" s="245"/>
      <c r="CY108" s="245"/>
      <c r="CZ108" s="245"/>
      <c r="DA108" s="245"/>
      <c r="DB108" s="246"/>
      <c r="DC108" s="244"/>
      <c r="DD108" s="245"/>
      <c r="DE108" s="245"/>
      <c r="DF108" s="245"/>
      <c r="DG108" s="245"/>
      <c r="DH108" s="245"/>
      <c r="DI108" s="246"/>
      <c r="DJ108" s="244"/>
      <c r="DK108" s="245"/>
      <c r="DL108" s="245"/>
      <c r="DM108" s="245"/>
      <c r="DN108" s="245"/>
      <c r="DO108" s="245"/>
      <c r="DP108" s="246"/>
      <c r="DQ108" s="244"/>
      <c r="DR108" s="245"/>
      <c r="DS108" s="245"/>
      <c r="DT108" s="245"/>
      <c r="DU108" s="245"/>
      <c r="DV108" s="245"/>
      <c r="DW108" s="246"/>
      <c r="DX108" s="244"/>
      <c r="DY108" s="245"/>
      <c r="DZ108" s="245"/>
      <c r="EA108" s="245"/>
      <c r="EB108" s="245"/>
      <c r="EC108" s="245"/>
      <c r="ED108" s="246"/>
      <c r="EE108" s="244"/>
      <c r="EF108" s="245"/>
      <c r="EG108" s="245"/>
      <c r="EH108" s="245"/>
      <c r="EI108" s="245"/>
      <c r="EJ108" s="245"/>
      <c r="EK108" s="246"/>
      <c r="EL108" s="244"/>
      <c r="EM108" s="245"/>
      <c r="EN108" s="245"/>
      <c r="EO108" s="245"/>
      <c r="EP108" s="245"/>
      <c r="EQ108" s="245"/>
      <c r="ER108" s="246"/>
      <c r="ES108" s="244"/>
      <c r="ET108" s="245"/>
      <c r="EU108" s="245"/>
      <c r="EV108" s="245"/>
      <c r="EW108" s="245"/>
      <c r="EX108" s="245"/>
      <c r="EY108" s="246"/>
      <c r="EZ108" s="244"/>
      <c r="FA108" s="245"/>
      <c r="FB108" s="245"/>
      <c r="FC108" s="245"/>
      <c r="FD108" s="245"/>
      <c r="FE108" s="245"/>
      <c r="FF108" s="246"/>
      <c r="FG108" s="244"/>
      <c r="FH108" s="245"/>
      <c r="FI108" s="245"/>
      <c r="FJ108" s="245"/>
      <c r="FK108" s="245"/>
      <c r="FL108" s="245"/>
      <c r="FM108" s="246"/>
      <c r="FN108" s="244"/>
      <c r="FO108" s="245"/>
      <c r="FP108" s="245"/>
      <c r="FQ108" s="245"/>
      <c r="FR108" s="245"/>
      <c r="FS108" s="245"/>
      <c r="FT108" s="246"/>
      <c r="FU108" s="244"/>
      <c r="FV108" s="245"/>
      <c r="FW108" s="245"/>
      <c r="FX108" s="245"/>
      <c r="FY108" s="245"/>
      <c r="FZ108" s="245"/>
      <c r="GA108" s="246"/>
      <c r="GB108" s="244"/>
      <c r="GC108" s="245"/>
      <c r="GD108" s="245"/>
      <c r="GE108" s="245"/>
      <c r="GF108" s="245"/>
      <c r="GG108" s="245"/>
      <c r="GH108" s="246"/>
      <c r="GI108" s="244"/>
      <c r="GJ108" s="245"/>
      <c r="GK108" s="245"/>
      <c r="GL108" s="245"/>
      <c r="GM108" s="245"/>
      <c r="GN108" s="245"/>
      <c r="GO108" s="246"/>
      <c r="GP108" s="244"/>
      <c r="GQ108" s="245"/>
      <c r="GR108" s="245"/>
      <c r="GS108" s="245"/>
      <c r="GT108" s="245"/>
      <c r="GU108" s="245"/>
      <c r="GV108" s="246"/>
      <c r="GW108" s="244"/>
      <c r="GX108" s="245"/>
      <c r="GY108" s="245"/>
      <c r="GZ108" s="245"/>
      <c r="HA108" s="245"/>
      <c r="HB108" s="245"/>
      <c r="HC108" s="246"/>
      <c r="HD108" s="244"/>
      <c r="HE108" s="245"/>
      <c r="HF108" s="245"/>
      <c r="HG108" s="245"/>
      <c r="HH108" s="245"/>
      <c r="HI108" s="245"/>
      <c r="HJ108" s="246"/>
      <c r="HK108" s="244"/>
      <c r="HL108" s="245"/>
      <c r="HM108" s="245"/>
      <c r="HN108" s="245"/>
      <c r="HO108" s="245"/>
      <c r="HP108" s="245"/>
      <c r="HQ108" s="246"/>
      <c r="HR108" s="244"/>
      <c r="HS108" s="245"/>
      <c r="HT108" s="245"/>
      <c r="HU108" s="245"/>
      <c r="HV108" s="245"/>
      <c r="HW108" s="245"/>
      <c r="HX108" s="246"/>
      <c r="HY108" s="244"/>
      <c r="HZ108" s="245"/>
      <c r="IA108" s="245"/>
      <c r="IB108" s="245"/>
    </row>
    <row r="109" spans="1:236" ht="12" customHeight="1" x14ac:dyDescent="0.25">
      <c r="A109" s="244" t="s">
        <v>2</v>
      </c>
      <c r="B109" s="245"/>
      <c r="C109" s="245"/>
      <c r="D109" s="245"/>
      <c r="E109" s="245"/>
      <c r="F109" s="245"/>
      <c r="G109" s="246"/>
      <c r="H109" s="229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4"/>
      <c r="AE109" s="245"/>
      <c r="AF109" s="245"/>
      <c r="AG109" s="245"/>
      <c r="AH109" s="245"/>
      <c r="AI109" s="245"/>
      <c r="AJ109" s="246"/>
      <c r="AK109" s="244"/>
      <c r="AL109" s="245"/>
      <c r="AM109" s="245"/>
      <c r="AN109" s="245"/>
      <c r="AO109" s="245"/>
      <c r="AP109" s="245"/>
      <c r="AQ109" s="246"/>
      <c r="AR109" s="244"/>
      <c r="AS109" s="245"/>
      <c r="AT109" s="245"/>
      <c r="AU109" s="245"/>
      <c r="AV109" s="245"/>
      <c r="AW109" s="245"/>
      <c r="AX109" s="246"/>
      <c r="AY109" s="244"/>
      <c r="AZ109" s="245"/>
      <c r="BA109" s="245"/>
      <c r="BB109" s="245"/>
      <c r="BC109" s="245"/>
      <c r="BD109" s="245"/>
      <c r="BE109" s="246"/>
      <c r="BF109" s="244"/>
      <c r="BG109" s="245"/>
      <c r="BH109" s="245"/>
      <c r="BI109" s="245"/>
      <c r="BJ109" s="245"/>
      <c r="BK109" s="245"/>
      <c r="BL109" s="246"/>
      <c r="BM109" s="244"/>
      <c r="BN109" s="245"/>
      <c r="BO109" s="245"/>
      <c r="BP109" s="245"/>
      <c r="BQ109" s="245"/>
      <c r="BR109" s="245"/>
      <c r="BS109" s="246"/>
      <c r="BT109" s="244"/>
      <c r="BU109" s="245"/>
      <c r="BV109" s="245"/>
      <c r="BW109" s="245"/>
      <c r="BX109" s="245"/>
      <c r="BY109" s="245"/>
      <c r="BZ109" s="246"/>
      <c r="CA109" s="244"/>
      <c r="CB109" s="245"/>
      <c r="CC109" s="245"/>
      <c r="CD109" s="245"/>
      <c r="CE109" s="245"/>
      <c r="CF109" s="245"/>
      <c r="CG109" s="246"/>
      <c r="CH109" s="244"/>
      <c r="CI109" s="245"/>
      <c r="CJ109" s="245"/>
      <c r="CK109" s="245"/>
      <c r="CL109" s="245"/>
      <c r="CM109" s="245"/>
      <c r="CN109" s="246"/>
      <c r="CO109" s="244"/>
      <c r="CP109" s="245"/>
      <c r="CQ109" s="245"/>
      <c r="CR109" s="245"/>
      <c r="CS109" s="245"/>
      <c r="CT109" s="245"/>
      <c r="CU109" s="246"/>
      <c r="CV109" s="244"/>
      <c r="CW109" s="245"/>
      <c r="CX109" s="245"/>
      <c r="CY109" s="245"/>
      <c r="CZ109" s="245"/>
      <c r="DA109" s="245"/>
      <c r="DB109" s="246"/>
      <c r="DC109" s="244"/>
      <c r="DD109" s="245"/>
      <c r="DE109" s="245"/>
      <c r="DF109" s="245"/>
      <c r="DG109" s="245"/>
      <c r="DH109" s="245"/>
      <c r="DI109" s="246"/>
      <c r="DJ109" s="244"/>
      <c r="DK109" s="245"/>
      <c r="DL109" s="245"/>
      <c r="DM109" s="245"/>
      <c r="DN109" s="245"/>
      <c r="DO109" s="245"/>
      <c r="DP109" s="246"/>
      <c r="DQ109" s="244"/>
      <c r="DR109" s="245"/>
      <c r="DS109" s="245"/>
      <c r="DT109" s="245"/>
      <c r="DU109" s="245"/>
      <c r="DV109" s="245"/>
      <c r="DW109" s="246"/>
      <c r="DX109" s="244"/>
      <c r="DY109" s="245"/>
      <c r="DZ109" s="245"/>
      <c r="EA109" s="245"/>
      <c r="EB109" s="245"/>
      <c r="EC109" s="245"/>
      <c r="ED109" s="246"/>
      <c r="EE109" s="244"/>
      <c r="EF109" s="245"/>
      <c r="EG109" s="245"/>
      <c r="EH109" s="245"/>
      <c r="EI109" s="245"/>
      <c r="EJ109" s="245"/>
      <c r="EK109" s="246"/>
      <c r="EL109" s="244"/>
      <c r="EM109" s="245"/>
      <c r="EN109" s="245"/>
      <c r="EO109" s="245"/>
      <c r="EP109" s="245"/>
      <c r="EQ109" s="245"/>
      <c r="ER109" s="246"/>
      <c r="ES109" s="244"/>
      <c r="ET109" s="245"/>
      <c r="EU109" s="245"/>
      <c r="EV109" s="245"/>
      <c r="EW109" s="245"/>
      <c r="EX109" s="245"/>
      <c r="EY109" s="246"/>
      <c r="EZ109" s="244"/>
      <c r="FA109" s="245"/>
      <c r="FB109" s="245"/>
      <c r="FC109" s="245"/>
      <c r="FD109" s="245"/>
      <c r="FE109" s="245"/>
      <c r="FF109" s="246"/>
      <c r="FG109" s="244"/>
      <c r="FH109" s="245"/>
      <c r="FI109" s="245"/>
      <c r="FJ109" s="245"/>
      <c r="FK109" s="245"/>
      <c r="FL109" s="245"/>
      <c r="FM109" s="246"/>
      <c r="FN109" s="244"/>
      <c r="FO109" s="245"/>
      <c r="FP109" s="245"/>
      <c r="FQ109" s="245"/>
      <c r="FR109" s="245"/>
      <c r="FS109" s="245"/>
      <c r="FT109" s="246"/>
      <c r="FU109" s="244"/>
      <c r="FV109" s="245"/>
      <c r="FW109" s="245"/>
      <c r="FX109" s="245"/>
      <c r="FY109" s="245"/>
      <c r="FZ109" s="245"/>
      <c r="GA109" s="246"/>
      <c r="GB109" s="244"/>
      <c r="GC109" s="245"/>
      <c r="GD109" s="245"/>
      <c r="GE109" s="245"/>
      <c r="GF109" s="245"/>
      <c r="GG109" s="245"/>
      <c r="GH109" s="246"/>
      <c r="GI109" s="244"/>
      <c r="GJ109" s="245"/>
      <c r="GK109" s="245"/>
      <c r="GL109" s="245"/>
      <c r="GM109" s="245"/>
      <c r="GN109" s="245"/>
      <c r="GO109" s="246"/>
      <c r="GP109" s="244"/>
      <c r="GQ109" s="245"/>
      <c r="GR109" s="245"/>
      <c r="GS109" s="245"/>
      <c r="GT109" s="245"/>
      <c r="GU109" s="245"/>
      <c r="GV109" s="246"/>
      <c r="GW109" s="244"/>
      <c r="GX109" s="245"/>
      <c r="GY109" s="245"/>
      <c r="GZ109" s="245"/>
      <c r="HA109" s="245"/>
      <c r="HB109" s="245"/>
      <c r="HC109" s="246"/>
      <c r="HD109" s="244"/>
      <c r="HE109" s="245"/>
      <c r="HF109" s="245"/>
      <c r="HG109" s="245"/>
      <c r="HH109" s="245"/>
      <c r="HI109" s="245"/>
      <c r="HJ109" s="246"/>
      <c r="HK109" s="244"/>
      <c r="HL109" s="245"/>
      <c r="HM109" s="245"/>
      <c r="HN109" s="245"/>
      <c r="HO109" s="245"/>
      <c r="HP109" s="245"/>
      <c r="HQ109" s="246"/>
      <c r="HR109" s="244"/>
      <c r="HS109" s="245"/>
      <c r="HT109" s="245"/>
      <c r="HU109" s="245"/>
      <c r="HV109" s="245"/>
      <c r="HW109" s="245"/>
      <c r="HX109" s="246"/>
      <c r="HY109" s="244"/>
      <c r="HZ109" s="245"/>
      <c r="IA109" s="245"/>
      <c r="IB109" s="245"/>
    </row>
    <row r="110" spans="1:236" ht="14.25" customHeight="1" x14ac:dyDescent="0.25">
      <c r="A110" s="6" t="s">
        <v>0</v>
      </c>
      <c r="G110" s="5"/>
    </row>
    <row r="111" spans="1:236" ht="18" customHeight="1" thickBot="1" x14ac:dyDescent="0.3">
      <c r="A111" s="2" t="s">
        <v>3</v>
      </c>
      <c r="C111" s="1" t="s">
        <v>4</v>
      </c>
      <c r="E111" s="4" t="s">
        <v>5</v>
      </c>
      <c r="F111" s="3" t="str">
        <f>F87</f>
        <v>MARZO</v>
      </c>
      <c r="G111" s="5" t="str">
        <f>G87</f>
        <v>VIGENCIA FISCAL: 2017</v>
      </c>
    </row>
    <row r="112" spans="1:236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0.12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0.12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0.12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1981524350.28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1981524350.28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632395691.27999997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1349128659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31221753033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+G122+G123</f>
        <v>31221753033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40753033</v>
      </c>
    </row>
    <row r="124" spans="1:7" ht="16.5" thickBot="1" x14ac:dyDescent="0.3">
      <c r="A124" s="247" t="s">
        <v>99</v>
      </c>
      <c r="B124" s="248"/>
      <c r="C124" s="249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308850148298.66003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09">
    <mergeCell ref="I83:O83"/>
    <mergeCell ref="P83:V83"/>
    <mergeCell ref="W83:AC83"/>
    <mergeCell ref="AD83:AJ83"/>
    <mergeCell ref="AK83:AQ83"/>
    <mergeCell ref="AR83:AX83"/>
    <mergeCell ref="A1:G1"/>
    <mergeCell ref="A2:G2"/>
    <mergeCell ref="A45:G45"/>
    <mergeCell ref="A46:G46"/>
    <mergeCell ref="A47:G47"/>
    <mergeCell ref="A83:G83"/>
    <mergeCell ref="DC83:DI83"/>
    <mergeCell ref="DJ83:DP83"/>
    <mergeCell ref="DQ83:DW83"/>
    <mergeCell ref="DX83:ED83"/>
    <mergeCell ref="AY83:BE83"/>
    <mergeCell ref="BF83:BL83"/>
    <mergeCell ref="BM83:BS83"/>
    <mergeCell ref="BT83:BZ83"/>
    <mergeCell ref="CA83:CG83"/>
    <mergeCell ref="CH83:CN83"/>
    <mergeCell ref="HK83:HQ83"/>
    <mergeCell ref="HR83:HX83"/>
    <mergeCell ref="HY83:IB83"/>
    <mergeCell ref="A84:G84"/>
    <mergeCell ref="A108:G108"/>
    <mergeCell ref="I108:O108"/>
    <mergeCell ref="P108:V108"/>
    <mergeCell ref="W108:AC108"/>
    <mergeCell ref="AD108:AJ108"/>
    <mergeCell ref="AK108:AQ108"/>
    <mergeCell ref="FU83:GA83"/>
    <mergeCell ref="GB83:GH83"/>
    <mergeCell ref="GI83:GO83"/>
    <mergeCell ref="GP83:GV83"/>
    <mergeCell ref="GW83:HC83"/>
    <mergeCell ref="HD83:HJ83"/>
    <mergeCell ref="EE83:EK83"/>
    <mergeCell ref="EL83:ER83"/>
    <mergeCell ref="ES83:EY83"/>
    <mergeCell ref="EZ83:FF83"/>
    <mergeCell ref="FG83:FM83"/>
    <mergeCell ref="FN83:FT83"/>
    <mergeCell ref="CO83:CU83"/>
    <mergeCell ref="CV83:DB83"/>
    <mergeCell ref="A109:G109"/>
    <mergeCell ref="I109:O109"/>
    <mergeCell ref="P109:V109"/>
    <mergeCell ref="W109:AC109"/>
    <mergeCell ref="AD109:AJ109"/>
    <mergeCell ref="AK109:AQ109"/>
    <mergeCell ref="FN108:FT108"/>
    <mergeCell ref="FU108:GA108"/>
    <mergeCell ref="GB108:GH108"/>
    <mergeCell ref="DX108:ED108"/>
    <mergeCell ref="EE108:EK108"/>
    <mergeCell ref="EL108:ER108"/>
    <mergeCell ref="ES108:EY108"/>
    <mergeCell ref="EZ108:FF108"/>
    <mergeCell ref="FG108:FM108"/>
    <mergeCell ref="CH108:CN108"/>
    <mergeCell ref="CO108:CU108"/>
    <mergeCell ref="CV108:DB108"/>
    <mergeCell ref="DC108:DI108"/>
    <mergeCell ref="DJ108:DP108"/>
    <mergeCell ref="DQ108:DW108"/>
    <mergeCell ref="AR108:AX108"/>
    <mergeCell ref="AY108:BE108"/>
    <mergeCell ref="BF108:BL108"/>
    <mergeCell ref="CA109:CG109"/>
    <mergeCell ref="HD108:HJ108"/>
    <mergeCell ref="HK108:HQ108"/>
    <mergeCell ref="HR108:HX108"/>
    <mergeCell ref="HY108:IB108"/>
    <mergeCell ref="GI108:GO108"/>
    <mergeCell ref="GP108:GV108"/>
    <mergeCell ref="GW108:HC108"/>
    <mergeCell ref="BM108:BS108"/>
    <mergeCell ref="BT108:BZ108"/>
    <mergeCell ref="CA108:CG108"/>
    <mergeCell ref="HD109:HJ109"/>
    <mergeCell ref="HK109:HQ109"/>
    <mergeCell ref="HR109:HX109"/>
    <mergeCell ref="HY109:IB109"/>
    <mergeCell ref="A124:C124"/>
    <mergeCell ref="FN109:FT109"/>
    <mergeCell ref="FU109:GA109"/>
    <mergeCell ref="GB109:GH109"/>
    <mergeCell ref="GI109:GO109"/>
    <mergeCell ref="GP109:GV109"/>
    <mergeCell ref="GW109:HC109"/>
    <mergeCell ref="DX109:ED109"/>
    <mergeCell ref="EE109:EK109"/>
    <mergeCell ref="EL109:ER109"/>
    <mergeCell ref="ES109:EY109"/>
    <mergeCell ref="EZ109:FF109"/>
    <mergeCell ref="FG109:FM109"/>
    <mergeCell ref="CH109:CN109"/>
    <mergeCell ref="CO109:CU109"/>
    <mergeCell ref="CV109:DB109"/>
    <mergeCell ref="DC109:DI109"/>
    <mergeCell ref="DJ109:DP109"/>
    <mergeCell ref="DQ109:DW109"/>
    <mergeCell ref="AR109:AX109"/>
    <mergeCell ref="AY109:BE109"/>
    <mergeCell ref="BF109:BL109"/>
    <mergeCell ref="BM109:BS109"/>
    <mergeCell ref="BT109:BZ10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6" man="1"/>
    <brk id="81" max="6" man="1"/>
    <brk id="10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6"/>
  <sheetViews>
    <sheetView zoomScaleNormal="100" workbookViewId="0">
      <selection activeCell="A106" sqref="A91:G106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241" t="s">
        <v>1</v>
      </c>
      <c r="B1" s="242"/>
      <c r="C1" s="242"/>
      <c r="D1" s="242"/>
      <c r="E1" s="242"/>
      <c r="F1" s="242"/>
      <c r="G1" s="243"/>
    </row>
    <row r="2" spans="1:7" x14ac:dyDescent="0.25">
      <c r="A2" s="244" t="s">
        <v>2</v>
      </c>
      <c r="B2" s="245"/>
      <c r="C2" s="245"/>
      <c r="D2" s="245"/>
      <c r="E2" s="245"/>
      <c r="F2" s="245"/>
      <c r="G2" s="246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227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11" t="s">
        <v>8</v>
      </c>
      <c r="D8" s="12" t="s">
        <v>9</v>
      </c>
      <c r="E8" s="13" t="s">
        <v>10</v>
      </c>
      <c r="F8" s="12" t="s">
        <v>11</v>
      </c>
      <c r="G8" s="14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773320908.25999999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423405755.25999999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423405755.25999999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127151670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117781094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117156959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586450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37685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1141936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175655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966281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8049620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84593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60941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644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514122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7264587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124733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179020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47487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131533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292434774.25999999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v>7796698</v>
      </c>
      <c r="G31" s="29">
        <v>7796698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284638076.25999999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3819311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1567861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335846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554525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677490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1831641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1395713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397273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38655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251884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167925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241"/>
      <c r="B45" s="242"/>
      <c r="C45" s="242"/>
      <c r="D45" s="242"/>
      <c r="E45" s="242"/>
      <c r="F45" s="242"/>
      <c r="G45" s="243"/>
    </row>
    <row r="46" spans="1:7" x14ac:dyDescent="0.25">
      <c r="A46" s="244" t="s">
        <v>1</v>
      </c>
      <c r="B46" s="245"/>
      <c r="C46" s="245"/>
      <c r="D46" s="245"/>
      <c r="E46" s="245"/>
      <c r="F46" s="245"/>
      <c r="G46" s="246"/>
    </row>
    <row r="47" spans="1:7" x14ac:dyDescent="0.25">
      <c r="A47" s="244" t="s">
        <v>2</v>
      </c>
      <c r="B47" s="245"/>
      <c r="C47" s="245"/>
      <c r="D47" s="245"/>
      <c r="E47" s="245"/>
      <c r="F47" s="245"/>
      <c r="G47" s="246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ABRIL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300656229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300656229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300656229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17631516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17631516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60194657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5000000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10500000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4999995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31694662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8000000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16855354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4220000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35889007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35889007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56234082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56234082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33880000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33880000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75326380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75326380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49258924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49258924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49258924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49258924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241" t="s">
        <v>1</v>
      </c>
      <c r="B83" s="242"/>
      <c r="C83" s="242"/>
      <c r="D83" s="242"/>
      <c r="E83" s="242"/>
      <c r="F83" s="242"/>
      <c r="G83" s="243"/>
      <c r="H83" s="236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  <c r="BQ83" s="245"/>
      <c r="BR83" s="245"/>
      <c r="BS83" s="245"/>
      <c r="BT83" s="245"/>
      <c r="BU83" s="245"/>
      <c r="BV83" s="245"/>
      <c r="BW83" s="245"/>
      <c r="BX83" s="241"/>
      <c r="BY83" s="242"/>
      <c r="BZ83" s="242"/>
      <c r="CA83" s="242"/>
      <c r="CB83" s="242"/>
      <c r="CC83" s="242"/>
      <c r="CD83" s="243"/>
      <c r="CE83" s="241"/>
      <c r="CF83" s="242"/>
      <c r="CG83" s="242"/>
      <c r="CH83" s="242"/>
      <c r="CI83" s="242"/>
      <c r="CJ83" s="242"/>
      <c r="CK83" s="243"/>
      <c r="CL83" s="241"/>
      <c r="CM83" s="242"/>
      <c r="CN83" s="242"/>
      <c r="CO83" s="242"/>
      <c r="CP83" s="242"/>
      <c r="CQ83" s="242"/>
      <c r="CR83" s="243"/>
      <c r="CS83" s="241"/>
      <c r="CT83" s="242"/>
      <c r="CU83" s="242"/>
      <c r="CV83" s="242"/>
      <c r="CW83" s="242"/>
      <c r="CX83" s="242"/>
      <c r="CY83" s="243"/>
      <c r="CZ83" s="241"/>
      <c r="DA83" s="242"/>
      <c r="DB83" s="242"/>
      <c r="DC83" s="242"/>
      <c r="DD83" s="242"/>
      <c r="DE83" s="242"/>
      <c r="DF83" s="243"/>
      <c r="DG83" s="241"/>
      <c r="DH83" s="242"/>
      <c r="DI83" s="242"/>
      <c r="DJ83" s="242"/>
      <c r="DK83" s="242"/>
      <c r="DL83" s="242"/>
      <c r="DM83" s="243"/>
      <c r="DN83" s="241"/>
      <c r="DO83" s="242"/>
      <c r="DP83" s="242"/>
      <c r="DQ83" s="242"/>
      <c r="DR83" s="242"/>
      <c r="DS83" s="242"/>
      <c r="DT83" s="243"/>
      <c r="DU83" s="241"/>
      <c r="DV83" s="242"/>
      <c r="DW83" s="242"/>
      <c r="DX83" s="242"/>
      <c r="DY83" s="242"/>
      <c r="DZ83" s="242"/>
      <c r="EA83" s="243"/>
      <c r="EB83" s="241"/>
      <c r="EC83" s="242"/>
      <c r="ED83" s="242"/>
      <c r="EE83" s="242"/>
      <c r="EF83" s="242"/>
      <c r="EG83" s="242"/>
      <c r="EH83" s="243"/>
      <c r="EI83" s="241"/>
      <c r="EJ83" s="242"/>
      <c r="EK83" s="242"/>
      <c r="EL83" s="242"/>
      <c r="EM83" s="242"/>
      <c r="EN83" s="242"/>
      <c r="EO83" s="243"/>
      <c r="EP83" s="241"/>
      <c r="EQ83" s="242"/>
      <c r="ER83" s="242"/>
      <c r="ES83" s="242"/>
      <c r="ET83" s="242"/>
      <c r="EU83" s="242"/>
      <c r="EV83" s="243"/>
      <c r="EW83" s="241"/>
      <c r="EX83" s="242"/>
      <c r="EY83" s="242"/>
      <c r="EZ83" s="242"/>
      <c r="FA83" s="242"/>
      <c r="FB83" s="242"/>
      <c r="FC83" s="243"/>
      <c r="FD83" s="241"/>
      <c r="FE83" s="242"/>
      <c r="FF83" s="242"/>
      <c r="FG83" s="242"/>
      <c r="FH83" s="242"/>
      <c r="FI83" s="242"/>
      <c r="FJ83" s="243"/>
      <c r="FK83" s="241"/>
      <c r="FL83" s="242"/>
      <c r="FM83" s="242"/>
      <c r="FN83" s="242"/>
      <c r="FO83" s="242"/>
      <c r="FP83" s="242"/>
      <c r="FQ83" s="243"/>
      <c r="FR83" s="241"/>
      <c r="FS83" s="242"/>
      <c r="FT83" s="242"/>
      <c r="FU83" s="242"/>
      <c r="FV83" s="242"/>
      <c r="FW83" s="242"/>
      <c r="FX83" s="243"/>
      <c r="FY83" s="241"/>
      <c r="FZ83" s="242"/>
      <c r="GA83" s="242"/>
      <c r="GB83" s="242"/>
      <c r="GC83" s="242"/>
      <c r="GD83" s="242"/>
      <c r="GE83" s="243"/>
      <c r="GF83" s="241"/>
      <c r="GG83" s="242"/>
      <c r="GH83" s="242"/>
      <c r="GI83" s="242"/>
      <c r="GJ83" s="242"/>
      <c r="GK83" s="242"/>
      <c r="GL83" s="243"/>
      <c r="GM83" s="241"/>
      <c r="GN83" s="242"/>
      <c r="GO83" s="242"/>
      <c r="GP83" s="242"/>
      <c r="GQ83" s="242"/>
      <c r="GR83" s="242"/>
      <c r="GS83" s="243"/>
      <c r="GT83" s="241"/>
      <c r="GU83" s="242"/>
      <c r="GV83" s="242"/>
      <c r="GW83" s="242"/>
      <c r="GX83" s="242"/>
      <c r="GY83" s="242"/>
      <c r="GZ83" s="243"/>
      <c r="HA83" s="241"/>
      <c r="HB83" s="242"/>
      <c r="HC83" s="242"/>
      <c r="HD83" s="242"/>
      <c r="HE83" s="242"/>
      <c r="HF83" s="242"/>
      <c r="HG83" s="243"/>
      <c r="HH83" s="241"/>
      <c r="HI83" s="242"/>
      <c r="HJ83" s="242"/>
      <c r="HK83" s="242"/>
      <c r="HL83" s="242"/>
      <c r="HM83" s="242"/>
      <c r="HN83" s="243"/>
      <c r="HO83" s="241"/>
      <c r="HP83" s="242"/>
      <c r="HQ83" s="242"/>
      <c r="HR83" s="242"/>
      <c r="HS83" s="242"/>
      <c r="HT83" s="242"/>
      <c r="HU83" s="243"/>
      <c r="HV83" s="241"/>
      <c r="HW83" s="242"/>
      <c r="HX83" s="242"/>
      <c r="HY83" s="242"/>
      <c r="HZ83" s="242"/>
      <c r="IA83" s="242"/>
      <c r="IB83" s="243"/>
      <c r="IC83" s="241"/>
      <c r="ID83" s="242"/>
      <c r="IE83" s="242"/>
      <c r="IF83" s="242"/>
    </row>
    <row r="84" spans="1:240" ht="15.75" customHeight="1" x14ac:dyDescent="0.25">
      <c r="A84" s="244" t="s">
        <v>2</v>
      </c>
      <c r="B84" s="245"/>
      <c r="C84" s="245"/>
      <c r="D84" s="245"/>
      <c r="E84" s="245"/>
      <c r="F84" s="245"/>
      <c r="G84" s="246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4" t="s">
        <v>5</v>
      </c>
      <c r="F87" s="3" t="str">
        <f>F50</f>
        <v>ABRIL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220" t="s">
        <v>75</v>
      </c>
      <c r="B90" s="221"/>
      <c r="C90" s="221" t="s">
        <v>76</v>
      </c>
      <c r="D90" s="222">
        <f>+D91+D113+D116+D120</f>
        <v>578520230924.90002</v>
      </c>
      <c r="E90" s="222">
        <f>+E91+E113+E116+E120</f>
        <v>0</v>
      </c>
      <c r="F90" s="222">
        <f t="shared" ref="F90:F102" si="3">+D90-E90</f>
        <v>578520230924.90002</v>
      </c>
      <c r="G90" s="223">
        <f>+G91+G113+G116+G120</f>
        <v>308346666400.40002</v>
      </c>
    </row>
    <row r="91" spans="1:240" ht="35.25" customHeight="1" x14ac:dyDescent="0.25">
      <c r="A91" s="48">
        <v>113</v>
      </c>
      <c r="B91" s="49"/>
      <c r="C91" s="71" t="s">
        <v>77</v>
      </c>
      <c r="D91" s="52">
        <f>+D92+D99+D102+D105</f>
        <v>544874770531.5</v>
      </c>
      <c r="E91" s="52">
        <f>+E92+E99+E102</f>
        <v>0</v>
      </c>
      <c r="F91" s="52">
        <f t="shared" si="3"/>
        <v>544874770531.5</v>
      </c>
      <c r="G91" s="224">
        <f>+G92+G99+G102+G105</f>
        <v>274873550007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 t="shared" si="3"/>
        <v>3688341671</v>
      </c>
      <c r="G102" s="29">
        <f>+G103+G104</f>
        <v>3688341671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3545551352</v>
      </c>
    </row>
    <row r="104" spans="1:240" ht="41.25" customHeight="1" x14ac:dyDescent="0.25">
      <c r="A104" s="26">
        <v>1136057</v>
      </c>
      <c r="B104" s="27">
        <v>21</v>
      </c>
      <c r="C104" s="30" t="s">
        <v>89</v>
      </c>
      <c r="D104" s="28">
        <v>142790319</v>
      </c>
      <c r="E104" s="31">
        <v>0</v>
      </c>
      <c r="F104" s="28">
        <f>+D104-E104</f>
        <v>142790319</v>
      </c>
      <c r="G104" s="29">
        <v>142790319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225862947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225862947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1.25" customHeight="1" x14ac:dyDescent="0.25">
      <c r="A108" s="241" t="s">
        <v>1</v>
      </c>
      <c r="B108" s="242"/>
      <c r="C108" s="242"/>
      <c r="D108" s="242"/>
      <c r="E108" s="242"/>
      <c r="F108" s="242"/>
      <c r="G108" s="243"/>
      <c r="H108" s="236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244"/>
      <c r="BY108" s="245"/>
      <c r="BZ108" s="245"/>
      <c r="CA108" s="245"/>
      <c r="CB108" s="245"/>
      <c r="CC108" s="245"/>
      <c r="CD108" s="246"/>
      <c r="CE108" s="244"/>
      <c r="CF108" s="245"/>
      <c r="CG108" s="245"/>
      <c r="CH108" s="245"/>
      <c r="CI108" s="245"/>
      <c r="CJ108" s="245"/>
      <c r="CK108" s="246"/>
      <c r="CL108" s="244"/>
      <c r="CM108" s="245"/>
      <c r="CN108" s="245"/>
      <c r="CO108" s="245"/>
      <c r="CP108" s="245"/>
      <c r="CQ108" s="245"/>
      <c r="CR108" s="246"/>
      <c r="CS108" s="244"/>
      <c r="CT108" s="245"/>
      <c r="CU108" s="245"/>
      <c r="CV108" s="245"/>
      <c r="CW108" s="245"/>
      <c r="CX108" s="245"/>
      <c r="CY108" s="246"/>
      <c r="CZ108" s="244"/>
      <c r="DA108" s="245"/>
      <c r="DB108" s="245"/>
      <c r="DC108" s="245"/>
      <c r="DD108" s="245"/>
      <c r="DE108" s="245"/>
      <c r="DF108" s="246"/>
      <c r="DG108" s="244"/>
      <c r="DH108" s="245"/>
      <c r="DI108" s="245"/>
      <c r="DJ108" s="245"/>
      <c r="DK108" s="245"/>
      <c r="DL108" s="245"/>
      <c r="DM108" s="246"/>
      <c r="DN108" s="244"/>
      <c r="DO108" s="245"/>
      <c r="DP108" s="245"/>
      <c r="DQ108" s="245"/>
      <c r="DR108" s="245"/>
      <c r="DS108" s="245"/>
      <c r="DT108" s="246"/>
      <c r="DU108" s="244"/>
      <c r="DV108" s="245"/>
      <c r="DW108" s="245"/>
      <c r="DX108" s="245"/>
      <c r="DY108" s="245"/>
      <c r="DZ108" s="245"/>
      <c r="EA108" s="246"/>
      <c r="EB108" s="244"/>
      <c r="EC108" s="245"/>
      <c r="ED108" s="245"/>
      <c r="EE108" s="245"/>
      <c r="EF108" s="245"/>
      <c r="EG108" s="245"/>
      <c r="EH108" s="246"/>
      <c r="EI108" s="244"/>
      <c r="EJ108" s="245"/>
      <c r="EK108" s="245"/>
      <c r="EL108" s="245"/>
      <c r="EM108" s="245"/>
      <c r="EN108" s="245"/>
      <c r="EO108" s="246"/>
      <c r="EP108" s="244"/>
      <c r="EQ108" s="245"/>
      <c r="ER108" s="245"/>
      <c r="ES108" s="245"/>
      <c r="ET108" s="245"/>
      <c r="EU108" s="245"/>
      <c r="EV108" s="246"/>
      <c r="EW108" s="244"/>
      <c r="EX108" s="245"/>
      <c r="EY108" s="245"/>
      <c r="EZ108" s="245"/>
      <c r="FA108" s="245"/>
      <c r="FB108" s="245"/>
      <c r="FC108" s="246"/>
      <c r="FD108" s="244"/>
      <c r="FE108" s="245"/>
      <c r="FF108" s="245"/>
      <c r="FG108" s="245"/>
      <c r="FH108" s="245"/>
      <c r="FI108" s="245"/>
      <c r="FJ108" s="246"/>
      <c r="FK108" s="244"/>
      <c r="FL108" s="245"/>
      <c r="FM108" s="245"/>
      <c r="FN108" s="245"/>
      <c r="FO108" s="245"/>
      <c r="FP108" s="245"/>
      <c r="FQ108" s="246"/>
      <c r="FR108" s="244"/>
      <c r="FS108" s="245"/>
      <c r="FT108" s="245"/>
      <c r="FU108" s="245"/>
      <c r="FV108" s="245"/>
      <c r="FW108" s="245"/>
      <c r="FX108" s="246"/>
      <c r="FY108" s="244"/>
      <c r="FZ108" s="245"/>
      <c r="GA108" s="245"/>
      <c r="GB108" s="245"/>
      <c r="GC108" s="245"/>
      <c r="GD108" s="245"/>
      <c r="GE108" s="246"/>
      <c r="GF108" s="244"/>
      <c r="GG108" s="245"/>
      <c r="GH108" s="245"/>
      <c r="GI108" s="245"/>
      <c r="GJ108" s="245"/>
      <c r="GK108" s="245"/>
      <c r="GL108" s="246"/>
      <c r="GM108" s="244"/>
      <c r="GN108" s="245"/>
      <c r="GO108" s="245"/>
      <c r="GP108" s="245"/>
      <c r="GQ108" s="245"/>
      <c r="GR108" s="245"/>
      <c r="GS108" s="246"/>
      <c r="GT108" s="244"/>
      <c r="GU108" s="245"/>
      <c r="GV108" s="245"/>
      <c r="GW108" s="245"/>
      <c r="GX108" s="245"/>
      <c r="GY108" s="245"/>
      <c r="GZ108" s="246"/>
      <c r="HA108" s="244"/>
      <c r="HB108" s="245"/>
      <c r="HC108" s="245"/>
      <c r="HD108" s="245"/>
      <c r="HE108" s="245"/>
      <c r="HF108" s="245"/>
      <c r="HG108" s="246"/>
      <c r="HH108" s="244"/>
      <c r="HI108" s="245"/>
      <c r="HJ108" s="245"/>
      <c r="HK108" s="245"/>
      <c r="HL108" s="245"/>
      <c r="HM108" s="245"/>
      <c r="HN108" s="246"/>
      <c r="HO108" s="244"/>
      <c r="HP108" s="245"/>
      <c r="HQ108" s="245"/>
      <c r="HR108" s="245"/>
      <c r="HS108" s="245"/>
      <c r="HT108" s="245"/>
      <c r="HU108" s="246"/>
      <c r="HV108" s="244"/>
      <c r="HW108" s="245"/>
      <c r="HX108" s="245"/>
      <c r="HY108" s="245"/>
      <c r="HZ108" s="245"/>
      <c r="IA108" s="245"/>
      <c r="IB108" s="246"/>
      <c r="IC108" s="244"/>
      <c r="ID108" s="245"/>
      <c r="IE108" s="245"/>
      <c r="IF108" s="245"/>
    </row>
    <row r="109" spans="1:240" ht="12" customHeight="1" x14ac:dyDescent="0.25">
      <c r="A109" s="244" t="s">
        <v>2</v>
      </c>
      <c r="B109" s="245"/>
      <c r="C109" s="245"/>
      <c r="D109" s="245"/>
      <c r="E109" s="245"/>
      <c r="F109" s="245"/>
      <c r="G109" s="246"/>
      <c r="H109" s="236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4"/>
      <c r="BY109" s="245"/>
      <c r="BZ109" s="245"/>
      <c r="CA109" s="245"/>
      <c r="CB109" s="245"/>
      <c r="CC109" s="245"/>
      <c r="CD109" s="246"/>
      <c r="CE109" s="244"/>
      <c r="CF109" s="245"/>
      <c r="CG109" s="245"/>
      <c r="CH109" s="245"/>
      <c r="CI109" s="245"/>
      <c r="CJ109" s="245"/>
      <c r="CK109" s="246"/>
      <c r="CL109" s="244"/>
      <c r="CM109" s="245"/>
      <c r="CN109" s="245"/>
      <c r="CO109" s="245"/>
      <c r="CP109" s="245"/>
      <c r="CQ109" s="245"/>
      <c r="CR109" s="246"/>
      <c r="CS109" s="244"/>
      <c r="CT109" s="245"/>
      <c r="CU109" s="245"/>
      <c r="CV109" s="245"/>
      <c r="CW109" s="245"/>
      <c r="CX109" s="245"/>
      <c r="CY109" s="246"/>
      <c r="CZ109" s="244"/>
      <c r="DA109" s="245"/>
      <c r="DB109" s="245"/>
      <c r="DC109" s="245"/>
      <c r="DD109" s="245"/>
      <c r="DE109" s="245"/>
      <c r="DF109" s="246"/>
      <c r="DG109" s="244"/>
      <c r="DH109" s="245"/>
      <c r="DI109" s="245"/>
      <c r="DJ109" s="245"/>
      <c r="DK109" s="245"/>
      <c r="DL109" s="245"/>
      <c r="DM109" s="246"/>
      <c r="DN109" s="244"/>
      <c r="DO109" s="245"/>
      <c r="DP109" s="245"/>
      <c r="DQ109" s="245"/>
      <c r="DR109" s="245"/>
      <c r="DS109" s="245"/>
      <c r="DT109" s="246"/>
      <c r="DU109" s="244"/>
      <c r="DV109" s="245"/>
      <c r="DW109" s="245"/>
      <c r="DX109" s="245"/>
      <c r="DY109" s="245"/>
      <c r="DZ109" s="245"/>
      <c r="EA109" s="246"/>
      <c r="EB109" s="244"/>
      <c r="EC109" s="245"/>
      <c r="ED109" s="245"/>
      <c r="EE109" s="245"/>
      <c r="EF109" s="245"/>
      <c r="EG109" s="245"/>
      <c r="EH109" s="246"/>
      <c r="EI109" s="244"/>
      <c r="EJ109" s="245"/>
      <c r="EK109" s="245"/>
      <c r="EL109" s="245"/>
      <c r="EM109" s="245"/>
      <c r="EN109" s="245"/>
      <c r="EO109" s="246"/>
      <c r="EP109" s="244"/>
      <c r="EQ109" s="245"/>
      <c r="ER109" s="245"/>
      <c r="ES109" s="245"/>
      <c r="ET109" s="245"/>
      <c r="EU109" s="245"/>
      <c r="EV109" s="246"/>
      <c r="EW109" s="244"/>
      <c r="EX109" s="245"/>
      <c r="EY109" s="245"/>
      <c r="EZ109" s="245"/>
      <c r="FA109" s="245"/>
      <c r="FB109" s="245"/>
      <c r="FC109" s="246"/>
      <c r="FD109" s="244"/>
      <c r="FE109" s="245"/>
      <c r="FF109" s="245"/>
      <c r="FG109" s="245"/>
      <c r="FH109" s="245"/>
      <c r="FI109" s="245"/>
      <c r="FJ109" s="246"/>
      <c r="FK109" s="244"/>
      <c r="FL109" s="245"/>
      <c r="FM109" s="245"/>
      <c r="FN109" s="245"/>
      <c r="FO109" s="245"/>
      <c r="FP109" s="245"/>
      <c r="FQ109" s="246"/>
      <c r="FR109" s="244"/>
      <c r="FS109" s="245"/>
      <c r="FT109" s="245"/>
      <c r="FU109" s="245"/>
      <c r="FV109" s="245"/>
      <c r="FW109" s="245"/>
      <c r="FX109" s="246"/>
      <c r="FY109" s="244"/>
      <c r="FZ109" s="245"/>
      <c r="GA109" s="245"/>
      <c r="GB109" s="245"/>
      <c r="GC109" s="245"/>
      <c r="GD109" s="245"/>
      <c r="GE109" s="246"/>
      <c r="GF109" s="244"/>
      <c r="GG109" s="245"/>
      <c r="GH109" s="245"/>
      <c r="GI109" s="245"/>
      <c r="GJ109" s="245"/>
      <c r="GK109" s="245"/>
      <c r="GL109" s="246"/>
      <c r="GM109" s="244"/>
      <c r="GN109" s="245"/>
      <c r="GO109" s="245"/>
      <c r="GP109" s="245"/>
      <c r="GQ109" s="245"/>
      <c r="GR109" s="245"/>
      <c r="GS109" s="246"/>
      <c r="GT109" s="244"/>
      <c r="GU109" s="245"/>
      <c r="GV109" s="245"/>
      <c r="GW109" s="245"/>
      <c r="GX109" s="245"/>
      <c r="GY109" s="245"/>
      <c r="GZ109" s="246"/>
      <c r="HA109" s="244"/>
      <c r="HB109" s="245"/>
      <c r="HC109" s="245"/>
      <c r="HD109" s="245"/>
      <c r="HE109" s="245"/>
      <c r="HF109" s="245"/>
      <c r="HG109" s="246"/>
      <c r="HH109" s="244"/>
      <c r="HI109" s="245"/>
      <c r="HJ109" s="245"/>
      <c r="HK109" s="245"/>
      <c r="HL109" s="245"/>
      <c r="HM109" s="245"/>
      <c r="HN109" s="246"/>
      <c r="HO109" s="244"/>
      <c r="HP109" s="245"/>
      <c r="HQ109" s="245"/>
      <c r="HR109" s="245"/>
      <c r="HS109" s="245"/>
      <c r="HT109" s="245"/>
      <c r="HU109" s="246"/>
      <c r="HV109" s="244"/>
      <c r="HW109" s="245"/>
      <c r="HX109" s="245"/>
      <c r="HY109" s="245"/>
      <c r="HZ109" s="245"/>
      <c r="IA109" s="245"/>
      <c r="IB109" s="246"/>
      <c r="IC109" s="244"/>
      <c r="ID109" s="245"/>
      <c r="IE109" s="245"/>
      <c r="IF109" s="245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103" t="s">
        <v>3</v>
      </c>
      <c r="B111" s="62"/>
      <c r="C111" s="62" t="s">
        <v>4</v>
      </c>
      <c r="D111" s="63"/>
      <c r="E111" s="64" t="s">
        <v>5</v>
      </c>
      <c r="F111" s="63" t="str">
        <f>F87</f>
        <v>ABRIL</v>
      </c>
      <c r="G111" s="6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0.12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0.12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0.12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2251363360.2799997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2251363360.2799997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632395691.27999997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1618967669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31221753033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+G122+G123</f>
        <v>31221753033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40753033</v>
      </c>
    </row>
    <row r="124" spans="1:7" ht="16.5" thickBot="1" x14ac:dyDescent="0.3">
      <c r="A124" s="247" t="s">
        <v>99</v>
      </c>
      <c r="B124" s="248"/>
      <c r="C124" s="249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309119987308.66003</v>
      </c>
    </row>
    <row r="125" spans="1:7" x14ac:dyDescent="0.25">
      <c r="A125" s="2"/>
      <c r="G125" s="5"/>
    </row>
    <row r="126" spans="1:7" ht="35.25" customHeight="1" x14ac:dyDescent="0.25">
      <c r="A126" s="2"/>
      <c r="G126" s="237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rowBreaks count="3" manualBreakCount="3">
    <brk id="43" max="6" man="1"/>
    <brk id="81" max="6" man="1"/>
    <brk id="1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Z230"/>
  <sheetViews>
    <sheetView zoomScaleNormal="100" workbookViewId="0">
      <selection activeCell="P148" sqref="P1:AO1048576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48" width="11.42578125" style="1"/>
    <col min="249" max="249" width="15.42578125" style="1" customWidth="1"/>
    <col min="250" max="250" width="3.85546875" style="1" customWidth="1"/>
    <col min="251" max="251" width="49.85546875" style="1" customWidth="1"/>
    <col min="252" max="252" width="22.5703125" style="1" customWidth="1"/>
    <col min="253" max="253" width="23" style="1" customWidth="1"/>
    <col min="254" max="254" width="22.85546875" style="1" customWidth="1"/>
    <col min="255" max="255" width="23.42578125" style="1" customWidth="1"/>
    <col min="256" max="256" width="22" style="1" customWidth="1"/>
    <col min="257" max="504" width="11.42578125" style="1"/>
    <col min="505" max="505" width="15.42578125" style="1" customWidth="1"/>
    <col min="506" max="506" width="3.85546875" style="1" customWidth="1"/>
    <col min="507" max="507" width="49.85546875" style="1" customWidth="1"/>
    <col min="508" max="508" width="22.5703125" style="1" customWidth="1"/>
    <col min="509" max="509" width="23" style="1" customWidth="1"/>
    <col min="510" max="510" width="22.85546875" style="1" customWidth="1"/>
    <col min="511" max="511" width="23.42578125" style="1" customWidth="1"/>
    <col min="512" max="512" width="22" style="1" customWidth="1"/>
    <col min="513" max="760" width="11.42578125" style="1"/>
    <col min="761" max="761" width="15.42578125" style="1" customWidth="1"/>
    <col min="762" max="762" width="3.85546875" style="1" customWidth="1"/>
    <col min="763" max="763" width="49.85546875" style="1" customWidth="1"/>
    <col min="764" max="764" width="22.5703125" style="1" customWidth="1"/>
    <col min="765" max="765" width="23" style="1" customWidth="1"/>
    <col min="766" max="766" width="22.85546875" style="1" customWidth="1"/>
    <col min="767" max="767" width="23.42578125" style="1" customWidth="1"/>
    <col min="768" max="768" width="22" style="1" customWidth="1"/>
    <col min="769" max="1016" width="11.42578125" style="1"/>
    <col min="1017" max="1017" width="15.42578125" style="1" customWidth="1"/>
    <col min="1018" max="1018" width="3.85546875" style="1" customWidth="1"/>
    <col min="1019" max="1019" width="49.85546875" style="1" customWidth="1"/>
    <col min="1020" max="1020" width="22.5703125" style="1" customWidth="1"/>
    <col min="1021" max="1021" width="23" style="1" customWidth="1"/>
    <col min="1022" max="1022" width="22.85546875" style="1" customWidth="1"/>
    <col min="1023" max="1023" width="23.42578125" style="1" customWidth="1"/>
    <col min="1024" max="1024" width="22" style="1" customWidth="1"/>
    <col min="1025" max="1272" width="11.42578125" style="1"/>
    <col min="1273" max="1273" width="15.42578125" style="1" customWidth="1"/>
    <col min="1274" max="1274" width="3.85546875" style="1" customWidth="1"/>
    <col min="1275" max="1275" width="49.85546875" style="1" customWidth="1"/>
    <col min="1276" max="1276" width="22.5703125" style="1" customWidth="1"/>
    <col min="1277" max="1277" width="23" style="1" customWidth="1"/>
    <col min="1278" max="1278" width="22.85546875" style="1" customWidth="1"/>
    <col min="1279" max="1279" width="23.42578125" style="1" customWidth="1"/>
    <col min="1280" max="1280" width="22" style="1" customWidth="1"/>
    <col min="1281" max="1528" width="11.42578125" style="1"/>
    <col min="1529" max="1529" width="15.42578125" style="1" customWidth="1"/>
    <col min="1530" max="1530" width="3.85546875" style="1" customWidth="1"/>
    <col min="1531" max="1531" width="49.85546875" style="1" customWidth="1"/>
    <col min="1532" max="1532" width="22.5703125" style="1" customWidth="1"/>
    <col min="1533" max="1533" width="23" style="1" customWidth="1"/>
    <col min="1534" max="1534" width="22.85546875" style="1" customWidth="1"/>
    <col min="1535" max="1535" width="23.42578125" style="1" customWidth="1"/>
    <col min="1536" max="1536" width="22" style="1" customWidth="1"/>
    <col min="1537" max="1784" width="11.42578125" style="1"/>
    <col min="1785" max="1785" width="15.42578125" style="1" customWidth="1"/>
    <col min="1786" max="1786" width="3.85546875" style="1" customWidth="1"/>
    <col min="1787" max="1787" width="49.85546875" style="1" customWidth="1"/>
    <col min="1788" max="1788" width="22.5703125" style="1" customWidth="1"/>
    <col min="1789" max="1789" width="23" style="1" customWidth="1"/>
    <col min="1790" max="1790" width="22.85546875" style="1" customWidth="1"/>
    <col min="1791" max="1791" width="23.42578125" style="1" customWidth="1"/>
    <col min="1792" max="1792" width="22" style="1" customWidth="1"/>
    <col min="1793" max="2040" width="11.42578125" style="1"/>
    <col min="2041" max="2041" width="15.42578125" style="1" customWidth="1"/>
    <col min="2042" max="2042" width="3.85546875" style="1" customWidth="1"/>
    <col min="2043" max="2043" width="49.85546875" style="1" customWidth="1"/>
    <col min="2044" max="2044" width="22.5703125" style="1" customWidth="1"/>
    <col min="2045" max="2045" width="23" style="1" customWidth="1"/>
    <col min="2046" max="2046" width="22.85546875" style="1" customWidth="1"/>
    <col min="2047" max="2047" width="23.42578125" style="1" customWidth="1"/>
    <col min="2048" max="2048" width="22" style="1" customWidth="1"/>
    <col min="2049" max="2296" width="11.42578125" style="1"/>
    <col min="2297" max="2297" width="15.42578125" style="1" customWidth="1"/>
    <col min="2298" max="2298" width="3.85546875" style="1" customWidth="1"/>
    <col min="2299" max="2299" width="49.85546875" style="1" customWidth="1"/>
    <col min="2300" max="2300" width="22.5703125" style="1" customWidth="1"/>
    <col min="2301" max="2301" width="23" style="1" customWidth="1"/>
    <col min="2302" max="2302" width="22.85546875" style="1" customWidth="1"/>
    <col min="2303" max="2303" width="23.42578125" style="1" customWidth="1"/>
    <col min="2304" max="2304" width="22" style="1" customWidth="1"/>
    <col min="2305" max="2552" width="11.42578125" style="1"/>
    <col min="2553" max="2553" width="15.42578125" style="1" customWidth="1"/>
    <col min="2554" max="2554" width="3.85546875" style="1" customWidth="1"/>
    <col min="2555" max="2555" width="49.85546875" style="1" customWidth="1"/>
    <col min="2556" max="2556" width="22.5703125" style="1" customWidth="1"/>
    <col min="2557" max="2557" width="23" style="1" customWidth="1"/>
    <col min="2558" max="2558" width="22.85546875" style="1" customWidth="1"/>
    <col min="2559" max="2559" width="23.42578125" style="1" customWidth="1"/>
    <col min="2560" max="2560" width="22" style="1" customWidth="1"/>
    <col min="2561" max="2808" width="11.42578125" style="1"/>
    <col min="2809" max="2809" width="15.42578125" style="1" customWidth="1"/>
    <col min="2810" max="2810" width="3.85546875" style="1" customWidth="1"/>
    <col min="2811" max="2811" width="49.85546875" style="1" customWidth="1"/>
    <col min="2812" max="2812" width="22.5703125" style="1" customWidth="1"/>
    <col min="2813" max="2813" width="23" style="1" customWidth="1"/>
    <col min="2814" max="2814" width="22.85546875" style="1" customWidth="1"/>
    <col min="2815" max="2815" width="23.42578125" style="1" customWidth="1"/>
    <col min="2816" max="2816" width="22" style="1" customWidth="1"/>
    <col min="2817" max="3064" width="11.42578125" style="1"/>
    <col min="3065" max="3065" width="15.42578125" style="1" customWidth="1"/>
    <col min="3066" max="3066" width="3.85546875" style="1" customWidth="1"/>
    <col min="3067" max="3067" width="49.85546875" style="1" customWidth="1"/>
    <col min="3068" max="3068" width="22.5703125" style="1" customWidth="1"/>
    <col min="3069" max="3069" width="23" style="1" customWidth="1"/>
    <col min="3070" max="3070" width="22.85546875" style="1" customWidth="1"/>
    <col min="3071" max="3071" width="23.42578125" style="1" customWidth="1"/>
    <col min="3072" max="3072" width="22" style="1" customWidth="1"/>
    <col min="3073" max="3320" width="11.42578125" style="1"/>
    <col min="3321" max="3321" width="15.42578125" style="1" customWidth="1"/>
    <col min="3322" max="3322" width="3.85546875" style="1" customWidth="1"/>
    <col min="3323" max="3323" width="49.85546875" style="1" customWidth="1"/>
    <col min="3324" max="3324" width="22.5703125" style="1" customWidth="1"/>
    <col min="3325" max="3325" width="23" style="1" customWidth="1"/>
    <col min="3326" max="3326" width="22.85546875" style="1" customWidth="1"/>
    <col min="3327" max="3327" width="23.42578125" style="1" customWidth="1"/>
    <col min="3328" max="3328" width="22" style="1" customWidth="1"/>
    <col min="3329" max="3576" width="11.42578125" style="1"/>
    <col min="3577" max="3577" width="15.42578125" style="1" customWidth="1"/>
    <col min="3578" max="3578" width="3.85546875" style="1" customWidth="1"/>
    <col min="3579" max="3579" width="49.85546875" style="1" customWidth="1"/>
    <col min="3580" max="3580" width="22.5703125" style="1" customWidth="1"/>
    <col min="3581" max="3581" width="23" style="1" customWidth="1"/>
    <col min="3582" max="3582" width="22.85546875" style="1" customWidth="1"/>
    <col min="3583" max="3583" width="23.42578125" style="1" customWidth="1"/>
    <col min="3584" max="3584" width="22" style="1" customWidth="1"/>
    <col min="3585" max="3832" width="11.42578125" style="1"/>
    <col min="3833" max="3833" width="15.42578125" style="1" customWidth="1"/>
    <col min="3834" max="3834" width="3.85546875" style="1" customWidth="1"/>
    <col min="3835" max="3835" width="49.85546875" style="1" customWidth="1"/>
    <col min="3836" max="3836" width="22.5703125" style="1" customWidth="1"/>
    <col min="3837" max="3837" width="23" style="1" customWidth="1"/>
    <col min="3838" max="3838" width="22.85546875" style="1" customWidth="1"/>
    <col min="3839" max="3839" width="23.42578125" style="1" customWidth="1"/>
    <col min="3840" max="3840" width="22" style="1" customWidth="1"/>
    <col min="3841" max="4088" width="11.42578125" style="1"/>
    <col min="4089" max="4089" width="15.42578125" style="1" customWidth="1"/>
    <col min="4090" max="4090" width="3.85546875" style="1" customWidth="1"/>
    <col min="4091" max="4091" width="49.85546875" style="1" customWidth="1"/>
    <col min="4092" max="4092" width="22.5703125" style="1" customWidth="1"/>
    <col min="4093" max="4093" width="23" style="1" customWidth="1"/>
    <col min="4094" max="4094" width="22.85546875" style="1" customWidth="1"/>
    <col min="4095" max="4095" width="23.42578125" style="1" customWidth="1"/>
    <col min="4096" max="4096" width="22" style="1" customWidth="1"/>
    <col min="4097" max="4344" width="11.42578125" style="1"/>
    <col min="4345" max="4345" width="15.42578125" style="1" customWidth="1"/>
    <col min="4346" max="4346" width="3.85546875" style="1" customWidth="1"/>
    <col min="4347" max="4347" width="49.85546875" style="1" customWidth="1"/>
    <col min="4348" max="4348" width="22.5703125" style="1" customWidth="1"/>
    <col min="4349" max="4349" width="23" style="1" customWidth="1"/>
    <col min="4350" max="4350" width="22.85546875" style="1" customWidth="1"/>
    <col min="4351" max="4351" width="23.42578125" style="1" customWidth="1"/>
    <col min="4352" max="4352" width="22" style="1" customWidth="1"/>
    <col min="4353" max="4600" width="11.42578125" style="1"/>
    <col min="4601" max="4601" width="15.42578125" style="1" customWidth="1"/>
    <col min="4602" max="4602" width="3.85546875" style="1" customWidth="1"/>
    <col min="4603" max="4603" width="49.85546875" style="1" customWidth="1"/>
    <col min="4604" max="4604" width="22.5703125" style="1" customWidth="1"/>
    <col min="4605" max="4605" width="23" style="1" customWidth="1"/>
    <col min="4606" max="4606" width="22.85546875" style="1" customWidth="1"/>
    <col min="4607" max="4607" width="23.42578125" style="1" customWidth="1"/>
    <col min="4608" max="4608" width="22" style="1" customWidth="1"/>
    <col min="4609" max="4856" width="11.42578125" style="1"/>
    <col min="4857" max="4857" width="15.42578125" style="1" customWidth="1"/>
    <col min="4858" max="4858" width="3.85546875" style="1" customWidth="1"/>
    <col min="4859" max="4859" width="49.85546875" style="1" customWidth="1"/>
    <col min="4860" max="4860" width="22.5703125" style="1" customWidth="1"/>
    <col min="4861" max="4861" width="23" style="1" customWidth="1"/>
    <col min="4862" max="4862" width="22.85546875" style="1" customWidth="1"/>
    <col min="4863" max="4863" width="23.42578125" style="1" customWidth="1"/>
    <col min="4864" max="4864" width="22" style="1" customWidth="1"/>
    <col min="4865" max="5112" width="11.42578125" style="1"/>
    <col min="5113" max="5113" width="15.42578125" style="1" customWidth="1"/>
    <col min="5114" max="5114" width="3.85546875" style="1" customWidth="1"/>
    <col min="5115" max="5115" width="49.85546875" style="1" customWidth="1"/>
    <col min="5116" max="5116" width="22.5703125" style="1" customWidth="1"/>
    <col min="5117" max="5117" width="23" style="1" customWidth="1"/>
    <col min="5118" max="5118" width="22.85546875" style="1" customWidth="1"/>
    <col min="5119" max="5119" width="23.42578125" style="1" customWidth="1"/>
    <col min="5120" max="5120" width="22" style="1" customWidth="1"/>
    <col min="5121" max="5368" width="11.42578125" style="1"/>
    <col min="5369" max="5369" width="15.42578125" style="1" customWidth="1"/>
    <col min="5370" max="5370" width="3.85546875" style="1" customWidth="1"/>
    <col min="5371" max="5371" width="49.85546875" style="1" customWidth="1"/>
    <col min="5372" max="5372" width="22.5703125" style="1" customWidth="1"/>
    <col min="5373" max="5373" width="23" style="1" customWidth="1"/>
    <col min="5374" max="5374" width="22.85546875" style="1" customWidth="1"/>
    <col min="5375" max="5375" width="23.42578125" style="1" customWidth="1"/>
    <col min="5376" max="5376" width="22" style="1" customWidth="1"/>
    <col min="5377" max="5624" width="11.42578125" style="1"/>
    <col min="5625" max="5625" width="15.42578125" style="1" customWidth="1"/>
    <col min="5626" max="5626" width="3.85546875" style="1" customWidth="1"/>
    <col min="5627" max="5627" width="49.85546875" style="1" customWidth="1"/>
    <col min="5628" max="5628" width="22.5703125" style="1" customWidth="1"/>
    <col min="5629" max="5629" width="23" style="1" customWidth="1"/>
    <col min="5630" max="5630" width="22.85546875" style="1" customWidth="1"/>
    <col min="5631" max="5631" width="23.42578125" style="1" customWidth="1"/>
    <col min="5632" max="5632" width="22" style="1" customWidth="1"/>
    <col min="5633" max="5880" width="11.42578125" style="1"/>
    <col min="5881" max="5881" width="15.42578125" style="1" customWidth="1"/>
    <col min="5882" max="5882" width="3.85546875" style="1" customWidth="1"/>
    <col min="5883" max="5883" width="49.85546875" style="1" customWidth="1"/>
    <col min="5884" max="5884" width="22.5703125" style="1" customWidth="1"/>
    <col min="5885" max="5885" width="23" style="1" customWidth="1"/>
    <col min="5886" max="5886" width="22.85546875" style="1" customWidth="1"/>
    <col min="5887" max="5887" width="23.42578125" style="1" customWidth="1"/>
    <col min="5888" max="5888" width="22" style="1" customWidth="1"/>
    <col min="5889" max="6136" width="11.42578125" style="1"/>
    <col min="6137" max="6137" width="15.42578125" style="1" customWidth="1"/>
    <col min="6138" max="6138" width="3.85546875" style="1" customWidth="1"/>
    <col min="6139" max="6139" width="49.85546875" style="1" customWidth="1"/>
    <col min="6140" max="6140" width="22.5703125" style="1" customWidth="1"/>
    <col min="6141" max="6141" width="23" style="1" customWidth="1"/>
    <col min="6142" max="6142" width="22.85546875" style="1" customWidth="1"/>
    <col min="6143" max="6143" width="23.42578125" style="1" customWidth="1"/>
    <col min="6144" max="6144" width="22" style="1" customWidth="1"/>
    <col min="6145" max="6392" width="11.42578125" style="1"/>
    <col min="6393" max="6393" width="15.42578125" style="1" customWidth="1"/>
    <col min="6394" max="6394" width="3.85546875" style="1" customWidth="1"/>
    <col min="6395" max="6395" width="49.85546875" style="1" customWidth="1"/>
    <col min="6396" max="6396" width="22.5703125" style="1" customWidth="1"/>
    <col min="6397" max="6397" width="23" style="1" customWidth="1"/>
    <col min="6398" max="6398" width="22.85546875" style="1" customWidth="1"/>
    <col min="6399" max="6399" width="23.42578125" style="1" customWidth="1"/>
    <col min="6400" max="6400" width="22" style="1" customWidth="1"/>
    <col min="6401" max="6648" width="11.42578125" style="1"/>
    <col min="6649" max="6649" width="15.42578125" style="1" customWidth="1"/>
    <col min="6650" max="6650" width="3.85546875" style="1" customWidth="1"/>
    <col min="6651" max="6651" width="49.85546875" style="1" customWidth="1"/>
    <col min="6652" max="6652" width="22.5703125" style="1" customWidth="1"/>
    <col min="6653" max="6653" width="23" style="1" customWidth="1"/>
    <col min="6654" max="6654" width="22.85546875" style="1" customWidth="1"/>
    <col min="6655" max="6655" width="23.42578125" style="1" customWidth="1"/>
    <col min="6656" max="6656" width="22" style="1" customWidth="1"/>
    <col min="6657" max="6904" width="11.42578125" style="1"/>
    <col min="6905" max="6905" width="15.42578125" style="1" customWidth="1"/>
    <col min="6906" max="6906" width="3.85546875" style="1" customWidth="1"/>
    <col min="6907" max="6907" width="49.85546875" style="1" customWidth="1"/>
    <col min="6908" max="6908" width="22.5703125" style="1" customWidth="1"/>
    <col min="6909" max="6909" width="23" style="1" customWidth="1"/>
    <col min="6910" max="6910" width="22.85546875" style="1" customWidth="1"/>
    <col min="6911" max="6911" width="23.42578125" style="1" customWidth="1"/>
    <col min="6912" max="6912" width="22" style="1" customWidth="1"/>
    <col min="6913" max="7160" width="11.42578125" style="1"/>
    <col min="7161" max="7161" width="15.42578125" style="1" customWidth="1"/>
    <col min="7162" max="7162" width="3.85546875" style="1" customWidth="1"/>
    <col min="7163" max="7163" width="49.85546875" style="1" customWidth="1"/>
    <col min="7164" max="7164" width="22.5703125" style="1" customWidth="1"/>
    <col min="7165" max="7165" width="23" style="1" customWidth="1"/>
    <col min="7166" max="7166" width="22.85546875" style="1" customWidth="1"/>
    <col min="7167" max="7167" width="23.42578125" style="1" customWidth="1"/>
    <col min="7168" max="7168" width="22" style="1" customWidth="1"/>
    <col min="7169" max="7416" width="11.42578125" style="1"/>
    <col min="7417" max="7417" width="15.42578125" style="1" customWidth="1"/>
    <col min="7418" max="7418" width="3.85546875" style="1" customWidth="1"/>
    <col min="7419" max="7419" width="49.85546875" style="1" customWidth="1"/>
    <col min="7420" max="7420" width="22.5703125" style="1" customWidth="1"/>
    <col min="7421" max="7421" width="23" style="1" customWidth="1"/>
    <col min="7422" max="7422" width="22.85546875" style="1" customWidth="1"/>
    <col min="7423" max="7423" width="23.42578125" style="1" customWidth="1"/>
    <col min="7424" max="7424" width="22" style="1" customWidth="1"/>
    <col min="7425" max="7672" width="11.42578125" style="1"/>
    <col min="7673" max="7673" width="15.42578125" style="1" customWidth="1"/>
    <col min="7674" max="7674" width="3.85546875" style="1" customWidth="1"/>
    <col min="7675" max="7675" width="49.85546875" style="1" customWidth="1"/>
    <col min="7676" max="7676" width="22.5703125" style="1" customWidth="1"/>
    <col min="7677" max="7677" width="23" style="1" customWidth="1"/>
    <col min="7678" max="7678" width="22.85546875" style="1" customWidth="1"/>
    <col min="7679" max="7679" width="23.42578125" style="1" customWidth="1"/>
    <col min="7680" max="7680" width="22" style="1" customWidth="1"/>
    <col min="7681" max="7928" width="11.42578125" style="1"/>
    <col min="7929" max="7929" width="15.42578125" style="1" customWidth="1"/>
    <col min="7930" max="7930" width="3.85546875" style="1" customWidth="1"/>
    <col min="7931" max="7931" width="49.85546875" style="1" customWidth="1"/>
    <col min="7932" max="7932" width="22.5703125" style="1" customWidth="1"/>
    <col min="7933" max="7933" width="23" style="1" customWidth="1"/>
    <col min="7934" max="7934" width="22.85546875" style="1" customWidth="1"/>
    <col min="7935" max="7935" width="23.42578125" style="1" customWidth="1"/>
    <col min="7936" max="7936" width="22" style="1" customWidth="1"/>
    <col min="7937" max="8184" width="11.42578125" style="1"/>
    <col min="8185" max="8185" width="15.42578125" style="1" customWidth="1"/>
    <col min="8186" max="8186" width="3.85546875" style="1" customWidth="1"/>
    <col min="8187" max="8187" width="49.85546875" style="1" customWidth="1"/>
    <col min="8188" max="8188" width="22.5703125" style="1" customWidth="1"/>
    <col min="8189" max="8189" width="23" style="1" customWidth="1"/>
    <col min="8190" max="8190" width="22.85546875" style="1" customWidth="1"/>
    <col min="8191" max="8191" width="23.42578125" style="1" customWidth="1"/>
    <col min="8192" max="8192" width="22" style="1" customWidth="1"/>
    <col min="8193" max="8440" width="11.42578125" style="1"/>
    <col min="8441" max="8441" width="15.42578125" style="1" customWidth="1"/>
    <col min="8442" max="8442" width="3.85546875" style="1" customWidth="1"/>
    <col min="8443" max="8443" width="49.85546875" style="1" customWidth="1"/>
    <col min="8444" max="8444" width="22.5703125" style="1" customWidth="1"/>
    <col min="8445" max="8445" width="23" style="1" customWidth="1"/>
    <col min="8446" max="8446" width="22.85546875" style="1" customWidth="1"/>
    <col min="8447" max="8447" width="23.42578125" style="1" customWidth="1"/>
    <col min="8448" max="8448" width="22" style="1" customWidth="1"/>
    <col min="8449" max="8696" width="11.42578125" style="1"/>
    <col min="8697" max="8697" width="15.42578125" style="1" customWidth="1"/>
    <col min="8698" max="8698" width="3.85546875" style="1" customWidth="1"/>
    <col min="8699" max="8699" width="49.85546875" style="1" customWidth="1"/>
    <col min="8700" max="8700" width="22.5703125" style="1" customWidth="1"/>
    <col min="8701" max="8701" width="23" style="1" customWidth="1"/>
    <col min="8702" max="8702" width="22.85546875" style="1" customWidth="1"/>
    <col min="8703" max="8703" width="23.42578125" style="1" customWidth="1"/>
    <col min="8704" max="8704" width="22" style="1" customWidth="1"/>
    <col min="8705" max="8952" width="11.42578125" style="1"/>
    <col min="8953" max="8953" width="15.42578125" style="1" customWidth="1"/>
    <col min="8954" max="8954" width="3.85546875" style="1" customWidth="1"/>
    <col min="8955" max="8955" width="49.85546875" style="1" customWidth="1"/>
    <col min="8956" max="8956" width="22.5703125" style="1" customWidth="1"/>
    <col min="8957" max="8957" width="23" style="1" customWidth="1"/>
    <col min="8958" max="8958" width="22.85546875" style="1" customWidth="1"/>
    <col min="8959" max="8959" width="23.42578125" style="1" customWidth="1"/>
    <col min="8960" max="8960" width="22" style="1" customWidth="1"/>
    <col min="8961" max="9208" width="11.42578125" style="1"/>
    <col min="9209" max="9209" width="15.42578125" style="1" customWidth="1"/>
    <col min="9210" max="9210" width="3.85546875" style="1" customWidth="1"/>
    <col min="9211" max="9211" width="49.85546875" style="1" customWidth="1"/>
    <col min="9212" max="9212" width="22.5703125" style="1" customWidth="1"/>
    <col min="9213" max="9213" width="23" style="1" customWidth="1"/>
    <col min="9214" max="9214" width="22.85546875" style="1" customWidth="1"/>
    <col min="9215" max="9215" width="23.42578125" style="1" customWidth="1"/>
    <col min="9216" max="9216" width="22" style="1" customWidth="1"/>
    <col min="9217" max="9464" width="11.42578125" style="1"/>
    <col min="9465" max="9465" width="15.42578125" style="1" customWidth="1"/>
    <col min="9466" max="9466" width="3.85546875" style="1" customWidth="1"/>
    <col min="9467" max="9467" width="49.85546875" style="1" customWidth="1"/>
    <col min="9468" max="9468" width="22.5703125" style="1" customWidth="1"/>
    <col min="9469" max="9469" width="23" style="1" customWidth="1"/>
    <col min="9470" max="9470" width="22.85546875" style="1" customWidth="1"/>
    <col min="9471" max="9471" width="23.42578125" style="1" customWidth="1"/>
    <col min="9472" max="9472" width="22" style="1" customWidth="1"/>
    <col min="9473" max="9720" width="11.42578125" style="1"/>
    <col min="9721" max="9721" width="15.42578125" style="1" customWidth="1"/>
    <col min="9722" max="9722" width="3.85546875" style="1" customWidth="1"/>
    <col min="9723" max="9723" width="49.85546875" style="1" customWidth="1"/>
    <col min="9724" max="9724" width="22.5703125" style="1" customWidth="1"/>
    <col min="9725" max="9725" width="23" style="1" customWidth="1"/>
    <col min="9726" max="9726" width="22.85546875" style="1" customWidth="1"/>
    <col min="9727" max="9727" width="23.42578125" style="1" customWidth="1"/>
    <col min="9728" max="9728" width="22" style="1" customWidth="1"/>
    <col min="9729" max="9976" width="11.42578125" style="1"/>
    <col min="9977" max="9977" width="15.42578125" style="1" customWidth="1"/>
    <col min="9978" max="9978" width="3.85546875" style="1" customWidth="1"/>
    <col min="9979" max="9979" width="49.85546875" style="1" customWidth="1"/>
    <col min="9980" max="9980" width="22.5703125" style="1" customWidth="1"/>
    <col min="9981" max="9981" width="23" style="1" customWidth="1"/>
    <col min="9982" max="9982" width="22.85546875" style="1" customWidth="1"/>
    <col min="9983" max="9983" width="23.42578125" style="1" customWidth="1"/>
    <col min="9984" max="9984" width="22" style="1" customWidth="1"/>
    <col min="9985" max="10232" width="11.42578125" style="1"/>
    <col min="10233" max="10233" width="15.42578125" style="1" customWidth="1"/>
    <col min="10234" max="10234" width="3.85546875" style="1" customWidth="1"/>
    <col min="10235" max="10235" width="49.85546875" style="1" customWidth="1"/>
    <col min="10236" max="10236" width="22.5703125" style="1" customWidth="1"/>
    <col min="10237" max="10237" width="23" style="1" customWidth="1"/>
    <col min="10238" max="10238" width="22.85546875" style="1" customWidth="1"/>
    <col min="10239" max="10239" width="23.42578125" style="1" customWidth="1"/>
    <col min="10240" max="10240" width="22" style="1" customWidth="1"/>
    <col min="10241" max="10488" width="11.42578125" style="1"/>
    <col min="10489" max="10489" width="15.42578125" style="1" customWidth="1"/>
    <col min="10490" max="10490" width="3.85546875" style="1" customWidth="1"/>
    <col min="10491" max="10491" width="49.85546875" style="1" customWidth="1"/>
    <col min="10492" max="10492" width="22.5703125" style="1" customWidth="1"/>
    <col min="10493" max="10493" width="23" style="1" customWidth="1"/>
    <col min="10494" max="10494" width="22.85546875" style="1" customWidth="1"/>
    <col min="10495" max="10495" width="23.42578125" style="1" customWidth="1"/>
    <col min="10496" max="10496" width="22" style="1" customWidth="1"/>
    <col min="10497" max="10744" width="11.42578125" style="1"/>
    <col min="10745" max="10745" width="15.42578125" style="1" customWidth="1"/>
    <col min="10746" max="10746" width="3.85546875" style="1" customWidth="1"/>
    <col min="10747" max="10747" width="49.85546875" style="1" customWidth="1"/>
    <col min="10748" max="10748" width="22.5703125" style="1" customWidth="1"/>
    <col min="10749" max="10749" width="23" style="1" customWidth="1"/>
    <col min="10750" max="10750" width="22.85546875" style="1" customWidth="1"/>
    <col min="10751" max="10751" width="23.42578125" style="1" customWidth="1"/>
    <col min="10752" max="10752" width="22" style="1" customWidth="1"/>
    <col min="10753" max="11000" width="11.42578125" style="1"/>
    <col min="11001" max="11001" width="15.42578125" style="1" customWidth="1"/>
    <col min="11002" max="11002" width="3.85546875" style="1" customWidth="1"/>
    <col min="11003" max="11003" width="49.85546875" style="1" customWidth="1"/>
    <col min="11004" max="11004" width="22.5703125" style="1" customWidth="1"/>
    <col min="11005" max="11005" width="23" style="1" customWidth="1"/>
    <col min="11006" max="11006" width="22.85546875" style="1" customWidth="1"/>
    <col min="11007" max="11007" width="23.42578125" style="1" customWidth="1"/>
    <col min="11008" max="11008" width="22" style="1" customWidth="1"/>
    <col min="11009" max="11256" width="11.42578125" style="1"/>
    <col min="11257" max="11257" width="15.42578125" style="1" customWidth="1"/>
    <col min="11258" max="11258" width="3.85546875" style="1" customWidth="1"/>
    <col min="11259" max="11259" width="49.85546875" style="1" customWidth="1"/>
    <col min="11260" max="11260" width="22.5703125" style="1" customWidth="1"/>
    <col min="11261" max="11261" width="23" style="1" customWidth="1"/>
    <col min="11262" max="11262" width="22.85546875" style="1" customWidth="1"/>
    <col min="11263" max="11263" width="23.42578125" style="1" customWidth="1"/>
    <col min="11264" max="11264" width="22" style="1" customWidth="1"/>
    <col min="11265" max="11512" width="11.42578125" style="1"/>
    <col min="11513" max="11513" width="15.42578125" style="1" customWidth="1"/>
    <col min="11514" max="11514" width="3.85546875" style="1" customWidth="1"/>
    <col min="11515" max="11515" width="49.85546875" style="1" customWidth="1"/>
    <col min="11516" max="11516" width="22.5703125" style="1" customWidth="1"/>
    <col min="11517" max="11517" width="23" style="1" customWidth="1"/>
    <col min="11518" max="11518" width="22.85546875" style="1" customWidth="1"/>
    <col min="11519" max="11519" width="23.42578125" style="1" customWidth="1"/>
    <col min="11520" max="11520" width="22" style="1" customWidth="1"/>
    <col min="11521" max="11768" width="11.42578125" style="1"/>
    <col min="11769" max="11769" width="15.42578125" style="1" customWidth="1"/>
    <col min="11770" max="11770" width="3.85546875" style="1" customWidth="1"/>
    <col min="11771" max="11771" width="49.85546875" style="1" customWidth="1"/>
    <col min="11772" max="11772" width="22.5703125" style="1" customWidth="1"/>
    <col min="11773" max="11773" width="23" style="1" customWidth="1"/>
    <col min="11774" max="11774" width="22.85546875" style="1" customWidth="1"/>
    <col min="11775" max="11775" width="23.42578125" style="1" customWidth="1"/>
    <col min="11776" max="11776" width="22" style="1" customWidth="1"/>
    <col min="11777" max="12024" width="11.42578125" style="1"/>
    <col min="12025" max="12025" width="15.42578125" style="1" customWidth="1"/>
    <col min="12026" max="12026" width="3.85546875" style="1" customWidth="1"/>
    <col min="12027" max="12027" width="49.85546875" style="1" customWidth="1"/>
    <col min="12028" max="12028" width="22.5703125" style="1" customWidth="1"/>
    <col min="12029" max="12029" width="23" style="1" customWidth="1"/>
    <col min="12030" max="12030" width="22.85546875" style="1" customWidth="1"/>
    <col min="12031" max="12031" width="23.42578125" style="1" customWidth="1"/>
    <col min="12032" max="12032" width="22" style="1" customWidth="1"/>
    <col min="12033" max="12280" width="11.42578125" style="1"/>
    <col min="12281" max="12281" width="15.42578125" style="1" customWidth="1"/>
    <col min="12282" max="12282" width="3.85546875" style="1" customWidth="1"/>
    <col min="12283" max="12283" width="49.85546875" style="1" customWidth="1"/>
    <col min="12284" max="12284" width="22.5703125" style="1" customWidth="1"/>
    <col min="12285" max="12285" width="23" style="1" customWidth="1"/>
    <col min="12286" max="12286" width="22.85546875" style="1" customWidth="1"/>
    <col min="12287" max="12287" width="23.42578125" style="1" customWidth="1"/>
    <col min="12288" max="12288" width="22" style="1" customWidth="1"/>
    <col min="12289" max="12536" width="11.42578125" style="1"/>
    <col min="12537" max="12537" width="15.42578125" style="1" customWidth="1"/>
    <col min="12538" max="12538" width="3.85546875" style="1" customWidth="1"/>
    <col min="12539" max="12539" width="49.85546875" style="1" customWidth="1"/>
    <col min="12540" max="12540" width="22.5703125" style="1" customWidth="1"/>
    <col min="12541" max="12541" width="23" style="1" customWidth="1"/>
    <col min="12542" max="12542" width="22.85546875" style="1" customWidth="1"/>
    <col min="12543" max="12543" width="23.42578125" style="1" customWidth="1"/>
    <col min="12544" max="12544" width="22" style="1" customWidth="1"/>
    <col min="12545" max="12792" width="11.42578125" style="1"/>
    <col min="12793" max="12793" width="15.42578125" style="1" customWidth="1"/>
    <col min="12794" max="12794" width="3.85546875" style="1" customWidth="1"/>
    <col min="12795" max="12795" width="49.85546875" style="1" customWidth="1"/>
    <col min="12796" max="12796" width="22.5703125" style="1" customWidth="1"/>
    <col min="12797" max="12797" width="23" style="1" customWidth="1"/>
    <col min="12798" max="12798" width="22.85546875" style="1" customWidth="1"/>
    <col min="12799" max="12799" width="23.42578125" style="1" customWidth="1"/>
    <col min="12800" max="12800" width="22" style="1" customWidth="1"/>
    <col min="12801" max="13048" width="11.42578125" style="1"/>
    <col min="13049" max="13049" width="15.42578125" style="1" customWidth="1"/>
    <col min="13050" max="13050" width="3.85546875" style="1" customWidth="1"/>
    <col min="13051" max="13051" width="49.85546875" style="1" customWidth="1"/>
    <col min="13052" max="13052" width="22.5703125" style="1" customWidth="1"/>
    <col min="13053" max="13053" width="23" style="1" customWidth="1"/>
    <col min="13054" max="13054" width="22.85546875" style="1" customWidth="1"/>
    <col min="13055" max="13055" width="23.42578125" style="1" customWidth="1"/>
    <col min="13056" max="13056" width="22" style="1" customWidth="1"/>
    <col min="13057" max="13304" width="11.42578125" style="1"/>
    <col min="13305" max="13305" width="15.42578125" style="1" customWidth="1"/>
    <col min="13306" max="13306" width="3.85546875" style="1" customWidth="1"/>
    <col min="13307" max="13307" width="49.85546875" style="1" customWidth="1"/>
    <col min="13308" max="13308" width="22.5703125" style="1" customWidth="1"/>
    <col min="13309" max="13309" width="23" style="1" customWidth="1"/>
    <col min="13310" max="13310" width="22.85546875" style="1" customWidth="1"/>
    <col min="13311" max="13311" width="23.42578125" style="1" customWidth="1"/>
    <col min="13312" max="13312" width="22" style="1" customWidth="1"/>
    <col min="13313" max="13560" width="11.42578125" style="1"/>
    <col min="13561" max="13561" width="15.42578125" style="1" customWidth="1"/>
    <col min="13562" max="13562" width="3.85546875" style="1" customWidth="1"/>
    <col min="13563" max="13563" width="49.85546875" style="1" customWidth="1"/>
    <col min="13564" max="13564" width="22.5703125" style="1" customWidth="1"/>
    <col min="13565" max="13565" width="23" style="1" customWidth="1"/>
    <col min="13566" max="13566" width="22.85546875" style="1" customWidth="1"/>
    <col min="13567" max="13567" width="23.42578125" style="1" customWidth="1"/>
    <col min="13568" max="13568" width="22" style="1" customWidth="1"/>
    <col min="13569" max="13816" width="11.42578125" style="1"/>
    <col min="13817" max="13817" width="15.42578125" style="1" customWidth="1"/>
    <col min="13818" max="13818" width="3.85546875" style="1" customWidth="1"/>
    <col min="13819" max="13819" width="49.85546875" style="1" customWidth="1"/>
    <col min="13820" max="13820" width="22.5703125" style="1" customWidth="1"/>
    <col min="13821" max="13821" width="23" style="1" customWidth="1"/>
    <col min="13822" max="13822" width="22.85546875" style="1" customWidth="1"/>
    <col min="13823" max="13823" width="23.42578125" style="1" customWidth="1"/>
    <col min="13824" max="13824" width="22" style="1" customWidth="1"/>
    <col min="13825" max="14072" width="11.42578125" style="1"/>
    <col min="14073" max="14073" width="15.42578125" style="1" customWidth="1"/>
    <col min="14074" max="14074" width="3.85546875" style="1" customWidth="1"/>
    <col min="14075" max="14075" width="49.85546875" style="1" customWidth="1"/>
    <col min="14076" max="14076" width="22.5703125" style="1" customWidth="1"/>
    <col min="14077" max="14077" width="23" style="1" customWidth="1"/>
    <col min="14078" max="14078" width="22.85546875" style="1" customWidth="1"/>
    <col min="14079" max="14079" width="23.42578125" style="1" customWidth="1"/>
    <col min="14080" max="14080" width="22" style="1" customWidth="1"/>
    <col min="14081" max="14328" width="11.42578125" style="1"/>
    <col min="14329" max="14329" width="15.42578125" style="1" customWidth="1"/>
    <col min="14330" max="14330" width="3.85546875" style="1" customWidth="1"/>
    <col min="14331" max="14331" width="49.85546875" style="1" customWidth="1"/>
    <col min="14332" max="14332" width="22.5703125" style="1" customWidth="1"/>
    <col min="14333" max="14333" width="23" style="1" customWidth="1"/>
    <col min="14334" max="14334" width="22.85546875" style="1" customWidth="1"/>
    <col min="14335" max="14335" width="23.42578125" style="1" customWidth="1"/>
    <col min="14336" max="14336" width="22" style="1" customWidth="1"/>
    <col min="14337" max="14584" width="11.42578125" style="1"/>
    <col min="14585" max="14585" width="15.42578125" style="1" customWidth="1"/>
    <col min="14586" max="14586" width="3.85546875" style="1" customWidth="1"/>
    <col min="14587" max="14587" width="49.85546875" style="1" customWidth="1"/>
    <col min="14588" max="14588" width="22.5703125" style="1" customWidth="1"/>
    <col min="14589" max="14589" width="23" style="1" customWidth="1"/>
    <col min="14590" max="14590" width="22.85546875" style="1" customWidth="1"/>
    <col min="14591" max="14591" width="23.42578125" style="1" customWidth="1"/>
    <col min="14592" max="14592" width="22" style="1" customWidth="1"/>
    <col min="14593" max="14840" width="11.42578125" style="1"/>
    <col min="14841" max="14841" width="15.42578125" style="1" customWidth="1"/>
    <col min="14842" max="14842" width="3.85546875" style="1" customWidth="1"/>
    <col min="14843" max="14843" width="49.85546875" style="1" customWidth="1"/>
    <col min="14844" max="14844" width="22.5703125" style="1" customWidth="1"/>
    <col min="14845" max="14845" width="23" style="1" customWidth="1"/>
    <col min="14846" max="14846" width="22.85546875" style="1" customWidth="1"/>
    <col min="14847" max="14847" width="23.42578125" style="1" customWidth="1"/>
    <col min="14848" max="14848" width="22" style="1" customWidth="1"/>
    <col min="14849" max="15096" width="11.42578125" style="1"/>
    <col min="15097" max="15097" width="15.42578125" style="1" customWidth="1"/>
    <col min="15098" max="15098" width="3.85546875" style="1" customWidth="1"/>
    <col min="15099" max="15099" width="49.85546875" style="1" customWidth="1"/>
    <col min="15100" max="15100" width="22.5703125" style="1" customWidth="1"/>
    <col min="15101" max="15101" width="23" style="1" customWidth="1"/>
    <col min="15102" max="15102" width="22.85546875" style="1" customWidth="1"/>
    <col min="15103" max="15103" width="23.42578125" style="1" customWidth="1"/>
    <col min="15104" max="15104" width="22" style="1" customWidth="1"/>
    <col min="15105" max="15352" width="11.42578125" style="1"/>
    <col min="15353" max="15353" width="15.42578125" style="1" customWidth="1"/>
    <col min="15354" max="15354" width="3.85546875" style="1" customWidth="1"/>
    <col min="15355" max="15355" width="49.85546875" style="1" customWidth="1"/>
    <col min="15356" max="15356" width="22.5703125" style="1" customWidth="1"/>
    <col min="15357" max="15357" width="23" style="1" customWidth="1"/>
    <col min="15358" max="15358" width="22.85546875" style="1" customWidth="1"/>
    <col min="15359" max="15359" width="23.42578125" style="1" customWidth="1"/>
    <col min="15360" max="15360" width="22" style="1" customWidth="1"/>
    <col min="15361" max="15608" width="11.42578125" style="1"/>
    <col min="15609" max="15609" width="15.42578125" style="1" customWidth="1"/>
    <col min="15610" max="15610" width="3.85546875" style="1" customWidth="1"/>
    <col min="15611" max="15611" width="49.85546875" style="1" customWidth="1"/>
    <col min="15612" max="15612" width="22.5703125" style="1" customWidth="1"/>
    <col min="15613" max="15613" width="23" style="1" customWidth="1"/>
    <col min="15614" max="15614" width="22.85546875" style="1" customWidth="1"/>
    <col min="15615" max="15615" width="23.42578125" style="1" customWidth="1"/>
    <col min="15616" max="15616" width="22" style="1" customWidth="1"/>
    <col min="15617" max="15864" width="11.42578125" style="1"/>
    <col min="15865" max="15865" width="15.42578125" style="1" customWidth="1"/>
    <col min="15866" max="15866" width="3.85546875" style="1" customWidth="1"/>
    <col min="15867" max="15867" width="49.85546875" style="1" customWidth="1"/>
    <col min="15868" max="15868" width="22.5703125" style="1" customWidth="1"/>
    <col min="15869" max="15869" width="23" style="1" customWidth="1"/>
    <col min="15870" max="15870" width="22.85546875" style="1" customWidth="1"/>
    <col min="15871" max="15871" width="23.42578125" style="1" customWidth="1"/>
    <col min="15872" max="15872" width="22" style="1" customWidth="1"/>
    <col min="15873" max="16120" width="11.42578125" style="1"/>
    <col min="16121" max="16121" width="15.42578125" style="1" customWidth="1"/>
    <col min="16122" max="16122" width="3.85546875" style="1" customWidth="1"/>
    <col min="16123" max="16123" width="49.85546875" style="1" customWidth="1"/>
    <col min="16124" max="16124" width="22.5703125" style="1" customWidth="1"/>
    <col min="16125" max="16125" width="23" style="1" customWidth="1"/>
    <col min="16126" max="16126" width="22.85546875" style="1" customWidth="1"/>
    <col min="16127" max="16127" width="23.42578125" style="1" customWidth="1"/>
    <col min="16128" max="16128" width="22" style="1" customWidth="1"/>
    <col min="16129" max="16384" width="11.42578125" style="1"/>
  </cols>
  <sheetData>
    <row r="1" spans="1:8" ht="15.75" thickBot="1" x14ac:dyDescent="0.3"/>
    <row r="2" spans="1:8" x14ac:dyDescent="0.25">
      <c r="A2" s="241" t="s">
        <v>1</v>
      </c>
      <c r="B2" s="242"/>
      <c r="C2" s="242"/>
      <c r="D2" s="242"/>
      <c r="E2" s="242"/>
      <c r="F2" s="242"/>
      <c r="G2" s="242"/>
      <c r="H2" s="243"/>
    </row>
    <row r="3" spans="1:8" ht="11.25" customHeight="1" x14ac:dyDescent="0.25">
      <c r="A3" s="244" t="s">
        <v>115</v>
      </c>
      <c r="B3" s="245"/>
      <c r="C3" s="245"/>
      <c r="D3" s="245"/>
      <c r="E3" s="245"/>
      <c r="F3" s="245"/>
      <c r="G3" s="245"/>
      <c r="H3" s="246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114</v>
      </c>
      <c r="G7" s="3" t="s">
        <v>118</v>
      </c>
      <c r="H7" s="5"/>
    </row>
    <row r="8" spans="1:8" ht="9.75" hidden="1" customHeight="1" thickBot="1" x14ac:dyDescent="0.3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54426100919</v>
      </c>
      <c r="F11" s="109">
        <f>+F12+F58+F117</f>
        <v>19136141214.010002</v>
      </c>
      <c r="G11" s="109">
        <f>+G12+G58+G117</f>
        <v>7445462599.0100002</v>
      </c>
      <c r="H11" s="110">
        <f>+H12+H58+H117</f>
        <v>6872183294.0100002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47104350375</v>
      </c>
      <c r="F12" s="120">
        <f>+F13</f>
        <v>12688121831</v>
      </c>
      <c r="G12" s="120">
        <f>+G13</f>
        <v>6451775378</v>
      </c>
      <c r="H12" s="121">
        <f>+H13</f>
        <v>5878496073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47104350375</v>
      </c>
      <c r="F13" s="122">
        <f>+F14+F34+F37</f>
        <v>12688121831</v>
      </c>
      <c r="G13" s="122">
        <f>+G14+G34+G37</f>
        <v>6451775378</v>
      </c>
      <c r="H13" s="123">
        <f>+H14+H34+H37</f>
        <v>5878496073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4294047075</v>
      </c>
      <c r="G14" s="122">
        <f>+G15+G19+G22+G30</f>
        <v>4294047075</v>
      </c>
      <c r="H14" s="123">
        <f>+H15+H19+H22+H30</f>
        <v>4294047075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3476362074</v>
      </c>
      <c r="G15" s="122">
        <f>SUM(G16:G18)</f>
        <v>3476362074</v>
      </c>
      <c r="H15" s="123">
        <f>SUM(H16:H18)</f>
        <v>3476362074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3402438769</v>
      </c>
      <c r="G16" s="122">
        <v>3402438769</v>
      </c>
      <c r="H16" s="123">
        <v>3402438769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46812494</v>
      </c>
      <c r="G17" s="122">
        <v>46812494</v>
      </c>
      <c r="H17" s="123">
        <v>46812494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27110811</v>
      </c>
      <c r="G18" s="122">
        <v>27110811</v>
      </c>
      <c r="H18" s="123">
        <v>27110811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593095791</v>
      </c>
      <c r="G19" s="122">
        <f>SUM(G20:G21)</f>
        <v>593095791</v>
      </c>
      <c r="H19" s="123">
        <f>SUM(H20:H21)</f>
        <v>593095791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117401858</v>
      </c>
      <c r="G20" s="122">
        <v>117401858</v>
      </c>
      <c r="H20" s="123">
        <v>117401858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475693933</v>
      </c>
      <c r="G21" s="122">
        <v>475693933</v>
      </c>
      <c r="H21" s="123">
        <v>475693933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165198292</v>
      </c>
      <c r="G22" s="122">
        <f>SUM(G23:G29)</f>
        <v>165198292</v>
      </c>
      <c r="H22" s="123">
        <f>SUM(H23:H29)</f>
        <v>165198292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82612435</v>
      </c>
      <c r="G23" s="122">
        <v>82612435</v>
      </c>
      <c r="H23" s="123">
        <v>82612435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7913704</v>
      </c>
      <c r="G24" s="122">
        <v>7913704</v>
      </c>
      <c r="H24" s="123">
        <v>7913704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282472</v>
      </c>
      <c r="G25" s="122">
        <v>282472</v>
      </c>
      <c r="H25" s="123">
        <v>282472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4">
        <v>972895274</v>
      </c>
      <c r="E26" s="124">
        <v>972895274</v>
      </c>
      <c r="F26" s="124">
        <v>2422819</v>
      </c>
      <c r="G26" s="124">
        <v>2422819</v>
      </c>
      <c r="H26" s="125">
        <v>2422819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70958876</v>
      </c>
      <c r="G27" s="122">
        <v>70958876</v>
      </c>
      <c r="H27" s="123">
        <v>70958876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1007986</v>
      </c>
      <c r="G28" s="122">
        <v>1007986</v>
      </c>
      <c r="H28" s="123">
        <v>1007986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59390918</v>
      </c>
      <c r="G30" s="122">
        <f>+G31+G32</f>
        <v>59390918</v>
      </c>
      <c r="H30" s="123">
        <f>+H31+H32</f>
        <v>59390918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11648356</v>
      </c>
      <c r="G31" s="122">
        <v>11648356</v>
      </c>
      <c r="H31" s="123">
        <v>11648356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47742562</v>
      </c>
      <c r="G32" s="122">
        <v>47742562</v>
      </c>
      <c r="H32" s="123">
        <v>47742562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7378747670</v>
      </c>
      <c r="F34" s="124">
        <f>SUM(F35:F36)</f>
        <v>6940518560</v>
      </c>
      <c r="G34" s="124">
        <f>SUM(G35:G36)</f>
        <v>704172107</v>
      </c>
      <c r="H34" s="125">
        <f>SUM(H35:H36)</f>
        <v>704172107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518469874</v>
      </c>
      <c r="F35" s="122">
        <v>299273102</v>
      </c>
      <c r="G35" s="122">
        <v>3091034</v>
      </c>
      <c r="H35" s="123">
        <v>3091034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6860277796</v>
      </c>
      <c r="F36" s="122">
        <v>6641245458</v>
      </c>
      <c r="G36" s="122">
        <v>701081073</v>
      </c>
      <c r="H36" s="123">
        <v>701081073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1453556196</v>
      </c>
      <c r="G37" s="122">
        <f>+G38+G42+G46+G47</f>
        <v>1453556196</v>
      </c>
      <c r="H37" s="123">
        <f>+H38+H42+H46+H47</f>
        <v>880276891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740867529</v>
      </c>
      <c r="G38" s="122">
        <f>SUM(G39:G41)</f>
        <v>740867529</v>
      </c>
      <c r="H38" s="123">
        <f>SUM(H39:H41)</f>
        <v>366666596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147818000</v>
      </c>
      <c r="G39" s="122">
        <v>147818000</v>
      </c>
      <c r="H39" s="123">
        <v>70294000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270787204</v>
      </c>
      <c r="G40" s="122">
        <v>270787204</v>
      </c>
      <c r="H40" s="123">
        <v>135938136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322262325</v>
      </c>
      <c r="G41" s="122">
        <v>322262325</v>
      </c>
      <c r="H41" s="123">
        <v>160434460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527916157</v>
      </c>
      <c r="G42" s="122">
        <f>+G43+G44+G45</f>
        <v>527916157</v>
      </c>
      <c r="H42" s="123">
        <f>+H43+H44+H45</f>
        <v>425742485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327320105</v>
      </c>
      <c r="G43" s="122">
        <v>327320105</v>
      </c>
      <c r="H43" s="123">
        <v>327320105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181767336</v>
      </c>
      <c r="G44" s="122">
        <v>181767336</v>
      </c>
      <c r="H44" s="123">
        <v>89377236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18828716</v>
      </c>
      <c r="G45" s="122">
        <v>18828716</v>
      </c>
      <c r="H45" s="123">
        <v>9045144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110861970</v>
      </c>
      <c r="G46" s="122">
        <v>110861970</v>
      </c>
      <c r="H46" s="123">
        <v>52719870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73910540</v>
      </c>
      <c r="G47" s="127">
        <v>73910540</v>
      </c>
      <c r="H47" s="128">
        <v>35147940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241" t="s">
        <v>1</v>
      </c>
      <c r="B49" s="242"/>
      <c r="C49" s="242"/>
      <c r="D49" s="242"/>
      <c r="E49" s="242"/>
      <c r="F49" s="242"/>
      <c r="G49" s="242"/>
      <c r="H49" s="243"/>
    </row>
    <row r="50" spans="1:8" x14ac:dyDescent="0.25">
      <c r="A50" s="244" t="s">
        <v>115</v>
      </c>
      <c r="B50" s="245"/>
      <c r="C50" s="245"/>
      <c r="D50" s="245"/>
      <c r="E50" s="245"/>
      <c r="F50" s="245"/>
      <c r="G50" s="245"/>
      <c r="H50" s="246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FEBRERO</v>
      </c>
      <c r="G54" s="3" t="str">
        <f>G7</f>
        <v xml:space="preserve">                                VIGENCIA FISCAL:      2017</v>
      </c>
      <c r="H54" s="5"/>
    </row>
    <row r="55" spans="1:8" ht="6.75" hidden="1" customHeight="1" x14ac:dyDescent="0.25">
      <c r="A55" s="2"/>
      <c r="H55" s="5"/>
    </row>
    <row r="56" spans="1:8" ht="15.75" thickBot="1" x14ac:dyDescent="0.3">
      <c r="A56" s="112"/>
      <c r="B56" s="113"/>
      <c r="C56" s="114"/>
      <c r="D56" s="115"/>
      <c r="E56" s="115"/>
      <c r="F56" s="115"/>
      <c r="G56" s="115"/>
      <c r="H56" s="116"/>
    </row>
    <row r="57" spans="1:8" ht="33.75" customHeight="1" thickBot="1" x14ac:dyDescent="0.3">
      <c r="A57" s="43" t="s">
        <v>119</v>
      </c>
      <c r="B57" s="44"/>
      <c r="C57" s="44" t="s">
        <v>120</v>
      </c>
      <c r="D57" s="45" t="s">
        <v>121</v>
      </c>
      <c r="E57" s="45" t="s">
        <v>122</v>
      </c>
      <c r="F57" s="45" t="s">
        <v>123</v>
      </c>
      <c r="G57" s="45" t="s">
        <v>124</v>
      </c>
      <c r="H57" s="47" t="s">
        <v>125</v>
      </c>
    </row>
    <row r="58" spans="1:8" ht="31.5" customHeight="1" x14ac:dyDescent="0.25">
      <c r="A58" s="21">
        <v>2</v>
      </c>
      <c r="B58" s="22"/>
      <c r="C58" s="78" t="s">
        <v>48</v>
      </c>
      <c r="D58" s="120">
        <f>+D59</f>
        <v>8304006708</v>
      </c>
      <c r="E58" s="120">
        <f>+E59</f>
        <v>7321750544</v>
      </c>
      <c r="F58" s="120">
        <f>+F59</f>
        <v>6448019383.0100002</v>
      </c>
      <c r="G58" s="120">
        <f>+G59</f>
        <v>993687221.00999999</v>
      </c>
      <c r="H58" s="121">
        <f>+H59</f>
        <v>993687221.00999999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7321750544</v>
      </c>
      <c r="F59" s="122">
        <f>+F65+F60</f>
        <v>6448019383.0100002</v>
      </c>
      <c r="G59" s="122">
        <f>+G65+G60</f>
        <v>993687221.00999999</v>
      </c>
      <c r="H59" s="123">
        <f>+H65+H60</f>
        <v>993687221.00999999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7321750544</v>
      </c>
      <c r="F65" s="122">
        <f>+F69+F66+F75+F91+F94+F96+F101+F105+F110+F111+F115+F107</f>
        <v>6448019383.0100002</v>
      </c>
      <c r="G65" s="122">
        <f>+G69+G66+G75+G91+G94+G96+G101+G105+G110+G111+G115+G107</f>
        <v>993687221.00999999</v>
      </c>
      <c r="H65" s="123">
        <f>+H69+H66+H75+H91+H94+H96+H101+H105+H110+H111+H115+H107</f>
        <v>993687221.00999999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1609739</v>
      </c>
      <c r="F66" s="122">
        <f>SUM(F67:F68)</f>
        <v>1557710</v>
      </c>
      <c r="G66" s="122">
        <f>SUM(G67:G68)</f>
        <v>1557710</v>
      </c>
      <c r="H66" s="123">
        <f>SUM(H67:H68)</f>
        <v>1557710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1557789</v>
      </c>
      <c r="F67" s="122">
        <v>1557710</v>
      </c>
      <c r="G67" s="122">
        <v>1557710</v>
      </c>
      <c r="H67" s="123">
        <v>1557710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2800915</v>
      </c>
      <c r="F69" s="122">
        <f>SUM(F70:F74)</f>
        <v>2800000</v>
      </c>
      <c r="G69" s="122">
        <f>SUM(G70:G74)</f>
        <v>2800000</v>
      </c>
      <c r="H69" s="123">
        <f>SUM(H70:H74)</f>
        <v>2800000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900625</v>
      </c>
      <c r="F70" s="122">
        <v>900000</v>
      </c>
      <c r="G70" s="122">
        <v>900000</v>
      </c>
      <c r="H70" s="123">
        <v>900000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500156</v>
      </c>
      <c r="F72" s="122">
        <v>500000</v>
      </c>
      <c r="G72" s="122">
        <v>500000</v>
      </c>
      <c r="H72" s="123">
        <v>500000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600134</v>
      </c>
      <c r="F73" s="122">
        <v>600000</v>
      </c>
      <c r="G73" s="122">
        <v>600000</v>
      </c>
      <c r="H73" s="123">
        <v>600000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519947434</v>
      </c>
      <c r="F75" s="122">
        <f>SUM(F76:F81)</f>
        <v>499891950</v>
      </c>
      <c r="G75" s="122">
        <f>SUM(G76:G81)</f>
        <v>45241412</v>
      </c>
      <c r="H75" s="123">
        <f>SUM(H76:H81)</f>
        <v>45241412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0</v>
      </c>
      <c r="H76" s="123">
        <v>0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0</v>
      </c>
      <c r="H77" s="123">
        <v>0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36099440</v>
      </c>
      <c r="F79" s="122">
        <v>36097730</v>
      </c>
      <c r="G79" s="122">
        <v>13664509</v>
      </c>
      <c r="H79" s="123">
        <v>13664509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31576903</v>
      </c>
      <c r="H80" s="123">
        <v>31576903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241" t="s">
        <v>1</v>
      </c>
      <c r="B83" s="242"/>
      <c r="C83" s="242"/>
      <c r="D83" s="242"/>
      <c r="E83" s="242"/>
      <c r="F83" s="242"/>
      <c r="G83" s="242"/>
      <c r="H83" s="243"/>
    </row>
    <row r="84" spans="1:8" x14ac:dyDescent="0.25">
      <c r="A84" s="244" t="s">
        <v>115</v>
      </c>
      <c r="B84" s="245"/>
      <c r="C84" s="245"/>
      <c r="D84" s="245"/>
      <c r="E84" s="245"/>
      <c r="F84" s="245"/>
      <c r="G84" s="245"/>
      <c r="H84" s="246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FEBRERO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12"/>
      <c r="B89" s="113"/>
      <c r="C89" s="114"/>
      <c r="D89" s="115"/>
      <c r="E89" s="115"/>
      <c r="F89" s="115"/>
      <c r="G89" s="115"/>
      <c r="H89" s="116"/>
    </row>
    <row r="90" spans="1:8" ht="36" customHeight="1" thickBot="1" x14ac:dyDescent="0.3">
      <c r="A90" s="43" t="s">
        <v>119</v>
      </c>
      <c r="B90" s="44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1">
        <v>2046</v>
      </c>
      <c r="B91" s="22"/>
      <c r="C91" s="78" t="s">
        <v>58</v>
      </c>
      <c r="D91" s="120">
        <f>+D92+D93</f>
        <v>96000000</v>
      </c>
      <c r="E91" s="120">
        <f>+E92+E93</f>
        <v>31757027</v>
      </c>
      <c r="F91" s="120">
        <f>+F92+F93</f>
        <v>31688385</v>
      </c>
      <c r="G91" s="120">
        <f>+G92+G93</f>
        <v>100000</v>
      </c>
      <c r="H91" s="121">
        <f>+H92+H93</f>
        <v>100000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0</v>
      </c>
      <c r="H92" s="123">
        <v>0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100019</v>
      </c>
      <c r="F93" s="122">
        <v>100000</v>
      </c>
      <c r="G93" s="122">
        <v>100000</v>
      </c>
      <c r="H93" s="123">
        <v>100000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43662237</v>
      </c>
      <c r="F94" s="122">
        <f>+F95</f>
        <v>43599980</v>
      </c>
      <c r="G94" s="122">
        <f>+G95</f>
        <v>3000000</v>
      </c>
      <c r="H94" s="123">
        <f>+H95</f>
        <v>3000000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43662237</v>
      </c>
      <c r="F95" s="122">
        <v>43599980</v>
      </c>
      <c r="G95" s="122">
        <v>3000000</v>
      </c>
      <c r="H95" s="123">
        <v>3000000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230835768</v>
      </c>
      <c r="F96" s="122">
        <f>SUM(F97:F100)</f>
        <v>36339686.010000005</v>
      </c>
      <c r="G96" s="122">
        <f>SUM(G97:G100)</f>
        <v>23503918.010000002</v>
      </c>
      <c r="H96" s="123">
        <f>SUM(H97:H100)</f>
        <v>23503918.010000002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2000000</v>
      </c>
      <c r="F97" s="122">
        <v>0</v>
      </c>
      <c r="G97" s="122">
        <v>0</v>
      </c>
      <c r="H97" s="123">
        <v>0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22665930</v>
      </c>
      <c r="G98" s="122">
        <v>22665930</v>
      </c>
      <c r="H98" s="123">
        <v>22665930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837988.01</v>
      </c>
      <c r="G99" s="122">
        <v>837988.01</v>
      </c>
      <c r="H99" s="123">
        <v>837988.01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0</v>
      </c>
      <c r="H100" s="123">
        <v>0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537797479</v>
      </c>
      <c r="F101" s="122">
        <f>SUM(F102:F104)</f>
        <v>537797479</v>
      </c>
      <c r="G101" s="122">
        <f>SUM(G102:G104)</f>
        <v>0</v>
      </c>
      <c r="H101" s="123">
        <f>SUM(H102:H104)</f>
        <v>0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60230763</v>
      </c>
      <c r="E103" s="122">
        <v>60230763</v>
      </c>
      <c r="F103" s="122">
        <v>60230763</v>
      </c>
      <c r="G103" s="122">
        <v>0</v>
      </c>
      <c r="H103" s="123">
        <v>0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480416883</v>
      </c>
      <c r="E104" s="122">
        <v>421332634</v>
      </c>
      <c r="F104" s="122">
        <v>421332634</v>
      </c>
      <c r="G104" s="122">
        <v>0</v>
      </c>
      <c r="H104" s="123">
        <v>0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867934602</v>
      </c>
      <c r="H105" s="123">
        <f>+H106</f>
        <v>867934602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867934602</v>
      </c>
      <c r="H106" s="123">
        <v>867934602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5000657</v>
      </c>
      <c r="F107" s="122">
        <f>+F108+F109</f>
        <v>5000000</v>
      </c>
      <c r="G107" s="122">
        <f>+G108+G109</f>
        <v>5000000</v>
      </c>
      <c r="H107" s="123">
        <f>+H108+H109</f>
        <v>5000000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30000000</v>
      </c>
      <c r="E108" s="122">
        <v>657</v>
      </c>
      <c r="F108" s="122">
        <v>0</v>
      </c>
      <c r="G108" s="122">
        <v>0</v>
      </c>
      <c r="H108" s="123">
        <v>0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30000000</v>
      </c>
      <c r="E109" s="122">
        <v>5000000</v>
      </c>
      <c r="F109" s="122">
        <v>5000000</v>
      </c>
      <c r="G109" s="122">
        <v>5000000</v>
      </c>
      <c r="H109" s="123">
        <v>5000000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0</v>
      </c>
      <c r="G110" s="122">
        <v>0</v>
      </c>
      <c r="H110" s="123">
        <v>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523214288</v>
      </c>
      <c r="F115" s="122">
        <f>+F116</f>
        <v>169219193</v>
      </c>
      <c r="G115" s="122">
        <f>+G116</f>
        <v>44549579</v>
      </c>
      <c r="H115" s="123">
        <f>+H116</f>
        <v>44549579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523214288</v>
      </c>
      <c r="F116" s="122">
        <v>169219193</v>
      </c>
      <c r="G116" s="122">
        <v>44549579</v>
      </c>
      <c r="H116" s="123">
        <v>44549579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0</v>
      </c>
      <c r="F117" s="122">
        <f>+F118+F121</f>
        <v>0</v>
      </c>
      <c r="G117" s="122">
        <f>+G118+G121</f>
        <v>0</v>
      </c>
      <c r="H117" s="123">
        <f>+H118+H121</f>
        <v>0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0</v>
      </c>
      <c r="F121" s="127">
        <f>+F132</f>
        <v>0</v>
      </c>
      <c r="G121" s="127">
        <f>+G132</f>
        <v>0</v>
      </c>
      <c r="H121" s="128">
        <f>+H132</f>
        <v>0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241" t="s">
        <v>1</v>
      </c>
      <c r="B123" s="242"/>
      <c r="C123" s="242"/>
      <c r="D123" s="242"/>
      <c r="E123" s="242"/>
      <c r="F123" s="242"/>
      <c r="G123" s="242"/>
      <c r="H123" s="243"/>
    </row>
    <row r="124" spans="1:8" ht="12" customHeight="1" x14ac:dyDescent="0.25">
      <c r="A124" s="244" t="s">
        <v>115</v>
      </c>
      <c r="B124" s="245"/>
      <c r="C124" s="245"/>
      <c r="D124" s="245"/>
      <c r="E124" s="245"/>
      <c r="F124" s="245"/>
      <c r="G124" s="245"/>
      <c r="H124" s="246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FEBRERO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12"/>
      <c r="B130" s="113"/>
      <c r="C130" s="114"/>
      <c r="D130" s="115"/>
      <c r="E130" s="115"/>
      <c r="F130" s="115"/>
      <c r="G130" s="115"/>
      <c r="H130" s="116"/>
    </row>
    <row r="131" spans="1:8" ht="27" customHeight="1" thickBot="1" x14ac:dyDescent="0.3">
      <c r="A131" s="43" t="s">
        <v>119</v>
      </c>
      <c r="B131" s="44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0</v>
      </c>
      <c r="F132" s="23">
        <f>+F133+F134</f>
        <v>0</v>
      </c>
      <c r="G132" s="23">
        <f>+G133+G134</f>
        <v>0</v>
      </c>
      <c r="H132" s="25">
        <f>+H133+H134</f>
        <v>0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0</v>
      </c>
      <c r="F134" s="28">
        <f>+F135+F138</f>
        <v>0</v>
      </c>
      <c r="G134" s="28">
        <f>+G135+G138</f>
        <v>0</v>
      </c>
      <c r="H134" s="29">
        <f>+H135+H138</f>
        <v>0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0</v>
      </c>
      <c r="F138" s="146">
        <v>0</v>
      </c>
      <c r="G138" s="146">
        <v>0</v>
      </c>
      <c r="H138" s="147">
        <v>0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0</v>
      </c>
      <c r="F139" s="109">
        <f t="shared" si="1"/>
        <v>0</v>
      </c>
      <c r="G139" s="109">
        <f t="shared" si="1"/>
        <v>0</v>
      </c>
      <c r="H139" s="110">
        <f t="shared" si="1"/>
        <v>0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0</v>
      </c>
      <c r="F140" s="23">
        <f t="shared" si="1"/>
        <v>0</v>
      </c>
      <c r="G140" s="23">
        <f t="shared" si="1"/>
        <v>0</v>
      </c>
      <c r="H140" s="25">
        <f t="shared" si="1"/>
        <v>0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0</v>
      </c>
      <c r="F141" s="28">
        <f t="shared" si="1"/>
        <v>0</v>
      </c>
      <c r="G141" s="28">
        <f t="shared" si="1"/>
        <v>0</v>
      </c>
      <c r="H141" s="29">
        <f t="shared" si="1"/>
        <v>0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0</v>
      </c>
      <c r="F142" s="36">
        <v>0</v>
      </c>
      <c r="G142" s="36">
        <v>0</v>
      </c>
      <c r="H142" s="37">
        <v>0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1517429757265</v>
      </c>
      <c r="F143" s="109">
        <f>+F144+F179+F184+F197</f>
        <v>1438586658630</v>
      </c>
      <c r="G143" s="109">
        <f>+G144+G179+G184+G197</f>
        <v>39347940190</v>
      </c>
      <c r="H143" s="110">
        <f>+H144+H179+H184+H197</f>
        <v>39347940190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1382869841174</v>
      </c>
      <c r="F144" s="122">
        <f>+F145</f>
        <v>1380630242739</v>
      </c>
      <c r="G144" s="122">
        <f>+G145</f>
        <v>38479995182</v>
      </c>
      <c r="H144" s="123">
        <f>+H145</f>
        <v>38479995182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1382869841174</v>
      </c>
      <c r="F145" s="122">
        <f>+F146+F147+F148+F149+F150+F151+F152+F153+F154+F155+F156+F157+F158+F159+F160+F170+F171+F172+F173+F174+F175+F176+F177+F178</f>
        <v>1380630242739</v>
      </c>
      <c r="G145" s="122">
        <f>+G146+G147+G148+G149+G150+G151+G152+G153+G154+G155+G156+G157+G158+G159+G160+G170+G171+G172+G173+G174+G175+G176+G177+G178</f>
        <v>38479995182</v>
      </c>
      <c r="H145" s="122">
        <f>+H146+H147+H148+H149+H150+H151+H152+H153+H154+H155+H156+H157+H158+H159+H160+H170+H171+H172+H173+H174+H175+H176+H177+H178</f>
        <v>38479995182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2">
        <v>20000000000</v>
      </c>
      <c r="E150" s="122">
        <v>4778990037</v>
      </c>
      <c r="F150" s="122">
        <v>4778990037</v>
      </c>
      <c r="G150" s="122">
        <v>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984240397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1255358038</v>
      </c>
      <c r="F152" s="122">
        <v>0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0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0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0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0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0</v>
      </c>
      <c r="H160" s="128">
        <v>0</v>
      </c>
    </row>
    <row r="161" spans="1:208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208" x14ac:dyDescent="0.25">
      <c r="A162" s="241" t="s">
        <v>1</v>
      </c>
      <c r="B162" s="242"/>
      <c r="C162" s="242"/>
      <c r="D162" s="242"/>
      <c r="E162" s="242"/>
      <c r="F162" s="242"/>
      <c r="G162" s="242"/>
      <c r="H162" s="243"/>
    </row>
    <row r="163" spans="1:208" ht="14.25" customHeight="1" x14ac:dyDescent="0.25">
      <c r="A163" s="244" t="s">
        <v>115</v>
      </c>
      <c r="B163" s="245"/>
      <c r="C163" s="245"/>
      <c r="D163" s="245"/>
      <c r="E163" s="245"/>
      <c r="F163" s="245"/>
      <c r="G163" s="245"/>
      <c r="H163" s="246"/>
      <c r="I163" s="245"/>
      <c r="J163" s="245"/>
      <c r="K163" s="245"/>
      <c r="L163" s="245"/>
      <c r="M163" s="245"/>
      <c r="N163" s="245"/>
      <c r="O163" s="245"/>
      <c r="P163" s="246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5"/>
      <c r="BF163" s="245"/>
      <c r="BG163" s="245"/>
      <c r="BH163" s="245"/>
      <c r="BI163" s="245"/>
      <c r="BJ163" s="245"/>
      <c r="BK163" s="245"/>
      <c r="BL163" s="245"/>
      <c r="BM163" s="245"/>
      <c r="BN163" s="245"/>
      <c r="BO163" s="245"/>
      <c r="BP163" s="245"/>
      <c r="BQ163" s="245"/>
      <c r="BR163" s="245"/>
      <c r="BS163" s="245"/>
      <c r="BT163" s="245"/>
      <c r="BU163" s="245"/>
      <c r="BV163" s="245"/>
      <c r="BW163" s="245"/>
      <c r="BX163" s="245"/>
      <c r="BY163" s="245"/>
      <c r="BZ163" s="245"/>
      <c r="CA163" s="245"/>
      <c r="CB163" s="245"/>
      <c r="CC163" s="245"/>
      <c r="CD163" s="245"/>
      <c r="CE163" s="245"/>
      <c r="CF163" s="245"/>
      <c r="CG163" s="245"/>
      <c r="CH163" s="245"/>
      <c r="CI163" s="245"/>
      <c r="CJ163" s="245"/>
      <c r="CK163" s="244"/>
      <c r="CL163" s="245"/>
      <c r="CM163" s="245"/>
      <c r="CN163" s="245"/>
      <c r="CO163" s="245"/>
      <c r="CP163" s="245"/>
      <c r="CQ163" s="245"/>
      <c r="CR163" s="246"/>
      <c r="CS163" s="244"/>
      <c r="CT163" s="245"/>
      <c r="CU163" s="245"/>
      <c r="CV163" s="245"/>
      <c r="CW163" s="245"/>
      <c r="CX163" s="245"/>
      <c r="CY163" s="245"/>
      <c r="CZ163" s="246"/>
      <c r="DA163" s="244"/>
      <c r="DB163" s="245"/>
      <c r="DC163" s="245"/>
      <c r="DD163" s="245"/>
      <c r="DE163" s="245"/>
      <c r="DF163" s="245"/>
      <c r="DG163" s="245"/>
      <c r="DH163" s="246"/>
      <c r="DI163" s="244"/>
      <c r="DJ163" s="245"/>
      <c r="DK163" s="245"/>
      <c r="DL163" s="245"/>
      <c r="DM163" s="245"/>
      <c r="DN163" s="245"/>
      <c r="DO163" s="245"/>
      <c r="DP163" s="246"/>
      <c r="DQ163" s="244"/>
      <c r="DR163" s="245"/>
      <c r="DS163" s="245"/>
      <c r="DT163" s="245"/>
      <c r="DU163" s="245"/>
      <c r="DV163" s="245"/>
      <c r="DW163" s="245"/>
      <c r="DX163" s="246"/>
      <c r="DY163" s="244"/>
      <c r="DZ163" s="245"/>
      <c r="EA163" s="245"/>
      <c r="EB163" s="245"/>
      <c r="EC163" s="245"/>
      <c r="ED163" s="245"/>
      <c r="EE163" s="245"/>
      <c r="EF163" s="246"/>
      <c r="EG163" s="244"/>
      <c r="EH163" s="245"/>
      <c r="EI163" s="245"/>
      <c r="EJ163" s="245"/>
      <c r="EK163" s="245"/>
      <c r="EL163" s="245"/>
      <c r="EM163" s="245"/>
      <c r="EN163" s="246"/>
      <c r="EO163" s="244"/>
      <c r="EP163" s="245"/>
      <c r="EQ163" s="245"/>
      <c r="ER163" s="245"/>
      <c r="ES163" s="245"/>
      <c r="ET163" s="245"/>
      <c r="EU163" s="245"/>
      <c r="EV163" s="246"/>
      <c r="EW163" s="244"/>
      <c r="EX163" s="245"/>
      <c r="EY163" s="245"/>
      <c r="EZ163" s="245"/>
      <c r="FA163" s="245"/>
      <c r="FB163" s="245"/>
      <c r="FC163" s="245"/>
      <c r="FD163" s="246"/>
      <c r="FE163" s="244"/>
      <c r="FF163" s="245"/>
      <c r="FG163" s="245"/>
      <c r="FH163" s="245"/>
      <c r="FI163" s="245"/>
      <c r="FJ163" s="245"/>
      <c r="FK163" s="245"/>
      <c r="FL163" s="246"/>
      <c r="FM163" s="244"/>
      <c r="FN163" s="245"/>
      <c r="FO163" s="245"/>
      <c r="FP163" s="245"/>
      <c r="FQ163" s="245"/>
      <c r="FR163" s="245"/>
      <c r="FS163" s="245"/>
      <c r="FT163" s="246"/>
      <c r="FU163" s="244"/>
      <c r="FV163" s="245"/>
      <c r="FW163" s="245"/>
      <c r="FX163" s="245"/>
      <c r="FY163" s="245"/>
      <c r="FZ163" s="245"/>
      <c r="GA163" s="245"/>
      <c r="GB163" s="246"/>
      <c r="GC163" s="244"/>
      <c r="GD163" s="245"/>
      <c r="GE163" s="245"/>
      <c r="GF163" s="245"/>
      <c r="GG163" s="245"/>
      <c r="GH163" s="245"/>
      <c r="GI163" s="245"/>
      <c r="GJ163" s="246"/>
      <c r="GK163" s="244"/>
      <c r="GL163" s="245"/>
      <c r="GM163" s="245"/>
      <c r="GN163" s="245"/>
      <c r="GO163" s="245"/>
      <c r="GP163" s="245"/>
      <c r="GQ163" s="245"/>
      <c r="GR163" s="246"/>
      <c r="GS163" s="244"/>
      <c r="GT163" s="245"/>
      <c r="GU163" s="245"/>
      <c r="GV163" s="245"/>
      <c r="GW163" s="245"/>
      <c r="GX163" s="245"/>
      <c r="GY163" s="245"/>
      <c r="GZ163" s="246"/>
    </row>
    <row r="164" spans="1:208" ht="3.75" customHeight="1" x14ac:dyDescent="0.25">
      <c r="A164" s="2"/>
      <c r="H164" s="5"/>
      <c r="K164" s="57"/>
      <c r="L164" s="3"/>
      <c r="M164" s="3"/>
      <c r="N164" s="3"/>
      <c r="O164" s="3"/>
      <c r="P164" s="3"/>
      <c r="S164" s="57"/>
      <c r="T164" s="3"/>
      <c r="U164" s="3"/>
      <c r="V164" s="3"/>
      <c r="W164" s="3"/>
      <c r="X164" s="3"/>
      <c r="AA164" s="57"/>
      <c r="AB164" s="3"/>
      <c r="AC164" s="3"/>
      <c r="AD164" s="3"/>
      <c r="AE164" s="3"/>
      <c r="AF164" s="3"/>
      <c r="AI164" s="57"/>
      <c r="AJ164" s="3"/>
      <c r="AK164" s="3"/>
      <c r="AL164" s="3"/>
      <c r="AM164" s="3"/>
      <c r="AN164" s="3"/>
      <c r="AQ164" s="57"/>
      <c r="AR164" s="3"/>
      <c r="AS164" s="3"/>
      <c r="AT164" s="3"/>
      <c r="AU164" s="3"/>
      <c r="AV164" s="3"/>
      <c r="AY164" s="57"/>
      <c r="AZ164" s="3"/>
      <c r="BA164" s="3"/>
      <c r="BB164" s="3"/>
      <c r="BC164" s="3"/>
      <c r="BD164" s="3"/>
      <c r="BG164" s="57"/>
      <c r="BH164" s="3"/>
      <c r="BI164" s="3"/>
      <c r="BJ164" s="3"/>
      <c r="BK164" s="3"/>
      <c r="BL164" s="3"/>
      <c r="BO164" s="57"/>
      <c r="BP164" s="3"/>
      <c r="BQ164" s="3"/>
      <c r="BR164" s="3"/>
      <c r="BS164" s="3"/>
      <c r="BT164" s="3"/>
      <c r="BW164" s="57"/>
      <c r="BX164" s="3"/>
      <c r="BY164" s="3"/>
      <c r="BZ164" s="3"/>
      <c r="CA164" s="3"/>
      <c r="CB164" s="3"/>
      <c r="CE164" s="57"/>
      <c r="CF164" s="3"/>
      <c r="CG164" s="3"/>
      <c r="CH164" s="3"/>
      <c r="CI164" s="3"/>
      <c r="CJ164" s="3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  <c r="GK164" s="2"/>
      <c r="GM164" s="57"/>
      <c r="GN164" s="3"/>
      <c r="GO164" s="3"/>
      <c r="GP164" s="3"/>
      <c r="GQ164" s="3"/>
      <c r="GR164" s="5"/>
      <c r="GS164" s="2"/>
      <c r="GU164" s="57"/>
      <c r="GV164" s="3"/>
      <c r="GW164" s="3"/>
      <c r="GX164" s="3"/>
      <c r="GY164" s="3"/>
      <c r="GZ164" s="5"/>
    </row>
    <row r="165" spans="1:208" ht="11.25" customHeight="1" x14ac:dyDescent="0.25">
      <c r="A165" s="6" t="s">
        <v>0</v>
      </c>
      <c r="H165" s="5"/>
      <c r="I165" s="119"/>
      <c r="K165" s="57"/>
      <c r="L165" s="3"/>
      <c r="M165" s="3"/>
      <c r="N165" s="3"/>
      <c r="O165" s="3"/>
      <c r="P165" s="3"/>
      <c r="Q165" s="119"/>
      <c r="S165" s="57"/>
      <c r="T165" s="3"/>
      <c r="U165" s="3"/>
      <c r="V165" s="3"/>
      <c r="W165" s="3"/>
      <c r="X165" s="3"/>
      <c r="Y165" s="119"/>
      <c r="AA165" s="57"/>
      <c r="AB165" s="3"/>
      <c r="AC165" s="3"/>
      <c r="AD165" s="3"/>
      <c r="AE165" s="3"/>
      <c r="AF165" s="3"/>
      <c r="AG165" s="119"/>
      <c r="AI165" s="57"/>
      <c r="AJ165" s="3"/>
      <c r="AK165" s="3"/>
      <c r="AL165" s="3"/>
      <c r="AM165" s="3"/>
      <c r="AN165" s="3"/>
      <c r="AO165" s="119"/>
      <c r="AQ165" s="57"/>
      <c r="AR165" s="3"/>
      <c r="AS165" s="3"/>
      <c r="AT165" s="3"/>
      <c r="AU165" s="3"/>
      <c r="AV165" s="3"/>
      <c r="AW165" s="119"/>
      <c r="AY165" s="57"/>
      <c r="AZ165" s="3"/>
      <c r="BA165" s="3"/>
      <c r="BB165" s="3"/>
      <c r="BC165" s="3"/>
      <c r="BD165" s="3"/>
      <c r="BE165" s="119"/>
      <c r="BG165" s="57"/>
      <c r="BH165" s="3"/>
      <c r="BI165" s="3"/>
      <c r="BJ165" s="3"/>
      <c r="BK165" s="3"/>
      <c r="BL165" s="3"/>
      <c r="BM165" s="119"/>
      <c r="BO165" s="57"/>
      <c r="BP165" s="3"/>
      <c r="BQ165" s="3"/>
      <c r="BR165" s="3"/>
      <c r="BS165" s="3"/>
      <c r="BT165" s="3"/>
      <c r="BU165" s="119"/>
      <c r="BW165" s="57"/>
      <c r="BX165" s="3"/>
      <c r="BY165" s="3"/>
      <c r="BZ165" s="3"/>
      <c r="CA165" s="3"/>
      <c r="CB165" s="3"/>
      <c r="CC165" s="119"/>
      <c r="CE165" s="57"/>
      <c r="CF165" s="3"/>
      <c r="CG165" s="3"/>
      <c r="CH165" s="3"/>
      <c r="CI165" s="3"/>
      <c r="CJ165" s="3"/>
      <c r="CK165" s="119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  <c r="GK165" s="6"/>
      <c r="GM165" s="57"/>
      <c r="GN165" s="3"/>
      <c r="GO165" s="3"/>
      <c r="GP165" s="3"/>
      <c r="GQ165" s="3"/>
      <c r="GR165" s="5"/>
      <c r="GS165" s="6"/>
      <c r="GU165" s="57"/>
      <c r="GV165" s="3"/>
      <c r="GW165" s="3"/>
      <c r="GX165" s="3"/>
      <c r="GY165" s="3"/>
      <c r="GZ165" s="5"/>
    </row>
    <row r="166" spans="1:208" ht="3.75" customHeight="1" x14ac:dyDescent="0.25">
      <c r="A166" s="2"/>
      <c r="H166" s="7"/>
      <c r="K166" s="57"/>
      <c r="L166" s="3"/>
      <c r="M166" s="3"/>
      <c r="N166" s="3"/>
      <c r="O166" s="3"/>
      <c r="P166" s="240"/>
      <c r="S166" s="57"/>
      <c r="T166" s="3"/>
      <c r="U166" s="3"/>
      <c r="V166" s="3"/>
      <c r="W166" s="3"/>
      <c r="X166" s="240"/>
      <c r="AA166" s="57"/>
      <c r="AB166" s="3"/>
      <c r="AC166" s="3"/>
      <c r="AD166" s="3"/>
      <c r="AE166" s="3"/>
      <c r="AF166" s="240"/>
      <c r="AI166" s="57"/>
      <c r="AJ166" s="3"/>
      <c r="AK166" s="3"/>
      <c r="AL166" s="3"/>
      <c r="AM166" s="3"/>
      <c r="AN166" s="240"/>
      <c r="AQ166" s="57"/>
      <c r="AR166" s="3"/>
      <c r="AS166" s="3"/>
      <c r="AT166" s="3"/>
      <c r="AU166" s="3"/>
      <c r="AV166" s="240"/>
      <c r="AY166" s="57"/>
      <c r="AZ166" s="3"/>
      <c r="BA166" s="3"/>
      <c r="BB166" s="3"/>
      <c r="BC166" s="3"/>
      <c r="BD166" s="240"/>
      <c r="BG166" s="57"/>
      <c r="BH166" s="3"/>
      <c r="BI166" s="3"/>
      <c r="BJ166" s="3"/>
      <c r="BK166" s="3"/>
      <c r="BL166" s="240"/>
      <c r="BO166" s="57"/>
      <c r="BP166" s="3"/>
      <c r="BQ166" s="3"/>
      <c r="BR166" s="3"/>
      <c r="BS166" s="3"/>
      <c r="BT166" s="240"/>
      <c r="BW166" s="57"/>
      <c r="BX166" s="3"/>
      <c r="BY166" s="3"/>
      <c r="BZ166" s="3"/>
      <c r="CA166" s="3"/>
      <c r="CB166" s="240"/>
      <c r="CE166" s="57"/>
      <c r="CF166" s="3"/>
      <c r="CG166" s="3"/>
      <c r="CH166" s="3"/>
      <c r="CI166" s="3"/>
      <c r="CJ166" s="240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  <c r="GK166" s="2"/>
      <c r="GM166" s="57"/>
      <c r="GN166" s="3"/>
      <c r="GO166" s="3"/>
      <c r="GP166" s="3"/>
      <c r="GQ166" s="3"/>
      <c r="GR166" s="7"/>
      <c r="GS166" s="2"/>
      <c r="GU166" s="57"/>
      <c r="GV166" s="3"/>
      <c r="GW166" s="3"/>
      <c r="GX166" s="3"/>
      <c r="GY166" s="3"/>
      <c r="GZ166" s="7"/>
    </row>
    <row r="167" spans="1:208" ht="11.2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FEBRERO</v>
      </c>
      <c r="G167" s="3" t="str">
        <f>G128</f>
        <v xml:space="preserve">                                VIGENCIA FISCAL:      2017</v>
      </c>
      <c r="H167" s="5"/>
      <c r="K167" s="57"/>
      <c r="L167" s="3"/>
      <c r="M167" s="3"/>
      <c r="N167" s="3"/>
      <c r="O167" s="3"/>
      <c r="P167" s="3"/>
      <c r="S167" s="57"/>
      <c r="T167" s="3"/>
      <c r="U167" s="3"/>
      <c r="V167" s="3"/>
      <c r="W167" s="3"/>
      <c r="X167" s="3"/>
      <c r="AA167" s="57"/>
      <c r="AB167" s="3"/>
      <c r="AC167" s="3"/>
      <c r="AD167" s="3"/>
      <c r="AE167" s="3"/>
      <c r="AF167" s="3"/>
      <c r="AI167" s="57"/>
      <c r="AJ167" s="3"/>
      <c r="AK167" s="3"/>
      <c r="AL167" s="3"/>
      <c r="AM167" s="3"/>
      <c r="AN167" s="3"/>
      <c r="AQ167" s="57"/>
      <c r="AR167" s="3"/>
      <c r="AS167" s="3"/>
      <c r="AT167" s="3"/>
      <c r="AU167" s="3"/>
      <c r="AV167" s="3"/>
      <c r="AY167" s="57"/>
      <c r="AZ167" s="3"/>
      <c r="BA167" s="3"/>
      <c r="BB167" s="3"/>
      <c r="BC167" s="3"/>
      <c r="BD167" s="3"/>
      <c r="BG167" s="57"/>
      <c r="BH167" s="3"/>
      <c r="BI167" s="3"/>
      <c r="BJ167" s="3"/>
      <c r="BK167" s="3"/>
      <c r="BL167" s="3"/>
      <c r="BO167" s="57"/>
      <c r="BP167" s="3"/>
      <c r="BQ167" s="3"/>
      <c r="BR167" s="3"/>
      <c r="BS167" s="3"/>
      <c r="BT167" s="3"/>
      <c r="BW167" s="57"/>
      <c r="BX167" s="3"/>
      <c r="BY167" s="3"/>
      <c r="BZ167" s="3"/>
      <c r="CA167" s="3"/>
      <c r="CB167" s="3"/>
      <c r="CE167" s="57"/>
      <c r="CF167" s="3"/>
      <c r="CG167" s="3"/>
      <c r="CH167" s="3"/>
      <c r="CI167" s="3"/>
      <c r="CJ167" s="3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  <c r="GK167" s="2"/>
      <c r="GM167" s="57"/>
      <c r="GN167" s="3"/>
      <c r="GO167" s="3"/>
      <c r="GP167" s="3"/>
      <c r="GQ167" s="3"/>
      <c r="GR167" s="5"/>
      <c r="GS167" s="2"/>
      <c r="GU167" s="57"/>
      <c r="GV167" s="3"/>
      <c r="GW167" s="3"/>
      <c r="GX167" s="3"/>
      <c r="GY167" s="3"/>
      <c r="GZ167" s="5"/>
    </row>
    <row r="168" spans="1:208" ht="11.25" customHeight="1" thickBot="1" x14ac:dyDescent="0.3">
      <c r="A168" s="2"/>
      <c r="H168" s="5"/>
      <c r="K168" s="57"/>
      <c r="L168" s="3"/>
      <c r="M168" s="3"/>
      <c r="N168" s="3"/>
      <c r="O168" s="3"/>
      <c r="P168" s="3"/>
      <c r="S168" s="57"/>
      <c r="T168" s="3"/>
      <c r="U168" s="3"/>
      <c r="V168" s="3"/>
      <c r="W168" s="3"/>
      <c r="X168" s="3"/>
      <c r="AA168" s="57"/>
      <c r="AB168" s="3"/>
      <c r="AC168" s="3"/>
      <c r="AD168" s="3"/>
      <c r="AE168" s="3"/>
      <c r="AF168" s="3"/>
      <c r="AI168" s="57"/>
      <c r="AJ168" s="3"/>
      <c r="AK168" s="3"/>
      <c r="AL168" s="3"/>
      <c r="AM168" s="3"/>
      <c r="AN168" s="3"/>
      <c r="AQ168" s="57"/>
      <c r="AR168" s="3"/>
      <c r="AS168" s="3"/>
      <c r="AT168" s="3"/>
      <c r="AU168" s="3"/>
      <c r="AV168" s="3"/>
      <c r="AY168" s="57"/>
      <c r="AZ168" s="3"/>
      <c r="BA168" s="3"/>
      <c r="BB168" s="3"/>
      <c r="BC168" s="3"/>
      <c r="BD168" s="3"/>
      <c r="BG168" s="57"/>
      <c r="BH168" s="3"/>
      <c r="BI168" s="3"/>
      <c r="BJ168" s="3"/>
      <c r="BK168" s="3"/>
      <c r="BL168" s="3"/>
      <c r="BO168" s="57"/>
      <c r="BP168" s="3"/>
      <c r="BQ168" s="3"/>
      <c r="BR168" s="3"/>
      <c r="BS168" s="3"/>
      <c r="BT168" s="3"/>
      <c r="BW168" s="57"/>
      <c r="BX168" s="3"/>
      <c r="BY168" s="3"/>
      <c r="BZ168" s="3"/>
      <c r="CA168" s="3"/>
      <c r="CB168" s="3"/>
      <c r="CE168" s="57"/>
      <c r="CF168" s="3"/>
      <c r="CG168" s="3"/>
      <c r="CH168" s="3"/>
      <c r="CI168" s="3"/>
      <c r="CJ168" s="3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  <c r="GK168" s="2"/>
      <c r="GM168" s="57"/>
      <c r="GN168" s="3"/>
      <c r="GO168" s="3"/>
      <c r="GP168" s="3"/>
      <c r="GQ168" s="3"/>
      <c r="GR168" s="5"/>
      <c r="GS168" s="2"/>
      <c r="GU168" s="57"/>
      <c r="GV168" s="3"/>
      <c r="GW168" s="3"/>
      <c r="GX168" s="3"/>
      <c r="GY168" s="3"/>
      <c r="GZ168" s="5"/>
    </row>
    <row r="169" spans="1:208" ht="39" customHeight="1" thickBot="1" x14ac:dyDescent="0.3">
      <c r="A169" s="43" t="s">
        <v>119</v>
      </c>
      <c r="B169" s="44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208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0</v>
      </c>
      <c r="H170" s="121">
        <v>0</v>
      </c>
    </row>
    <row r="171" spans="1:208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0</v>
      </c>
      <c r="H171" s="123">
        <v>0</v>
      </c>
    </row>
    <row r="172" spans="1:208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22305828</v>
      </c>
      <c r="H172" s="123">
        <v>22305828</v>
      </c>
    </row>
    <row r="173" spans="1:208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208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208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0</v>
      </c>
      <c r="H175" s="123">
        <v>0</v>
      </c>
    </row>
    <row r="176" spans="1:208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397814102722+41361265091</f>
        <v>439175367813</v>
      </c>
      <c r="F176" s="122">
        <f>397814102722+41361265091</f>
        <v>439175367813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104508040036</v>
      </c>
      <c r="F179" s="122">
        <f>+F180</f>
        <v>32582408107</v>
      </c>
      <c r="G179" s="122">
        <f>+G180</f>
        <v>0</v>
      </c>
      <c r="H179" s="123">
        <f>+H180</f>
        <v>0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104508040036</v>
      </c>
      <c r="F180" s="122">
        <f>SUM(F181:F183)</f>
        <v>32582408107</v>
      </c>
      <c r="G180" s="122">
        <f>SUM(G181:G183)</f>
        <v>0</v>
      </c>
      <c r="H180" s="123">
        <f>SUM(H181:H183)</f>
        <v>0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59206889886</v>
      </c>
      <c r="F183" s="122">
        <v>31370744244</v>
      </c>
      <c r="G183" s="124">
        <v>0</v>
      </c>
      <c r="H183" s="125">
        <v>0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1226043184</v>
      </c>
      <c r="F184" s="122">
        <f>+F185</f>
        <v>1129314713</v>
      </c>
      <c r="G184" s="122">
        <f>+G185</f>
        <v>0</v>
      </c>
      <c r="H184" s="123">
        <f>+H185</f>
        <v>0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1226043184</v>
      </c>
      <c r="F185" s="127">
        <f>+F196</f>
        <v>1129314713</v>
      </c>
      <c r="G185" s="127">
        <f>+G196</f>
        <v>0</v>
      </c>
      <c r="H185" s="128">
        <f>+H196</f>
        <v>0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241" t="s">
        <v>1</v>
      </c>
      <c r="B187" s="242"/>
      <c r="C187" s="242"/>
      <c r="D187" s="242"/>
      <c r="E187" s="242"/>
      <c r="F187" s="242"/>
      <c r="G187" s="242"/>
      <c r="H187" s="243"/>
    </row>
    <row r="188" spans="1:8" ht="12" customHeight="1" x14ac:dyDescent="0.25">
      <c r="A188" s="244" t="s">
        <v>115</v>
      </c>
      <c r="B188" s="245"/>
      <c r="C188" s="245"/>
      <c r="D188" s="245"/>
      <c r="E188" s="245"/>
      <c r="F188" s="245"/>
      <c r="G188" s="245"/>
      <c r="H188" s="246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FEBRERO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12"/>
      <c r="B194" s="113"/>
      <c r="C194" s="114"/>
      <c r="D194" s="115"/>
      <c r="E194" s="115"/>
      <c r="F194" s="115"/>
      <c r="G194" s="115"/>
      <c r="H194" s="116"/>
    </row>
    <row r="195" spans="1:8" ht="27.75" customHeight="1" thickBot="1" x14ac:dyDescent="0.3">
      <c r="A195" s="43" t="s">
        <v>119</v>
      </c>
      <c r="B195" s="44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1">
        <v>240506001</v>
      </c>
      <c r="B196" s="22">
        <v>20</v>
      </c>
      <c r="C196" s="78" t="s">
        <v>91</v>
      </c>
      <c r="D196" s="120">
        <v>3500000000</v>
      </c>
      <c r="E196" s="120">
        <v>1226043184</v>
      </c>
      <c r="F196" s="120">
        <v>1129314713</v>
      </c>
      <c r="G196" s="120">
        <v>0</v>
      </c>
      <c r="H196" s="121">
        <v>0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28825832871</v>
      </c>
      <c r="F197" s="122">
        <f>+F198</f>
        <v>24244693071</v>
      </c>
      <c r="G197" s="122">
        <f>+G198</f>
        <v>867945008</v>
      </c>
      <c r="H197" s="123">
        <f>+H198</f>
        <v>867945008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28825832871</v>
      </c>
      <c r="F198" s="122">
        <f>SUM(F199:F205)</f>
        <v>24244693071</v>
      </c>
      <c r="G198" s="122">
        <f>SUM(G199:G205)</f>
        <v>867945008</v>
      </c>
      <c r="H198" s="123">
        <f>SUM(H199:H205)</f>
        <v>867945008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200000000</v>
      </c>
      <c r="F199" s="122">
        <v>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10440457287</v>
      </c>
      <c r="F201" s="122">
        <v>9579683287</v>
      </c>
      <c r="G201" s="122">
        <v>130492619</v>
      </c>
      <c r="H201" s="123">
        <v>130492619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0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1035815757</v>
      </c>
      <c r="F204" s="122">
        <v>96696957</v>
      </c>
      <c r="G204" s="122">
        <v>0</v>
      </c>
      <c r="H204" s="123">
        <v>0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17149559827</v>
      </c>
      <c r="F205" s="122">
        <v>14568312827</v>
      </c>
      <c r="G205" s="122">
        <v>737452389</v>
      </c>
      <c r="H205" s="123">
        <v>737452389</v>
      </c>
    </row>
    <row r="206" spans="1:8" ht="15" customHeight="1" thickBot="1" x14ac:dyDescent="0.3">
      <c r="A206" s="247" t="s">
        <v>191</v>
      </c>
      <c r="B206" s="248"/>
      <c r="C206" s="249"/>
      <c r="D206" s="152">
        <f>+D143+D139+D11</f>
        <v>2639412084869</v>
      </c>
      <c r="E206" s="152">
        <f>+E11+E139+E143</f>
        <v>1571855858184</v>
      </c>
      <c r="F206" s="152">
        <f>+F11+F139+F143</f>
        <v>1457722799844.01</v>
      </c>
      <c r="G206" s="152">
        <f>+G11+G139+G143</f>
        <v>46793402789.010002</v>
      </c>
      <c r="H206" s="89">
        <f>+H11+H139+H143</f>
        <v>46220123484.010002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C212" s="75"/>
      <c r="D212" s="211"/>
      <c r="E212" s="211"/>
      <c r="F212" s="211"/>
      <c r="G212" s="211"/>
      <c r="H212" s="5"/>
    </row>
    <row r="213" spans="1:8" ht="5.25" customHeight="1" x14ac:dyDescent="0.25">
      <c r="A213" s="2"/>
      <c r="C213" s="75" t="s">
        <v>192</v>
      </c>
      <c r="D213" s="212"/>
      <c r="E213" s="39"/>
      <c r="F213" s="211" t="s">
        <v>193</v>
      </c>
      <c r="G213" s="211"/>
      <c r="H213" s="5"/>
    </row>
    <row r="214" spans="1:8" ht="15.75" x14ac:dyDescent="0.25">
      <c r="A214" s="6"/>
      <c r="C214" s="213" t="s">
        <v>194</v>
      </c>
      <c r="D214" s="39"/>
      <c r="E214" s="212"/>
      <c r="F214" s="214" t="s">
        <v>195</v>
      </c>
      <c r="G214" s="211"/>
      <c r="H214" s="5"/>
    </row>
    <row r="215" spans="1:8" ht="15.75" x14ac:dyDescent="0.25">
      <c r="A215" s="6"/>
      <c r="C215" s="215" t="s">
        <v>196</v>
      </c>
      <c r="D215" s="212"/>
      <c r="E215" s="39"/>
      <c r="F215" s="161" t="s">
        <v>197</v>
      </c>
      <c r="G215" s="151"/>
      <c r="H215" s="157"/>
    </row>
    <row r="216" spans="1:8" ht="15.75" x14ac:dyDescent="0.25">
      <c r="A216" s="6"/>
      <c r="C216" s="213"/>
      <c r="D216" s="39"/>
      <c r="E216" s="39"/>
      <c r="F216" s="214"/>
      <c r="G216" s="211"/>
      <c r="H216" s="157"/>
    </row>
    <row r="217" spans="1:8" ht="16.5" hidden="1" customHeight="1" x14ac:dyDescent="0.25">
      <c r="A217" s="2"/>
      <c r="C217" s="75"/>
      <c r="D217" s="214"/>
      <c r="E217" s="211"/>
      <c r="F217" s="211"/>
      <c r="G217" s="211"/>
      <c r="H217" s="5"/>
    </row>
    <row r="218" spans="1:8" ht="16.5" hidden="1" customHeight="1" x14ac:dyDescent="0.25">
      <c r="A218" s="2"/>
      <c r="C218" s="75"/>
      <c r="D218" s="214"/>
      <c r="E218" s="39"/>
      <c r="F218" s="211"/>
      <c r="G218" s="211"/>
      <c r="H218" s="5"/>
    </row>
    <row r="219" spans="1:8" ht="16.5" customHeight="1" x14ac:dyDescent="0.25">
      <c r="A219" s="2"/>
      <c r="C219" s="75"/>
      <c r="D219" s="214"/>
      <c r="E219" s="39"/>
      <c r="F219" s="211"/>
      <c r="G219" s="211"/>
      <c r="H219" s="5"/>
    </row>
    <row r="220" spans="1:8" ht="15.75" x14ac:dyDescent="0.25">
      <c r="A220" s="2"/>
      <c r="C220" s="75"/>
      <c r="D220" s="214"/>
      <c r="E220" s="39"/>
      <c r="F220" s="211"/>
      <c r="G220" s="211"/>
      <c r="H220" s="5"/>
    </row>
    <row r="221" spans="1:8" ht="2.25" customHeight="1" x14ac:dyDescent="0.25">
      <c r="A221" s="2"/>
      <c r="C221" s="75"/>
      <c r="D221" s="214"/>
      <c r="E221" s="39"/>
      <c r="F221" s="211"/>
      <c r="G221" s="211"/>
      <c r="H221" s="5"/>
    </row>
    <row r="222" spans="1:8" ht="15.75" x14ac:dyDescent="0.25">
      <c r="A222" s="2"/>
      <c r="C222" s="216" t="s">
        <v>193</v>
      </c>
      <c r="D222" s="214" t="s">
        <v>193</v>
      </c>
      <c r="E222" s="39"/>
      <c r="F222" s="214" t="s">
        <v>193</v>
      </c>
      <c r="G222" s="211"/>
      <c r="H222" s="5"/>
    </row>
    <row r="223" spans="1:8" ht="12.75" customHeight="1" x14ac:dyDescent="0.25">
      <c r="A223" s="2"/>
      <c r="C223" s="213" t="s">
        <v>198</v>
      </c>
      <c r="D223" s="214" t="s">
        <v>199</v>
      </c>
      <c r="E223" s="39"/>
      <c r="F223" s="214" t="s">
        <v>110</v>
      </c>
      <c r="G223" s="211"/>
      <c r="H223" s="5"/>
    </row>
    <row r="224" spans="1:8" ht="17.25" customHeight="1" thickBot="1" x14ac:dyDescent="0.3">
      <c r="A224" s="103"/>
      <c r="B224" s="62"/>
      <c r="C224" s="217" t="s">
        <v>200</v>
      </c>
      <c r="D224" s="163" t="s">
        <v>201</v>
      </c>
      <c r="E224" s="164"/>
      <c r="F224" s="163" t="s">
        <v>202</v>
      </c>
      <c r="G224" s="165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9">
    <mergeCell ref="BE163:BL163"/>
    <mergeCell ref="M163:P163"/>
    <mergeCell ref="A2:H2"/>
    <mergeCell ref="A3:H3"/>
    <mergeCell ref="A49:H49"/>
    <mergeCell ref="A50:H50"/>
    <mergeCell ref="A83:H83"/>
    <mergeCell ref="A84:H84"/>
    <mergeCell ref="A123:H123"/>
    <mergeCell ref="A124:H124"/>
    <mergeCell ref="A162:H162"/>
    <mergeCell ref="A163:H163"/>
    <mergeCell ref="I163:L163"/>
    <mergeCell ref="Q163:X163"/>
    <mergeCell ref="Y163:AF163"/>
    <mergeCell ref="AG163:AN163"/>
    <mergeCell ref="AO163:AV163"/>
    <mergeCell ref="AW163:BD163"/>
    <mergeCell ref="BU163:CB163"/>
    <mergeCell ref="CC163:CJ163"/>
    <mergeCell ref="CK163:CR163"/>
    <mergeCell ref="CS163:CZ163"/>
    <mergeCell ref="DA163:DH163"/>
    <mergeCell ref="GK163:GR163"/>
    <mergeCell ref="GS163:GZ163"/>
    <mergeCell ref="A206:C206"/>
    <mergeCell ref="FE163:FL163"/>
    <mergeCell ref="FM163:FT163"/>
    <mergeCell ref="FU163:GB163"/>
    <mergeCell ref="GC163:GJ163"/>
    <mergeCell ref="A187:H187"/>
    <mergeCell ref="A188:H188"/>
    <mergeCell ref="DI163:DP163"/>
    <mergeCell ref="DQ163:DX163"/>
    <mergeCell ref="DY163:EF163"/>
    <mergeCell ref="EG163:EN163"/>
    <mergeCell ref="EO163:EV163"/>
    <mergeCell ref="EW163:FD163"/>
    <mergeCell ref="BM163:BT163"/>
  </mergeCells>
  <printOptions horizontalCentered="1" verticalCentered="1"/>
  <pageMargins left="0.31496062992125984" right="0.31496062992125984" top="0" bottom="0" header="0.31496062992125984" footer="0.31496062992125984"/>
  <pageSetup scale="58" orientation="landscape" r:id="rId1"/>
  <rowBreaks count="5" manualBreakCount="5">
    <brk id="47" max="16383" man="1"/>
    <brk id="81" max="16383" man="1"/>
    <brk id="121" max="16383" man="1"/>
    <brk id="160" max="7" man="1"/>
    <brk id="185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30"/>
  <sheetViews>
    <sheetView zoomScaleNormal="100" workbookViewId="0">
      <selection activeCell="A17" sqref="A17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32" width="11.42578125" style="1"/>
    <col min="233" max="233" width="15.42578125" style="1" customWidth="1"/>
    <col min="234" max="234" width="3.85546875" style="1" customWidth="1"/>
    <col min="235" max="235" width="49.85546875" style="1" customWidth="1"/>
    <col min="236" max="236" width="22.5703125" style="1" customWidth="1"/>
    <col min="237" max="237" width="23" style="1" customWidth="1"/>
    <col min="238" max="238" width="22.85546875" style="1" customWidth="1"/>
    <col min="239" max="239" width="23.42578125" style="1" customWidth="1"/>
    <col min="240" max="240" width="22" style="1" customWidth="1"/>
    <col min="241" max="242" width="11.42578125" style="1"/>
    <col min="243" max="243" width="18.140625" style="1" bestFit="1" customWidth="1"/>
    <col min="244" max="488" width="11.42578125" style="1"/>
    <col min="489" max="489" width="15.42578125" style="1" customWidth="1"/>
    <col min="490" max="490" width="3.85546875" style="1" customWidth="1"/>
    <col min="491" max="491" width="49.85546875" style="1" customWidth="1"/>
    <col min="492" max="492" width="22.5703125" style="1" customWidth="1"/>
    <col min="493" max="493" width="23" style="1" customWidth="1"/>
    <col min="494" max="494" width="22.85546875" style="1" customWidth="1"/>
    <col min="495" max="495" width="23.42578125" style="1" customWidth="1"/>
    <col min="496" max="496" width="22" style="1" customWidth="1"/>
    <col min="497" max="498" width="11.42578125" style="1"/>
    <col min="499" max="499" width="18.140625" style="1" bestFit="1" customWidth="1"/>
    <col min="500" max="744" width="11.42578125" style="1"/>
    <col min="745" max="745" width="15.42578125" style="1" customWidth="1"/>
    <col min="746" max="746" width="3.85546875" style="1" customWidth="1"/>
    <col min="747" max="747" width="49.85546875" style="1" customWidth="1"/>
    <col min="748" max="748" width="22.5703125" style="1" customWidth="1"/>
    <col min="749" max="749" width="23" style="1" customWidth="1"/>
    <col min="750" max="750" width="22.85546875" style="1" customWidth="1"/>
    <col min="751" max="751" width="23.42578125" style="1" customWidth="1"/>
    <col min="752" max="752" width="22" style="1" customWidth="1"/>
    <col min="753" max="754" width="11.42578125" style="1"/>
    <col min="755" max="755" width="18.140625" style="1" bestFit="1" customWidth="1"/>
    <col min="756" max="1000" width="11.42578125" style="1"/>
    <col min="1001" max="1001" width="15.42578125" style="1" customWidth="1"/>
    <col min="1002" max="1002" width="3.85546875" style="1" customWidth="1"/>
    <col min="1003" max="1003" width="49.85546875" style="1" customWidth="1"/>
    <col min="1004" max="1004" width="22.5703125" style="1" customWidth="1"/>
    <col min="1005" max="1005" width="23" style="1" customWidth="1"/>
    <col min="1006" max="1006" width="22.85546875" style="1" customWidth="1"/>
    <col min="1007" max="1007" width="23.42578125" style="1" customWidth="1"/>
    <col min="1008" max="1008" width="22" style="1" customWidth="1"/>
    <col min="1009" max="1010" width="11.42578125" style="1"/>
    <col min="1011" max="1011" width="18.140625" style="1" bestFit="1" customWidth="1"/>
    <col min="1012" max="1256" width="11.42578125" style="1"/>
    <col min="1257" max="1257" width="15.42578125" style="1" customWidth="1"/>
    <col min="1258" max="1258" width="3.85546875" style="1" customWidth="1"/>
    <col min="1259" max="1259" width="49.85546875" style="1" customWidth="1"/>
    <col min="1260" max="1260" width="22.5703125" style="1" customWidth="1"/>
    <col min="1261" max="1261" width="23" style="1" customWidth="1"/>
    <col min="1262" max="1262" width="22.85546875" style="1" customWidth="1"/>
    <col min="1263" max="1263" width="23.42578125" style="1" customWidth="1"/>
    <col min="1264" max="1264" width="22" style="1" customWidth="1"/>
    <col min="1265" max="1266" width="11.42578125" style="1"/>
    <col min="1267" max="1267" width="18.140625" style="1" bestFit="1" customWidth="1"/>
    <col min="1268" max="1512" width="11.42578125" style="1"/>
    <col min="1513" max="1513" width="15.42578125" style="1" customWidth="1"/>
    <col min="1514" max="1514" width="3.85546875" style="1" customWidth="1"/>
    <col min="1515" max="1515" width="49.85546875" style="1" customWidth="1"/>
    <col min="1516" max="1516" width="22.5703125" style="1" customWidth="1"/>
    <col min="1517" max="1517" width="23" style="1" customWidth="1"/>
    <col min="1518" max="1518" width="22.85546875" style="1" customWidth="1"/>
    <col min="1519" max="1519" width="23.42578125" style="1" customWidth="1"/>
    <col min="1520" max="1520" width="22" style="1" customWidth="1"/>
    <col min="1521" max="1522" width="11.42578125" style="1"/>
    <col min="1523" max="1523" width="18.140625" style="1" bestFit="1" customWidth="1"/>
    <col min="1524" max="1768" width="11.42578125" style="1"/>
    <col min="1769" max="1769" width="15.42578125" style="1" customWidth="1"/>
    <col min="1770" max="1770" width="3.85546875" style="1" customWidth="1"/>
    <col min="1771" max="1771" width="49.85546875" style="1" customWidth="1"/>
    <col min="1772" max="1772" width="22.5703125" style="1" customWidth="1"/>
    <col min="1773" max="1773" width="23" style="1" customWidth="1"/>
    <col min="1774" max="1774" width="22.85546875" style="1" customWidth="1"/>
    <col min="1775" max="1775" width="23.42578125" style="1" customWidth="1"/>
    <col min="1776" max="1776" width="22" style="1" customWidth="1"/>
    <col min="1777" max="1778" width="11.42578125" style="1"/>
    <col min="1779" max="1779" width="18.140625" style="1" bestFit="1" customWidth="1"/>
    <col min="1780" max="2024" width="11.42578125" style="1"/>
    <col min="2025" max="2025" width="15.42578125" style="1" customWidth="1"/>
    <col min="2026" max="2026" width="3.85546875" style="1" customWidth="1"/>
    <col min="2027" max="2027" width="49.85546875" style="1" customWidth="1"/>
    <col min="2028" max="2028" width="22.5703125" style="1" customWidth="1"/>
    <col min="2029" max="2029" width="23" style="1" customWidth="1"/>
    <col min="2030" max="2030" width="22.85546875" style="1" customWidth="1"/>
    <col min="2031" max="2031" width="23.42578125" style="1" customWidth="1"/>
    <col min="2032" max="2032" width="22" style="1" customWidth="1"/>
    <col min="2033" max="2034" width="11.42578125" style="1"/>
    <col min="2035" max="2035" width="18.140625" style="1" bestFit="1" customWidth="1"/>
    <col min="2036" max="2280" width="11.42578125" style="1"/>
    <col min="2281" max="2281" width="15.42578125" style="1" customWidth="1"/>
    <col min="2282" max="2282" width="3.85546875" style="1" customWidth="1"/>
    <col min="2283" max="2283" width="49.85546875" style="1" customWidth="1"/>
    <col min="2284" max="2284" width="22.5703125" style="1" customWidth="1"/>
    <col min="2285" max="2285" width="23" style="1" customWidth="1"/>
    <col min="2286" max="2286" width="22.85546875" style="1" customWidth="1"/>
    <col min="2287" max="2287" width="23.42578125" style="1" customWidth="1"/>
    <col min="2288" max="2288" width="22" style="1" customWidth="1"/>
    <col min="2289" max="2290" width="11.42578125" style="1"/>
    <col min="2291" max="2291" width="18.140625" style="1" bestFit="1" customWidth="1"/>
    <col min="2292" max="2536" width="11.42578125" style="1"/>
    <col min="2537" max="2537" width="15.42578125" style="1" customWidth="1"/>
    <col min="2538" max="2538" width="3.85546875" style="1" customWidth="1"/>
    <col min="2539" max="2539" width="49.85546875" style="1" customWidth="1"/>
    <col min="2540" max="2540" width="22.5703125" style="1" customWidth="1"/>
    <col min="2541" max="2541" width="23" style="1" customWidth="1"/>
    <col min="2542" max="2542" width="22.85546875" style="1" customWidth="1"/>
    <col min="2543" max="2543" width="23.42578125" style="1" customWidth="1"/>
    <col min="2544" max="2544" width="22" style="1" customWidth="1"/>
    <col min="2545" max="2546" width="11.42578125" style="1"/>
    <col min="2547" max="2547" width="18.140625" style="1" bestFit="1" customWidth="1"/>
    <col min="2548" max="2792" width="11.42578125" style="1"/>
    <col min="2793" max="2793" width="15.42578125" style="1" customWidth="1"/>
    <col min="2794" max="2794" width="3.85546875" style="1" customWidth="1"/>
    <col min="2795" max="2795" width="49.85546875" style="1" customWidth="1"/>
    <col min="2796" max="2796" width="22.5703125" style="1" customWidth="1"/>
    <col min="2797" max="2797" width="23" style="1" customWidth="1"/>
    <col min="2798" max="2798" width="22.85546875" style="1" customWidth="1"/>
    <col min="2799" max="2799" width="23.42578125" style="1" customWidth="1"/>
    <col min="2800" max="2800" width="22" style="1" customWidth="1"/>
    <col min="2801" max="2802" width="11.42578125" style="1"/>
    <col min="2803" max="2803" width="18.140625" style="1" bestFit="1" customWidth="1"/>
    <col min="2804" max="3048" width="11.42578125" style="1"/>
    <col min="3049" max="3049" width="15.42578125" style="1" customWidth="1"/>
    <col min="3050" max="3050" width="3.85546875" style="1" customWidth="1"/>
    <col min="3051" max="3051" width="49.85546875" style="1" customWidth="1"/>
    <col min="3052" max="3052" width="22.5703125" style="1" customWidth="1"/>
    <col min="3053" max="3053" width="23" style="1" customWidth="1"/>
    <col min="3054" max="3054" width="22.85546875" style="1" customWidth="1"/>
    <col min="3055" max="3055" width="23.42578125" style="1" customWidth="1"/>
    <col min="3056" max="3056" width="22" style="1" customWidth="1"/>
    <col min="3057" max="3058" width="11.42578125" style="1"/>
    <col min="3059" max="3059" width="18.140625" style="1" bestFit="1" customWidth="1"/>
    <col min="3060" max="3304" width="11.42578125" style="1"/>
    <col min="3305" max="3305" width="15.42578125" style="1" customWidth="1"/>
    <col min="3306" max="3306" width="3.85546875" style="1" customWidth="1"/>
    <col min="3307" max="3307" width="49.85546875" style="1" customWidth="1"/>
    <col min="3308" max="3308" width="22.5703125" style="1" customWidth="1"/>
    <col min="3309" max="3309" width="23" style="1" customWidth="1"/>
    <col min="3310" max="3310" width="22.85546875" style="1" customWidth="1"/>
    <col min="3311" max="3311" width="23.42578125" style="1" customWidth="1"/>
    <col min="3312" max="3312" width="22" style="1" customWidth="1"/>
    <col min="3313" max="3314" width="11.42578125" style="1"/>
    <col min="3315" max="3315" width="18.140625" style="1" bestFit="1" customWidth="1"/>
    <col min="3316" max="3560" width="11.42578125" style="1"/>
    <col min="3561" max="3561" width="15.42578125" style="1" customWidth="1"/>
    <col min="3562" max="3562" width="3.85546875" style="1" customWidth="1"/>
    <col min="3563" max="3563" width="49.85546875" style="1" customWidth="1"/>
    <col min="3564" max="3564" width="22.5703125" style="1" customWidth="1"/>
    <col min="3565" max="3565" width="23" style="1" customWidth="1"/>
    <col min="3566" max="3566" width="22.85546875" style="1" customWidth="1"/>
    <col min="3567" max="3567" width="23.42578125" style="1" customWidth="1"/>
    <col min="3568" max="3568" width="22" style="1" customWidth="1"/>
    <col min="3569" max="3570" width="11.42578125" style="1"/>
    <col min="3571" max="3571" width="18.140625" style="1" bestFit="1" customWidth="1"/>
    <col min="3572" max="3816" width="11.42578125" style="1"/>
    <col min="3817" max="3817" width="15.42578125" style="1" customWidth="1"/>
    <col min="3818" max="3818" width="3.85546875" style="1" customWidth="1"/>
    <col min="3819" max="3819" width="49.85546875" style="1" customWidth="1"/>
    <col min="3820" max="3820" width="22.5703125" style="1" customWidth="1"/>
    <col min="3821" max="3821" width="23" style="1" customWidth="1"/>
    <col min="3822" max="3822" width="22.85546875" style="1" customWidth="1"/>
    <col min="3823" max="3823" width="23.42578125" style="1" customWidth="1"/>
    <col min="3824" max="3824" width="22" style="1" customWidth="1"/>
    <col min="3825" max="3826" width="11.42578125" style="1"/>
    <col min="3827" max="3827" width="18.140625" style="1" bestFit="1" customWidth="1"/>
    <col min="3828" max="4072" width="11.42578125" style="1"/>
    <col min="4073" max="4073" width="15.42578125" style="1" customWidth="1"/>
    <col min="4074" max="4074" width="3.85546875" style="1" customWidth="1"/>
    <col min="4075" max="4075" width="49.85546875" style="1" customWidth="1"/>
    <col min="4076" max="4076" width="22.5703125" style="1" customWidth="1"/>
    <col min="4077" max="4077" width="23" style="1" customWidth="1"/>
    <col min="4078" max="4078" width="22.85546875" style="1" customWidth="1"/>
    <col min="4079" max="4079" width="23.42578125" style="1" customWidth="1"/>
    <col min="4080" max="4080" width="22" style="1" customWidth="1"/>
    <col min="4081" max="4082" width="11.42578125" style="1"/>
    <col min="4083" max="4083" width="18.140625" style="1" bestFit="1" customWidth="1"/>
    <col min="4084" max="4328" width="11.42578125" style="1"/>
    <col min="4329" max="4329" width="15.42578125" style="1" customWidth="1"/>
    <col min="4330" max="4330" width="3.85546875" style="1" customWidth="1"/>
    <col min="4331" max="4331" width="49.85546875" style="1" customWidth="1"/>
    <col min="4332" max="4332" width="22.5703125" style="1" customWidth="1"/>
    <col min="4333" max="4333" width="23" style="1" customWidth="1"/>
    <col min="4334" max="4334" width="22.85546875" style="1" customWidth="1"/>
    <col min="4335" max="4335" width="23.42578125" style="1" customWidth="1"/>
    <col min="4336" max="4336" width="22" style="1" customWidth="1"/>
    <col min="4337" max="4338" width="11.42578125" style="1"/>
    <col min="4339" max="4339" width="18.140625" style="1" bestFit="1" customWidth="1"/>
    <col min="4340" max="4584" width="11.42578125" style="1"/>
    <col min="4585" max="4585" width="15.42578125" style="1" customWidth="1"/>
    <col min="4586" max="4586" width="3.85546875" style="1" customWidth="1"/>
    <col min="4587" max="4587" width="49.85546875" style="1" customWidth="1"/>
    <col min="4588" max="4588" width="22.5703125" style="1" customWidth="1"/>
    <col min="4589" max="4589" width="23" style="1" customWidth="1"/>
    <col min="4590" max="4590" width="22.85546875" style="1" customWidth="1"/>
    <col min="4591" max="4591" width="23.42578125" style="1" customWidth="1"/>
    <col min="4592" max="4592" width="22" style="1" customWidth="1"/>
    <col min="4593" max="4594" width="11.42578125" style="1"/>
    <col min="4595" max="4595" width="18.140625" style="1" bestFit="1" customWidth="1"/>
    <col min="4596" max="4840" width="11.42578125" style="1"/>
    <col min="4841" max="4841" width="15.42578125" style="1" customWidth="1"/>
    <col min="4842" max="4842" width="3.85546875" style="1" customWidth="1"/>
    <col min="4843" max="4843" width="49.85546875" style="1" customWidth="1"/>
    <col min="4844" max="4844" width="22.5703125" style="1" customWidth="1"/>
    <col min="4845" max="4845" width="23" style="1" customWidth="1"/>
    <col min="4846" max="4846" width="22.85546875" style="1" customWidth="1"/>
    <col min="4847" max="4847" width="23.42578125" style="1" customWidth="1"/>
    <col min="4848" max="4848" width="22" style="1" customWidth="1"/>
    <col min="4849" max="4850" width="11.42578125" style="1"/>
    <col min="4851" max="4851" width="18.140625" style="1" bestFit="1" customWidth="1"/>
    <col min="4852" max="5096" width="11.42578125" style="1"/>
    <col min="5097" max="5097" width="15.42578125" style="1" customWidth="1"/>
    <col min="5098" max="5098" width="3.85546875" style="1" customWidth="1"/>
    <col min="5099" max="5099" width="49.85546875" style="1" customWidth="1"/>
    <col min="5100" max="5100" width="22.5703125" style="1" customWidth="1"/>
    <col min="5101" max="5101" width="23" style="1" customWidth="1"/>
    <col min="5102" max="5102" width="22.85546875" style="1" customWidth="1"/>
    <col min="5103" max="5103" width="23.42578125" style="1" customWidth="1"/>
    <col min="5104" max="5104" width="22" style="1" customWidth="1"/>
    <col min="5105" max="5106" width="11.42578125" style="1"/>
    <col min="5107" max="5107" width="18.140625" style="1" bestFit="1" customWidth="1"/>
    <col min="5108" max="5352" width="11.42578125" style="1"/>
    <col min="5353" max="5353" width="15.42578125" style="1" customWidth="1"/>
    <col min="5354" max="5354" width="3.85546875" style="1" customWidth="1"/>
    <col min="5355" max="5355" width="49.85546875" style="1" customWidth="1"/>
    <col min="5356" max="5356" width="22.5703125" style="1" customWidth="1"/>
    <col min="5357" max="5357" width="23" style="1" customWidth="1"/>
    <col min="5358" max="5358" width="22.85546875" style="1" customWidth="1"/>
    <col min="5359" max="5359" width="23.42578125" style="1" customWidth="1"/>
    <col min="5360" max="5360" width="22" style="1" customWidth="1"/>
    <col min="5361" max="5362" width="11.42578125" style="1"/>
    <col min="5363" max="5363" width="18.140625" style="1" bestFit="1" customWidth="1"/>
    <col min="5364" max="5608" width="11.42578125" style="1"/>
    <col min="5609" max="5609" width="15.42578125" style="1" customWidth="1"/>
    <col min="5610" max="5610" width="3.85546875" style="1" customWidth="1"/>
    <col min="5611" max="5611" width="49.85546875" style="1" customWidth="1"/>
    <col min="5612" max="5612" width="22.5703125" style="1" customWidth="1"/>
    <col min="5613" max="5613" width="23" style="1" customWidth="1"/>
    <col min="5614" max="5614" width="22.85546875" style="1" customWidth="1"/>
    <col min="5615" max="5615" width="23.42578125" style="1" customWidth="1"/>
    <col min="5616" max="5616" width="22" style="1" customWidth="1"/>
    <col min="5617" max="5618" width="11.42578125" style="1"/>
    <col min="5619" max="5619" width="18.140625" style="1" bestFit="1" customWidth="1"/>
    <col min="5620" max="5864" width="11.42578125" style="1"/>
    <col min="5865" max="5865" width="15.42578125" style="1" customWidth="1"/>
    <col min="5866" max="5866" width="3.85546875" style="1" customWidth="1"/>
    <col min="5867" max="5867" width="49.85546875" style="1" customWidth="1"/>
    <col min="5868" max="5868" width="22.5703125" style="1" customWidth="1"/>
    <col min="5869" max="5869" width="23" style="1" customWidth="1"/>
    <col min="5870" max="5870" width="22.85546875" style="1" customWidth="1"/>
    <col min="5871" max="5871" width="23.42578125" style="1" customWidth="1"/>
    <col min="5872" max="5872" width="22" style="1" customWidth="1"/>
    <col min="5873" max="5874" width="11.42578125" style="1"/>
    <col min="5875" max="5875" width="18.140625" style="1" bestFit="1" customWidth="1"/>
    <col min="5876" max="6120" width="11.42578125" style="1"/>
    <col min="6121" max="6121" width="15.42578125" style="1" customWidth="1"/>
    <col min="6122" max="6122" width="3.85546875" style="1" customWidth="1"/>
    <col min="6123" max="6123" width="49.85546875" style="1" customWidth="1"/>
    <col min="6124" max="6124" width="22.5703125" style="1" customWidth="1"/>
    <col min="6125" max="6125" width="23" style="1" customWidth="1"/>
    <col min="6126" max="6126" width="22.85546875" style="1" customWidth="1"/>
    <col min="6127" max="6127" width="23.42578125" style="1" customWidth="1"/>
    <col min="6128" max="6128" width="22" style="1" customWidth="1"/>
    <col min="6129" max="6130" width="11.42578125" style="1"/>
    <col min="6131" max="6131" width="18.140625" style="1" bestFit="1" customWidth="1"/>
    <col min="6132" max="6376" width="11.42578125" style="1"/>
    <col min="6377" max="6377" width="15.42578125" style="1" customWidth="1"/>
    <col min="6378" max="6378" width="3.85546875" style="1" customWidth="1"/>
    <col min="6379" max="6379" width="49.85546875" style="1" customWidth="1"/>
    <col min="6380" max="6380" width="22.5703125" style="1" customWidth="1"/>
    <col min="6381" max="6381" width="23" style="1" customWidth="1"/>
    <col min="6382" max="6382" width="22.85546875" style="1" customWidth="1"/>
    <col min="6383" max="6383" width="23.42578125" style="1" customWidth="1"/>
    <col min="6384" max="6384" width="22" style="1" customWidth="1"/>
    <col min="6385" max="6386" width="11.42578125" style="1"/>
    <col min="6387" max="6387" width="18.140625" style="1" bestFit="1" customWidth="1"/>
    <col min="6388" max="6632" width="11.42578125" style="1"/>
    <col min="6633" max="6633" width="15.42578125" style="1" customWidth="1"/>
    <col min="6634" max="6634" width="3.85546875" style="1" customWidth="1"/>
    <col min="6635" max="6635" width="49.85546875" style="1" customWidth="1"/>
    <col min="6636" max="6636" width="22.5703125" style="1" customWidth="1"/>
    <col min="6637" max="6637" width="23" style="1" customWidth="1"/>
    <col min="6638" max="6638" width="22.85546875" style="1" customWidth="1"/>
    <col min="6639" max="6639" width="23.42578125" style="1" customWidth="1"/>
    <col min="6640" max="6640" width="22" style="1" customWidth="1"/>
    <col min="6641" max="6642" width="11.42578125" style="1"/>
    <col min="6643" max="6643" width="18.140625" style="1" bestFit="1" customWidth="1"/>
    <col min="6644" max="6888" width="11.42578125" style="1"/>
    <col min="6889" max="6889" width="15.42578125" style="1" customWidth="1"/>
    <col min="6890" max="6890" width="3.85546875" style="1" customWidth="1"/>
    <col min="6891" max="6891" width="49.85546875" style="1" customWidth="1"/>
    <col min="6892" max="6892" width="22.5703125" style="1" customWidth="1"/>
    <col min="6893" max="6893" width="23" style="1" customWidth="1"/>
    <col min="6894" max="6894" width="22.85546875" style="1" customWidth="1"/>
    <col min="6895" max="6895" width="23.42578125" style="1" customWidth="1"/>
    <col min="6896" max="6896" width="22" style="1" customWidth="1"/>
    <col min="6897" max="6898" width="11.42578125" style="1"/>
    <col min="6899" max="6899" width="18.140625" style="1" bestFit="1" customWidth="1"/>
    <col min="6900" max="7144" width="11.42578125" style="1"/>
    <col min="7145" max="7145" width="15.42578125" style="1" customWidth="1"/>
    <col min="7146" max="7146" width="3.85546875" style="1" customWidth="1"/>
    <col min="7147" max="7147" width="49.85546875" style="1" customWidth="1"/>
    <col min="7148" max="7148" width="22.5703125" style="1" customWidth="1"/>
    <col min="7149" max="7149" width="23" style="1" customWidth="1"/>
    <col min="7150" max="7150" width="22.85546875" style="1" customWidth="1"/>
    <col min="7151" max="7151" width="23.42578125" style="1" customWidth="1"/>
    <col min="7152" max="7152" width="22" style="1" customWidth="1"/>
    <col min="7153" max="7154" width="11.42578125" style="1"/>
    <col min="7155" max="7155" width="18.140625" style="1" bestFit="1" customWidth="1"/>
    <col min="7156" max="7400" width="11.42578125" style="1"/>
    <col min="7401" max="7401" width="15.42578125" style="1" customWidth="1"/>
    <col min="7402" max="7402" width="3.85546875" style="1" customWidth="1"/>
    <col min="7403" max="7403" width="49.85546875" style="1" customWidth="1"/>
    <col min="7404" max="7404" width="22.5703125" style="1" customWidth="1"/>
    <col min="7405" max="7405" width="23" style="1" customWidth="1"/>
    <col min="7406" max="7406" width="22.85546875" style="1" customWidth="1"/>
    <col min="7407" max="7407" width="23.42578125" style="1" customWidth="1"/>
    <col min="7408" max="7408" width="22" style="1" customWidth="1"/>
    <col min="7409" max="7410" width="11.42578125" style="1"/>
    <col min="7411" max="7411" width="18.140625" style="1" bestFit="1" customWidth="1"/>
    <col min="7412" max="7656" width="11.42578125" style="1"/>
    <col min="7657" max="7657" width="15.42578125" style="1" customWidth="1"/>
    <col min="7658" max="7658" width="3.85546875" style="1" customWidth="1"/>
    <col min="7659" max="7659" width="49.85546875" style="1" customWidth="1"/>
    <col min="7660" max="7660" width="22.5703125" style="1" customWidth="1"/>
    <col min="7661" max="7661" width="23" style="1" customWidth="1"/>
    <col min="7662" max="7662" width="22.85546875" style="1" customWidth="1"/>
    <col min="7663" max="7663" width="23.42578125" style="1" customWidth="1"/>
    <col min="7664" max="7664" width="22" style="1" customWidth="1"/>
    <col min="7665" max="7666" width="11.42578125" style="1"/>
    <col min="7667" max="7667" width="18.140625" style="1" bestFit="1" customWidth="1"/>
    <col min="7668" max="7912" width="11.42578125" style="1"/>
    <col min="7913" max="7913" width="15.42578125" style="1" customWidth="1"/>
    <col min="7914" max="7914" width="3.85546875" style="1" customWidth="1"/>
    <col min="7915" max="7915" width="49.85546875" style="1" customWidth="1"/>
    <col min="7916" max="7916" width="22.5703125" style="1" customWidth="1"/>
    <col min="7917" max="7917" width="23" style="1" customWidth="1"/>
    <col min="7918" max="7918" width="22.85546875" style="1" customWidth="1"/>
    <col min="7919" max="7919" width="23.42578125" style="1" customWidth="1"/>
    <col min="7920" max="7920" width="22" style="1" customWidth="1"/>
    <col min="7921" max="7922" width="11.42578125" style="1"/>
    <col min="7923" max="7923" width="18.140625" style="1" bestFit="1" customWidth="1"/>
    <col min="7924" max="8168" width="11.42578125" style="1"/>
    <col min="8169" max="8169" width="15.42578125" style="1" customWidth="1"/>
    <col min="8170" max="8170" width="3.85546875" style="1" customWidth="1"/>
    <col min="8171" max="8171" width="49.85546875" style="1" customWidth="1"/>
    <col min="8172" max="8172" width="22.5703125" style="1" customWidth="1"/>
    <col min="8173" max="8173" width="23" style="1" customWidth="1"/>
    <col min="8174" max="8174" width="22.85546875" style="1" customWidth="1"/>
    <col min="8175" max="8175" width="23.42578125" style="1" customWidth="1"/>
    <col min="8176" max="8176" width="22" style="1" customWidth="1"/>
    <col min="8177" max="8178" width="11.42578125" style="1"/>
    <col min="8179" max="8179" width="18.140625" style="1" bestFit="1" customWidth="1"/>
    <col min="8180" max="8424" width="11.42578125" style="1"/>
    <col min="8425" max="8425" width="15.42578125" style="1" customWidth="1"/>
    <col min="8426" max="8426" width="3.85546875" style="1" customWidth="1"/>
    <col min="8427" max="8427" width="49.85546875" style="1" customWidth="1"/>
    <col min="8428" max="8428" width="22.5703125" style="1" customWidth="1"/>
    <col min="8429" max="8429" width="23" style="1" customWidth="1"/>
    <col min="8430" max="8430" width="22.85546875" style="1" customWidth="1"/>
    <col min="8431" max="8431" width="23.42578125" style="1" customWidth="1"/>
    <col min="8432" max="8432" width="22" style="1" customWidth="1"/>
    <col min="8433" max="8434" width="11.42578125" style="1"/>
    <col min="8435" max="8435" width="18.140625" style="1" bestFit="1" customWidth="1"/>
    <col min="8436" max="8680" width="11.42578125" style="1"/>
    <col min="8681" max="8681" width="15.42578125" style="1" customWidth="1"/>
    <col min="8682" max="8682" width="3.85546875" style="1" customWidth="1"/>
    <col min="8683" max="8683" width="49.85546875" style="1" customWidth="1"/>
    <col min="8684" max="8684" width="22.5703125" style="1" customWidth="1"/>
    <col min="8685" max="8685" width="23" style="1" customWidth="1"/>
    <col min="8686" max="8686" width="22.85546875" style="1" customWidth="1"/>
    <col min="8687" max="8687" width="23.42578125" style="1" customWidth="1"/>
    <col min="8688" max="8688" width="22" style="1" customWidth="1"/>
    <col min="8689" max="8690" width="11.42578125" style="1"/>
    <col min="8691" max="8691" width="18.140625" style="1" bestFit="1" customWidth="1"/>
    <col min="8692" max="8936" width="11.42578125" style="1"/>
    <col min="8937" max="8937" width="15.42578125" style="1" customWidth="1"/>
    <col min="8938" max="8938" width="3.85546875" style="1" customWidth="1"/>
    <col min="8939" max="8939" width="49.85546875" style="1" customWidth="1"/>
    <col min="8940" max="8940" width="22.5703125" style="1" customWidth="1"/>
    <col min="8941" max="8941" width="23" style="1" customWidth="1"/>
    <col min="8942" max="8942" width="22.85546875" style="1" customWidth="1"/>
    <col min="8943" max="8943" width="23.42578125" style="1" customWidth="1"/>
    <col min="8944" max="8944" width="22" style="1" customWidth="1"/>
    <col min="8945" max="8946" width="11.42578125" style="1"/>
    <col min="8947" max="8947" width="18.140625" style="1" bestFit="1" customWidth="1"/>
    <col min="8948" max="9192" width="11.42578125" style="1"/>
    <col min="9193" max="9193" width="15.42578125" style="1" customWidth="1"/>
    <col min="9194" max="9194" width="3.85546875" style="1" customWidth="1"/>
    <col min="9195" max="9195" width="49.85546875" style="1" customWidth="1"/>
    <col min="9196" max="9196" width="22.5703125" style="1" customWidth="1"/>
    <col min="9197" max="9197" width="23" style="1" customWidth="1"/>
    <col min="9198" max="9198" width="22.85546875" style="1" customWidth="1"/>
    <col min="9199" max="9199" width="23.42578125" style="1" customWidth="1"/>
    <col min="9200" max="9200" width="22" style="1" customWidth="1"/>
    <col min="9201" max="9202" width="11.42578125" style="1"/>
    <col min="9203" max="9203" width="18.140625" style="1" bestFit="1" customWidth="1"/>
    <col min="9204" max="9448" width="11.42578125" style="1"/>
    <col min="9449" max="9449" width="15.42578125" style="1" customWidth="1"/>
    <col min="9450" max="9450" width="3.85546875" style="1" customWidth="1"/>
    <col min="9451" max="9451" width="49.85546875" style="1" customWidth="1"/>
    <col min="9452" max="9452" width="22.5703125" style="1" customWidth="1"/>
    <col min="9453" max="9453" width="23" style="1" customWidth="1"/>
    <col min="9454" max="9454" width="22.85546875" style="1" customWidth="1"/>
    <col min="9455" max="9455" width="23.42578125" style="1" customWidth="1"/>
    <col min="9456" max="9456" width="22" style="1" customWidth="1"/>
    <col min="9457" max="9458" width="11.42578125" style="1"/>
    <col min="9459" max="9459" width="18.140625" style="1" bestFit="1" customWidth="1"/>
    <col min="9460" max="9704" width="11.42578125" style="1"/>
    <col min="9705" max="9705" width="15.42578125" style="1" customWidth="1"/>
    <col min="9706" max="9706" width="3.85546875" style="1" customWidth="1"/>
    <col min="9707" max="9707" width="49.85546875" style="1" customWidth="1"/>
    <col min="9708" max="9708" width="22.5703125" style="1" customWidth="1"/>
    <col min="9709" max="9709" width="23" style="1" customWidth="1"/>
    <col min="9710" max="9710" width="22.85546875" style="1" customWidth="1"/>
    <col min="9711" max="9711" width="23.42578125" style="1" customWidth="1"/>
    <col min="9712" max="9712" width="22" style="1" customWidth="1"/>
    <col min="9713" max="9714" width="11.42578125" style="1"/>
    <col min="9715" max="9715" width="18.140625" style="1" bestFit="1" customWidth="1"/>
    <col min="9716" max="9960" width="11.42578125" style="1"/>
    <col min="9961" max="9961" width="15.42578125" style="1" customWidth="1"/>
    <col min="9962" max="9962" width="3.85546875" style="1" customWidth="1"/>
    <col min="9963" max="9963" width="49.85546875" style="1" customWidth="1"/>
    <col min="9964" max="9964" width="22.5703125" style="1" customWidth="1"/>
    <col min="9965" max="9965" width="23" style="1" customWidth="1"/>
    <col min="9966" max="9966" width="22.85546875" style="1" customWidth="1"/>
    <col min="9967" max="9967" width="23.42578125" style="1" customWidth="1"/>
    <col min="9968" max="9968" width="22" style="1" customWidth="1"/>
    <col min="9969" max="9970" width="11.42578125" style="1"/>
    <col min="9971" max="9971" width="18.140625" style="1" bestFit="1" customWidth="1"/>
    <col min="9972" max="10216" width="11.42578125" style="1"/>
    <col min="10217" max="10217" width="15.42578125" style="1" customWidth="1"/>
    <col min="10218" max="10218" width="3.85546875" style="1" customWidth="1"/>
    <col min="10219" max="10219" width="49.85546875" style="1" customWidth="1"/>
    <col min="10220" max="10220" width="22.5703125" style="1" customWidth="1"/>
    <col min="10221" max="10221" width="23" style="1" customWidth="1"/>
    <col min="10222" max="10222" width="22.85546875" style="1" customWidth="1"/>
    <col min="10223" max="10223" width="23.42578125" style="1" customWidth="1"/>
    <col min="10224" max="10224" width="22" style="1" customWidth="1"/>
    <col min="10225" max="10226" width="11.42578125" style="1"/>
    <col min="10227" max="10227" width="18.140625" style="1" bestFit="1" customWidth="1"/>
    <col min="10228" max="10472" width="11.42578125" style="1"/>
    <col min="10473" max="10473" width="15.42578125" style="1" customWidth="1"/>
    <col min="10474" max="10474" width="3.85546875" style="1" customWidth="1"/>
    <col min="10475" max="10475" width="49.85546875" style="1" customWidth="1"/>
    <col min="10476" max="10476" width="22.5703125" style="1" customWidth="1"/>
    <col min="10477" max="10477" width="23" style="1" customWidth="1"/>
    <col min="10478" max="10478" width="22.85546875" style="1" customWidth="1"/>
    <col min="10479" max="10479" width="23.42578125" style="1" customWidth="1"/>
    <col min="10480" max="10480" width="22" style="1" customWidth="1"/>
    <col min="10481" max="10482" width="11.42578125" style="1"/>
    <col min="10483" max="10483" width="18.140625" style="1" bestFit="1" customWidth="1"/>
    <col min="10484" max="10728" width="11.42578125" style="1"/>
    <col min="10729" max="10729" width="15.42578125" style="1" customWidth="1"/>
    <col min="10730" max="10730" width="3.85546875" style="1" customWidth="1"/>
    <col min="10731" max="10731" width="49.85546875" style="1" customWidth="1"/>
    <col min="10732" max="10732" width="22.5703125" style="1" customWidth="1"/>
    <col min="10733" max="10733" width="23" style="1" customWidth="1"/>
    <col min="10734" max="10734" width="22.85546875" style="1" customWidth="1"/>
    <col min="10735" max="10735" width="23.42578125" style="1" customWidth="1"/>
    <col min="10736" max="10736" width="22" style="1" customWidth="1"/>
    <col min="10737" max="10738" width="11.42578125" style="1"/>
    <col min="10739" max="10739" width="18.140625" style="1" bestFit="1" customWidth="1"/>
    <col min="10740" max="10984" width="11.42578125" style="1"/>
    <col min="10985" max="10985" width="15.42578125" style="1" customWidth="1"/>
    <col min="10986" max="10986" width="3.85546875" style="1" customWidth="1"/>
    <col min="10987" max="10987" width="49.85546875" style="1" customWidth="1"/>
    <col min="10988" max="10988" width="22.5703125" style="1" customWidth="1"/>
    <col min="10989" max="10989" width="23" style="1" customWidth="1"/>
    <col min="10990" max="10990" width="22.85546875" style="1" customWidth="1"/>
    <col min="10991" max="10991" width="23.42578125" style="1" customWidth="1"/>
    <col min="10992" max="10992" width="22" style="1" customWidth="1"/>
    <col min="10993" max="10994" width="11.42578125" style="1"/>
    <col min="10995" max="10995" width="18.140625" style="1" bestFit="1" customWidth="1"/>
    <col min="10996" max="11240" width="11.42578125" style="1"/>
    <col min="11241" max="11241" width="15.42578125" style="1" customWidth="1"/>
    <col min="11242" max="11242" width="3.85546875" style="1" customWidth="1"/>
    <col min="11243" max="11243" width="49.85546875" style="1" customWidth="1"/>
    <col min="11244" max="11244" width="22.5703125" style="1" customWidth="1"/>
    <col min="11245" max="11245" width="23" style="1" customWidth="1"/>
    <col min="11246" max="11246" width="22.85546875" style="1" customWidth="1"/>
    <col min="11247" max="11247" width="23.42578125" style="1" customWidth="1"/>
    <col min="11248" max="11248" width="22" style="1" customWidth="1"/>
    <col min="11249" max="11250" width="11.42578125" style="1"/>
    <col min="11251" max="11251" width="18.140625" style="1" bestFit="1" customWidth="1"/>
    <col min="11252" max="11496" width="11.42578125" style="1"/>
    <col min="11497" max="11497" width="15.42578125" style="1" customWidth="1"/>
    <col min="11498" max="11498" width="3.85546875" style="1" customWidth="1"/>
    <col min="11499" max="11499" width="49.85546875" style="1" customWidth="1"/>
    <col min="11500" max="11500" width="22.5703125" style="1" customWidth="1"/>
    <col min="11501" max="11501" width="23" style="1" customWidth="1"/>
    <col min="11502" max="11502" width="22.85546875" style="1" customWidth="1"/>
    <col min="11503" max="11503" width="23.42578125" style="1" customWidth="1"/>
    <col min="11504" max="11504" width="22" style="1" customWidth="1"/>
    <col min="11505" max="11506" width="11.42578125" style="1"/>
    <col min="11507" max="11507" width="18.140625" style="1" bestFit="1" customWidth="1"/>
    <col min="11508" max="11752" width="11.42578125" style="1"/>
    <col min="11753" max="11753" width="15.42578125" style="1" customWidth="1"/>
    <col min="11754" max="11754" width="3.85546875" style="1" customWidth="1"/>
    <col min="11755" max="11755" width="49.85546875" style="1" customWidth="1"/>
    <col min="11756" max="11756" width="22.5703125" style="1" customWidth="1"/>
    <col min="11757" max="11757" width="23" style="1" customWidth="1"/>
    <col min="11758" max="11758" width="22.85546875" style="1" customWidth="1"/>
    <col min="11759" max="11759" width="23.42578125" style="1" customWidth="1"/>
    <col min="11760" max="11760" width="22" style="1" customWidth="1"/>
    <col min="11761" max="11762" width="11.42578125" style="1"/>
    <col min="11763" max="11763" width="18.140625" style="1" bestFit="1" customWidth="1"/>
    <col min="11764" max="12008" width="11.42578125" style="1"/>
    <col min="12009" max="12009" width="15.42578125" style="1" customWidth="1"/>
    <col min="12010" max="12010" width="3.85546875" style="1" customWidth="1"/>
    <col min="12011" max="12011" width="49.85546875" style="1" customWidth="1"/>
    <col min="12012" max="12012" width="22.5703125" style="1" customWidth="1"/>
    <col min="12013" max="12013" width="23" style="1" customWidth="1"/>
    <col min="12014" max="12014" width="22.85546875" style="1" customWidth="1"/>
    <col min="12015" max="12015" width="23.42578125" style="1" customWidth="1"/>
    <col min="12016" max="12016" width="22" style="1" customWidth="1"/>
    <col min="12017" max="12018" width="11.42578125" style="1"/>
    <col min="12019" max="12019" width="18.140625" style="1" bestFit="1" customWidth="1"/>
    <col min="12020" max="12264" width="11.42578125" style="1"/>
    <col min="12265" max="12265" width="15.42578125" style="1" customWidth="1"/>
    <col min="12266" max="12266" width="3.85546875" style="1" customWidth="1"/>
    <col min="12267" max="12267" width="49.85546875" style="1" customWidth="1"/>
    <col min="12268" max="12268" width="22.5703125" style="1" customWidth="1"/>
    <col min="12269" max="12269" width="23" style="1" customWidth="1"/>
    <col min="12270" max="12270" width="22.85546875" style="1" customWidth="1"/>
    <col min="12271" max="12271" width="23.42578125" style="1" customWidth="1"/>
    <col min="12272" max="12272" width="22" style="1" customWidth="1"/>
    <col min="12273" max="12274" width="11.42578125" style="1"/>
    <col min="12275" max="12275" width="18.140625" style="1" bestFit="1" customWidth="1"/>
    <col min="12276" max="12520" width="11.42578125" style="1"/>
    <col min="12521" max="12521" width="15.42578125" style="1" customWidth="1"/>
    <col min="12522" max="12522" width="3.85546875" style="1" customWidth="1"/>
    <col min="12523" max="12523" width="49.85546875" style="1" customWidth="1"/>
    <col min="12524" max="12524" width="22.5703125" style="1" customWidth="1"/>
    <col min="12525" max="12525" width="23" style="1" customWidth="1"/>
    <col min="12526" max="12526" width="22.85546875" style="1" customWidth="1"/>
    <col min="12527" max="12527" width="23.42578125" style="1" customWidth="1"/>
    <col min="12528" max="12528" width="22" style="1" customWidth="1"/>
    <col min="12529" max="12530" width="11.42578125" style="1"/>
    <col min="12531" max="12531" width="18.140625" style="1" bestFit="1" customWidth="1"/>
    <col min="12532" max="12776" width="11.42578125" style="1"/>
    <col min="12777" max="12777" width="15.42578125" style="1" customWidth="1"/>
    <col min="12778" max="12778" width="3.85546875" style="1" customWidth="1"/>
    <col min="12779" max="12779" width="49.85546875" style="1" customWidth="1"/>
    <col min="12780" max="12780" width="22.5703125" style="1" customWidth="1"/>
    <col min="12781" max="12781" width="23" style="1" customWidth="1"/>
    <col min="12782" max="12782" width="22.85546875" style="1" customWidth="1"/>
    <col min="12783" max="12783" width="23.42578125" style="1" customWidth="1"/>
    <col min="12784" max="12784" width="22" style="1" customWidth="1"/>
    <col min="12785" max="12786" width="11.42578125" style="1"/>
    <col min="12787" max="12787" width="18.140625" style="1" bestFit="1" customWidth="1"/>
    <col min="12788" max="13032" width="11.42578125" style="1"/>
    <col min="13033" max="13033" width="15.42578125" style="1" customWidth="1"/>
    <col min="13034" max="13034" width="3.85546875" style="1" customWidth="1"/>
    <col min="13035" max="13035" width="49.85546875" style="1" customWidth="1"/>
    <col min="13036" max="13036" width="22.5703125" style="1" customWidth="1"/>
    <col min="13037" max="13037" width="23" style="1" customWidth="1"/>
    <col min="13038" max="13038" width="22.85546875" style="1" customWidth="1"/>
    <col min="13039" max="13039" width="23.42578125" style="1" customWidth="1"/>
    <col min="13040" max="13040" width="22" style="1" customWidth="1"/>
    <col min="13041" max="13042" width="11.42578125" style="1"/>
    <col min="13043" max="13043" width="18.140625" style="1" bestFit="1" customWidth="1"/>
    <col min="13044" max="13288" width="11.42578125" style="1"/>
    <col min="13289" max="13289" width="15.42578125" style="1" customWidth="1"/>
    <col min="13290" max="13290" width="3.85546875" style="1" customWidth="1"/>
    <col min="13291" max="13291" width="49.85546875" style="1" customWidth="1"/>
    <col min="13292" max="13292" width="22.5703125" style="1" customWidth="1"/>
    <col min="13293" max="13293" width="23" style="1" customWidth="1"/>
    <col min="13294" max="13294" width="22.85546875" style="1" customWidth="1"/>
    <col min="13295" max="13295" width="23.42578125" style="1" customWidth="1"/>
    <col min="13296" max="13296" width="22" style="1" customWidth="1"/>
    <col min="13297" max="13298" width="11.42578125" style="1"/>
    <col min="13299" max="13299" width="18.140625" style="1" bestFit="1" customWidth="1"/>
    <col min="13300" max="13544" width="11.42578125" style="1"/>
    <col min="13545" max="13545" width="15.42578125" style="1" customWidth="1"/>
    <col min="13546" max="13546" width="3.85546875" style="1" customWidth="1"/>
    <col min="13547" max="13547" width="49.85546875" style="1" customWidth="1"/>
    <col min="13548" max="13548" width="22.5703125" style="1" customWidth="1"/>
    <col min="13549" max="13549" width="23" style="1" customWidth="1"/>
    <col min="13550" max="13550" width="22.85546875" style="1" customWidth="1"/>
    <col min="13551" max="13551" width="23.42578125" style="1" customWidth="1"/>
    <col min="13552" max="13552" width="22" style="1" customWidth="1"/>
    <col min="13553" max="13554" width="11.42578125" style="1"/>
    <col min="13555" max="13555" width="18.140625" style="1" bestFit="1" customWidth="1"/>
    <col min="13556" max="13800" width="11.42578125" style="1"/>
    <col min="13801" max="13801" width="15.42578125" style="1" customWidth="1"/>
    <col min="13802" max="13802" width="3.85546875" style="1" customWidth="1"/>
    <col min="13803" max="13803" width="49.85546875" style="1" customWidth="1"/>
    <col min="13804" max="13804" width="22.5703125" style="1" customWidth="1"/>
    <col min="13805" max="13805" width="23" style="1" customWidth="1"/>
    <col min="13806" max="13806" width="22.85546875" style="1" customWidth="1"/>
    <col min="13807" max="13807" width="23.42578125" style="1" customWidth="1"/>
    <col min="13808" max="13808" width="22" style="1" customWidth="1"/>
    <col min="13809" max="13810" width="11.42578125" style="1"/>
    <col min="13811" max="13811" width="18.140625" style="1" bestFit="1" customWidth="1"/>
    <col min="13812" max="14056" width="11.42578125" style="1"/>
    <col min="14057" max="14057" width="15.42578125" style="1" customWidth="1"/>
    <col min="14058" max="14058" width="3.85546875" style="1" customWidth="1"/>
    <col min="14059" max="14059" width="49.85546875" style="1" customWidth="1"/>
    <col min="14060" max="14060" width="22.5703125" style="1" customWidth="1"/>
    <col min="14061" max="14061" width="23" style="1" customWidth="1"/>
    <col min="14062" max="14062" width="22.85546875" style="1" customWidth="1"/>
    <col min="14063" max="14063" width="23.42578125" style="1" customWidth="1"/>
    <col min="14064" max="14064" width="22" style="1" customWidth="1"/>
    <col min="14065" max="14066" width="11.42578125" style="1"/>
    <col min="14067" max="14067" width="18.140625" style="1" bestFit="1" customWidth="1"/>
    <col min="14068" max="14312" width="11.42578125" style="1"/>
    <col min="14313" max="14313" width="15.42578125" style="1" customWidth="1"/>
    <col min="14314" max="14314" width="3.85546875" style="1" customWidth="1"/>
    <col min="14315" max="14315" width="49.85546875" style="1" customWidth="1"/>
    <col min="14316" max="14316" width="22.5703125" style="1" customWidth="1"/>
    <col min="14317" max="14317" width="23" style="1" customWidth="1"/>
    <col min="14318" max="14318" width="22.85546875" style="1" customWidth="1"/>
    <col min="14319" max="14319" width="23.42578125" style="1" customWidth="1"/>
    <col min="14320" max="14320" width="22" style="1" customWidth="1"/>
    <col min="14321" max="14322" width="11.42578125" style="1"/>
    <col min="14323" max="14323" width="18.140625" style="1" bestFit="1" customWidth="1"/>
    <col min="14324" max="14568" width="11.42578125" style="1"/>
    <col min="14569" max="14569" width="15.42578125" style="1" customWidth="1"/>
    <col min="14570" max="14570" width="3.85546875" style="1" customWidth="1"/>
    <col min="14571" max="14571" width="49.85546875" style="1" customWidth="1"/>
    <col min="14572" max="14572" width="22.5703125" style="1" customWidth="1"/>
    <col min="14573" max="14573" width="23" style="1" customWidth="1"/>
    <col min="14574" max="14574" width="22.85546875" style="1" customWidth="1"/>
    <col min="14575" max="14575" width="23.42578125" style="1" customWidth="1"/>
    <col min="14576" max="14576" width="22" style="1" customWidth="1"/>
    <col min="14577" max="14578" width="11.42578125" style="1"/>
    <col min="14579" max="14579" width="18.140625" style="1" bestFit="1" customWidth="1"/>
    <col min="14580" max="14824" width="11.42578125" style="1"/>
    <col min="14825" max="14825" width="15.42578125" style="1" customWidth="1"/>
    <col min="14826" max="14826" width="3.85546875" style="1" customWidth="1"/>
    <col min="14827" max="14827" width="49.85546875" style="1" customWidth="1"/>
    <col min="14828" max="14828" width="22.5703125" style="1" customWidth="1"/>
    <col min="14829" max="14829" width="23" style="1" customWidth="1"/>
    <col min="14830" max="14830" width="22.85546875" style="1" customWidth="1"/>
    <col min="14831" max="14831" width="23.42578125" style="1" customWidth="1"/>
    <col min="14832" max="14832" width="22" style="1" customWidth="1"/>
    <col min="14833" max="14834" width="11.42578125" style="1"/>
    <col min="14835" max="14835" width="18.140625" style="1" bestFit="1" customWidth="1"/>
    <col min="14836" max="15080" width="11.42578125" style="1"/>
    <col min="15081" max="15081" width="15.42578125" style="1" customWidth="1"/>
    <col min="15082" max="15082" width="3.85546875" style="1" customWidth="1"/>
    <col min="15083" max="15083" width="49.85546875" style="1" customWidth="1"/>
    <col min="15084" max="15084" width="22.5703125" style="1" customWidth="1"/>
    <col min="15085" max="15085" width="23" style="1" customWidth="1"/>
    <col min="15086" max="15086" width="22.85546875" style="1" customWidth="1"/>
    <col min="15087" max="15087" width="23.42578125" style="1" customWidth="1"/>
    <col min="15088" max="15088" width="22" style="1" customWidth="1"/>
    <col min="15089" max="15090" width="11.42578125" style="1"/>
    <col min="15091" max="15091" width="18.140625" style="1" bestFit="1" customWidth="1"/>
    <col min="15092" max="15336" width="11.42578125" style="1"/>
    <col min="15337" max="15337" width="15.42578125" style="1" customWidth="1"/>
    <col min="15338" max="15338" width="3.85546875" style="1" customWidth="1"/>
    <col min="15339" max="15339" width="49.85546875" style="1" customWidth="1"/>
    <col min="15340" max="15340" width="22.5703125" style="1" customWidth="1"/>
    <col min="15341" max="15341" width="23" style="1" customWidth="1"/>
    <col min="15342" max="15342" width="22.85546875" style="1" customWidth="1"/>
    <col min="15343" max="15343" width="23.42578125" style="1" customWidth="1"/>
    <col min="15344" max="15344" width="22" style="1" customWidth="1"/>
    <col min="15345" max="15346" width="11.42578125" style="1"/>
    <col min="15347" max="15347" width="18.140625" style="1" bestFit="1" customWidth="1"/>
    <col min="15348" max="15592" width="11.42578125" style="1"/>
    <col min="15593" max="15593" width="15.42578125" style="1" customWidth="1"/>
    <col min="15594" max="15594" width="3.85546875" style="1" customWidth="1"/>
    <col min="15595" max="15595" width="49.85546875" style="1" customWidth="1"/>
    <col min="15596" max="15596" width="22.5703125" style="1" customWidth="1"/>
    <col min="15597" max="15597" width="23" style="1" customWidth="1"/>
    <col min="15598" max="15598" width="22.85546875" style="1" customWidth="1"/>
    <col min="15599" max="15599" width="23.42578125" style="1" customWidth="1"/>
    <col min="15600" max="15600" width="22" style="1" customWidth="1"/>
    <col min="15601" max="15602" width="11.42578125" style="1"/>
    <col min="15603" max="15603" width="18.140625" style="1" bestFit="1" customWidth="1"/>
    <col min="15604" max="15848" width="11.42578125" style="1"/>
    <col min="15849" max="15849" width="15.42578125" style="1" customWidth="1"/>
    <col min="15850" max="15850" width="3.85546875" style="1" customWidth="1"/>
    <col min="15851" max="15851" width="49.85546875" style="1" customWidth="1"/>
    <col min="15852" max="15852" width="22.5703125" style="1" customWidth="1"/>
    <col min="15853" max="15853" width="23" style="1" customWidth="1"/>
    <col min="15854" max="15854" width="22.85546875" style="1" customWidth="1"/>
    <col min="15855" max="15855" width="23.42578125" style="1" customWidth="1"/>
    <col min="15856" max="15856" width="22" style="1" customWidth="1"/>
    <col min="15857" max="15858" width="11.42578125" style="1"/>
    <col min="15859" max="15859" width="18.140625" style="1" bestFit="1" customWidth="1"/>
    <col min="15860" max="16104" width="11.42578125" style="1"/>
    <col min="16105" max="16105" width="15.42578125" style="1" customWidth="1"/>
    <col min="16106" max="16106" width="3.85546875" style="1" customWidth="1"/>
    <col min="16107" max="16107" width="49.85546875" style="1" customWidth="1"/>
    <col min="16108" max="16108" width="22.5703125" style="1" customWidth="1"/>
    <col min="16109" max="16109" width="23" style="1" customWidth="1"/>
    <col min="16110" max="16110" width="22.85546875" style="1" customWidth="1"/>
    <col min="16111" max="16111" width="23.42578125" style="1" customWidth="1"/>
    <col min="16112" max="16112" width="22" style="1" customWidth="1"/>
    <col min="16113" max="16114" width="11.42578125" style="1"/>
    <col min="16115" max="16115" width="18.140625" style="1" bestFit="1" customWidth="1"/>
    <col min="16116" max="16384" width="11.42578125" style="1"/>
  </cols>
  <sheetData>
    <row r="1" spans="1:8" ht="15.75" thickBot="1" x14ac:dyDescent="0.3"/>
    <row r="2" spans="1:8" x14ac:dyDescent="0.25">
      <c r="A2" s="241" t="s">
        <v>1</v>
      </c>
      <c r="B2" s="242"/>
      <c r="C2" s="242"/>
      <c r="D2" s="242"/>
      <c r="E2" s="242"/>
      <c r="F2" s="242"/>
      <c r="G2" s="242"/>
      <c r="H2" s="243"/>
    </row>
    <row r="3" spans="1:8" ht="11.25" customHeight="1" x14ac:dyDescent="0.25">
      <c r="A3" s="244" t="s">
        <v>115</v>
      </c>
      <c r="B3" s="245"/>
      <c r="C3" s="245"/>
      <c r="D3" s="245"/>
      <c r="E3" s="245"/>
      <c r="F3" s="245"/>
      <c r="G3" s="245"/>
      <c r="H3" s="246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226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55483894477.849998</v>
      </c>
      <c r="F11" s="109">
        <f>+F12+F58+F117</f>
        <v>22997220832.260002</v>
      </c>
      <c r="G11" s="109">
        <f>+G12+G58+G117</f>
        <v>12668511957.41</v>
      </c>
      <c r="H11" s="110">
        <f>+H12+H58+H117</f>
        <v>12095241957.41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47261046241</v>
      </c>
      <c r="F12" s="120">
        <f>+F13</f>
        <v>15915185973</v>
      </c>
      <c r="G12" s="120">
        <f>+G13</f>
        <v>10296314226</v>
      </c>
      <c r="H12" s="121">
        <f>+H13</f>
        <v>9723044226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47261046241</v>
      </c>
      <c r="F13" s="122">
        <f>+F14+F34+F37</f>
        <v>15915185973</v>
      </c>
      <c r="G13" s="122">
        <f>+G14+G34+G37</f>
        <v>10296314226</v>
      </c>
      <c r="H13" s="123">
        <f>+H14+H34+H37</f>
        <v>9723044226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6585948219</v>
      </c>
      <c r="G14" s="122">
        <f>+G15+G19+G22+G30</f>
        <v>6577175865</v>
      </c>
      <c r="H14" s="123">
        <f>+H15+H19+H22+H30</f>
        <v>6577175865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5332472741</v>
      </c>
      <c r="G15" s="122">
        <f>SUM(G16:G18)</f>
        <v>5323700387</v>
      </c>
      <c r="H15" s="123">
        <f>SUM(H16:H18)</f>
        <v>5323700387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5146911742</v>
      </c>
      <c r="G16" s="122">
        <v>5146911742</v>
      </c>
      <c r="H16" s="123">
        <v>5146911742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145479334</v>
      </c>
      <c r="G17" s="122">
        <v>145479334</v>
      </c>
      <c r="H17" s="123">
        <v>145479334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40081665</v>
      </c>
      <c r="G18" s="122">
        <v>31309311</v>
      </c>
      <c r="H18" s="123">
        <v>31309311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899652784</v>
      </c>
      <c r="G19" s="122">
        <f>SUM(G20:G21)</f>
        <v>899652784</v>
      </c>
      <c r="H19" s="123">
        <f>SUM(H20:H21)</f>
        <v>899652784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176324543</v>
      </c>
      <c r="G20" s="122">
        <v>176324543</v>
      </c>
      <c r="H20" s="123">
        <v>176324543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723328241</v>
      </c>
      <c r="G21" s="122">
        <v>723328241</v>
      </c>
      <c r="H21" s="123">
        <v>723328241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279401345</v>
      </c>
      <c r="G22" s="122">
        <f>SUM(G23:G29)</f>
        <v>279401345</v>
      </c>
      <c r="H22" s="123">
        <f>SUM(H23:H29)</f>
        <v>279401345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113143796</v>
      </c>
      <c r="G23" s="122">
        <v>113143796</v>
      </c>
      <c r="H23" s="123">
        <v>113143796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16737563</v>
      </c>
      <c r="G24" s="122">
        <v>16737563</v>
      </c>
      <c r="H24" s="123">
        <v>16737563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438011</v>
      </c>
      <c r="G25" s="122">
        <v>438011</v>
      </c>
      <c r="H25" s="123">
        <v>438011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2">
        <v>972895274</v>
      </c>
      <c r="E26" s="122">
        <v>972895274</v>
      </c>
      <c r="F26" s="124">
        <v>4800794</v>
      </c>
      <c r="G26" s="124">
        <v>4800794</v>
      </c>
      <c r="H26" s="125">
        <v>4800794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141681188</v>
      </c>
      <c r="G27" s="122">
        <v>141681188</v>
      </c>
      <c r="H27" s="123">
        <v>141681188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2599993</v>
      </c>
      <c r="G28" s="122">
        <v>2599993</v>
      </c>
      <c r="H28" s="123">
        <v>2599993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74421349</v>
      </c>
      <c r="G30" s="122">
        <f>+G31+G32</f>
        <v>74421349</v>
      </c>
      <c r="H30" s="123">
        <f>+H31+H32</f>
        <v>74421349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19495907</v>
      </c>
      <c r="G31" s="122">
        <v>19495907</v>
      </c>
      <c r="H31" s="123">
        <v>19495907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54925442</v>
      </c>
      <c r="G32" s="122">
        <v>54925442</v>
      </c>
      <c r="H32" s="123">
        <v>54925442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7535443536</v>
      </c>
      <c r="F34" s="124">
        <f>SUM(F35:F36)</f>
        <v>7127877394</v>
      </c>
      <c r="G34" s="124">
        <f>SUM(G35:G36)</f>
        <v>1517778001</v>
      </c>
      <c r="H34" s="125">
        <f>SUM(H35:H36)</f>
        <v>1517778001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524319874</v>
      </c>
      <c r="F35" s="122">
        <v>301028868</v>
      </c>
      <c r="G35" s="122">
        <v>11028868</v>
      </c>
      <c r="H35" s="123">
        <v>11028868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7011123662</v>
      </c>
      <c r="F36" s="122">
        <v>6826848526</v>
      </c>
      <c r="G36" s="122">
        <v>1506749133</v>
      </c>
      <c r="H36" s="123">
        <v>1506749133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2201360360</v>
      </c>
      <c r="G37" s="122">
        <f>+G38+G42+G46+G47</f>
        <v>2201360360</v>
      </c>
      <c r="H37" s="123">
        <f>+H38+H42+H46+H47</f>
        <v>1628090360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1115415129</v>
      </c>
      <c r="G38" s="122">
        <f>SUM(G39:G41)</f>
        <v>1115415129</v>
      </c>
      <c r="H38" s="123">
        <f>SUM(H39:H41)</f>
        <v>740867529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226417600</v>
      </c>
      <c r="G39" s="122">
        <v>226417600</v>
      </c>
      <c r="H39" s="123">
        <v>147818000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405742204</v>
      </c>
      <c r="G40" s="122">
        <v>405742204</v>
      </c>
      <c r="H40" s="123">
        <v>270787204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483255325</v>
      </c>
      <c r="G41" s="122">
        <v>483255325</v>
      </c>
      <c r="H41" s="123">
        <v>322262325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802914421</v>
      </c>
      <c r="G42" s="122">
        <f>+G43+G44+G45</f>
        <v>802914421</v>
      </c>
      <c r="H42" s="123">
        <f>+H43+H44+H45</f>
        <v>702450321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501854269</v>
      </c>
      <c r="G43" s="122">
        <v>501854269</v>
      </c>
      <c r="H43" s="123">
        <v>501854269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272623536</v>
      </c>
      <c r="G44" s="122">
        <v>272623536</v>
      </c>
      <c r="H44" s="123">
        <v>181767336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28436616</v>
      </c>
      <c r="G45" s="122">
        <v>28436616</v>
      </c>
      <c r="H45" s="123">
        <v>18828716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169814670</v>
      </c>
      <c r="G46" s="122">
        <v>169814670</v>
      </c>
      <c r="H46" s="123">
        <v>110861970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113216140</v>
      </c>
      <c r="G47" s="127">
        <v>113216140</v>
      </c>
      <c r="H47" s="128">
        <v>73910540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241" t="s">
        <v>1</v>
      </c>
      <c r="B49" s="242"/>
      <c r="C49" s="242"/>
      <c r="D49" s="242"/>
      <c r="E49" s="242"/>
      <c r="F49" s="242"/>
      <c r="G49" s="242"/>
      <c r="H49" s="243"/>
    </row>
    <row r="50" spans="1:8" x14ac:dyDescent="0.25">
      <c r="A50" s="244" t="s">
        <v>115</v>
      </c>
      <c r="B50" s="245"/>
      <c r="C50" s="245"/>
      <c r="D50" s="245"/>
      <c r="E50" s="245"/>
      <c r="F50" s="245"/>
      <c r="G50" s="245"/>
      <c r="H50" s="246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MARZO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140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142">
        <f>+D59</f>
        <v>8304006708</v>
      </c>
      <c r="E58" s="142">
        <f>+E59</f>
        <v>7901990492.8500004</v>
      </c>
      <c r="F58" s="142">
        <f>+F59</f>
        <v>6761177115.2600002</v>
      </c>
      <c r="G58" s="142">
        <f>+G59</f>
        <v>2051339987.4099998</v>
      </c>
      <c r="H58" s="143">
        <f>+H59</f>
        <v>2051339987.4099998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7901990492.8500004</v>
      </c>
      <c r="F59" s="122">
        <f>+F65+F60</f>
        <v>6761177115.2600002</v>
      </c>
      <c r="G59" s="122">
        <f>+G65+G60</f>
        <v>2051339987.4099998</v>
      </c>
      <c r="H59" s="123">
        <f>+H65+H60</f>
        <v>2051339987.4099998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7901990492.8500004</v>
      </c>
      <c r="F65" s="122">
        <f>+F69+F66+F75+F91+F94+F96+F101+F105+F110+F111+F115+F107</f>
        <v>6761177115.2600002</v>
      </c>
      <c r="G65" s="122">
        <f>+G69+G66+G75+G91+G94+G96+G101+G105+G110+G111+G115+G107</f>
        <v>2051339987.4099998</v>
      </c>
      <c r="H65" s="123">
        <f>+H69+H66+H75+H91+H94+H96+H101+H105+H110+H111+H115+H107</f>
        <v>2051339987.4099998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1609739</v>
      </c>
      <c r="F66" s="122">
        <f>SUM(F67:F68)</f>
        <v>1557710</v>
      </c>
      <c r="G66" s="122">
        <f>SUM(G67:G68)</f>
        <v>1557710</v>
      </c>
      <c r="H66" s="123">
        <f>SUM(H67:H68)</f>
        <v>1557710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1557789</v>
      </c>
      <c r="F67" s="122">
        <v>1557710</v>
      </c>
      <c r="G67" s="122">
        <v>1557710</v>
      </c>
      <c r="H67" s="123">
        <v>1557710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52800915</v>
      </c>
      <c r="F69" s="122">
        <f>SUM(F70:F74)</f>
        <v>52800000</v>
      </c>
      <c r="G69" s="122">
        <f>SUM(G70:G74)</f>
        <v>2800000</v>
      </c>
      <c r="H69" s="123">
        <f>SUM(H70:H74)</f>
        <v>2800000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50900625</v>
      </c>
      <c r="F70" s="122">
        <v>50900000</v>
      </c>
      <c r="G70" s="122">
        <v>900000</v>
      </c>
      <c r="H70" s="123">
        <v>900000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500156</v>
      </c>
      <c r="F72" s="122">
        <v>500000</v>
      </c>
      <c r="G72" s="122">
        <v>500000</v>
      </c>
      <c r="H72" s="123">
        <v>500000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600134</v>
      </c>
      <c r="F73" s="122">
        <v>600000</v>
      </c>
      <c r="G73" s="122">
        <v>600000</v>
      </c>
      <c r="H73" s="123">
        <v>600000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639743088.85000002</v>
      </c>
      <c r="F75" s="122">
        <f>SUM(F76:F81)</f>
        <v>634791807.85000002</v>
      </c>
      <c r="G75" s="122">
        <f>SUM(G76:G81)</f>
        <v>67787304</v>
      </c>
      <c r="H75" s="123">
        <f>SUM(H76:H81)</f>
        <v>67787304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4440691.5</v>
      </c>
      <c r="H76" s="123">
        <v>4440691.5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4440691.5</v>
      </c>
      <c r="H77" s="123">
        <v>4440691.5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155895094.84999999</v>
      </c>
      <c r="F79" s="122">
        <v>150997587.84999999</v>
      </c>
      <c r="G79" s="122">
        <v>27329018</v>
      </c>
      <c r="H79" s="123">
        <v>27329018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31576903</v>
      </c>
      <c r="H80" s="123">
        <v>31576903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20000000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241" t="s">
        <v>1</v>
      </c>
      <c r="B83" s="242"/>
      <c r="C83" s="242"/>
      <c r="D83" s="242"/>
      <c r="E83" s="242"/>
      <c r="F83" s="242"/>
      <c r="G83" s="242"/>
      <c r="H83" s="243"/>
    </row>
    <row r="84" spans="1:8" x14ac:dyDescent="0.25">
      <c r="A84" s="244" t="s">
        <v>115</v>
      </c>
      <c r="B84" s="245"/>
      <c r="C84" s="245"/>
      <c r="D84" s="245"/>
      <c r="E84" s="245"/>
      <c r="F84" s="245"/>
      <c r="G84" s="245"/>
      <c r="H84" s="246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MARZO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135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2">
        <f>+D92+D93</f>
        <v>96000000</v>
      </c>
      <c r="E91" s="122">
        <f>+E92+E93</f>
        <v>31757027</v>
      </c>
      <c r="F91" s="122">
        <f>+F92+F93</f>
        <v>31688385</v>
      </c>
      <c r="G91" s="122">
        <f>+G92+G93</f>
        <v>12735354</v>
      </c>
      <c r="H91" s="123">
        <f>+H92+H93</f>
        <v>12735354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100019</v>
      </c>
      <c r="F93" s="122">
        <v>100000</v>
      </c>
      <c r="G93" s="122">
        <v>100000</v>
      </c>
      <c r="H93" s="123">
        <v>100000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43662237</v>
      </c>
      <c r="F94" s="122">
        <f>+F95</f>
        <v>43599980</v>
      </c>
      <c r="G94" s="122">
        <f>+G95</f>
        <v>7059998</v>
      </c>
      <c r="H94" s="123">
        <f>+H95</f>
        <v>7059998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43662237</v>
      </c>
      <c r="F95" s="122">
        <v>43599980</v>
      </c>
      <c r="G95" s="122">
        <v>7059998</v>
      </c>
      <c r="H95" s="123">
        <v>7059998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233335768</v>
      </c>
      <c r="F96" s="122">
        <f>SUM(F97:F100)</f>
        <v>61149294.409999996</v>
      </c>
      <c r="G96" s="122">
        <f>SUM(G97:G100)</f>
        <v>54375427.409999996</v>
      </c>
      <c r="H96" s="123">
        <f>SUM(H97:H100)</f>
        <v>54375427.409999996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4500000</v>
      </c>
      <c r="F97" s="122">
        <v>435139</v>
      </c>
      <c r="G97" s="122">
        <v>435139</v>
      </c>
      <c r="H97" s="123">
        <v>435139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45932480</v>
      </c>
      <c r="G98" s="122">
        <v>45932480</v>
      </c>
      <c r="H98" s="123">
        <v>45932480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1945907.41</v>
      </c>
      <c r="G99" s="122">
        <v>1945907.41</v>
      </c>
      <c r="H99" s="123">
        <v>1945907.41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6061901</v>
      </c>
      <c r="H100" s="123">
        <v>6061901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557334201</v>
      </c>
      <c r="F101" s="122">
        <f>SUM(F102:F104)</f>
        <v>557334201</v>
      </c>
      <c r="G101" s="122">
        <f>SUM(G102:G104)</f>
        <v>481563396</v>
      </c>
      <c r="H101" s="123">
        <f>SUM(H102:H104)</f>
        <v>481563396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84230763</v>
      </c>
      <c r="E103" s="122">
        <v>79767485</v>
      </c>
      <c r="F103" s="122">
        <v>79767485</v>
      </c>
      <c r="G103" s="122">
        <v>60230762</v>
      </c>
      <c r="H103" s="123">
        <v>60230762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456416883</v>
      </c>
      <c r="E104" s="122">
        <v>421332634</v>
      </c>
      <c r="F104" s="122">
        <v>421332634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1301901903</v>
      </c>
      <c r="H105" s="123">
        <f>+H106</f>
        <v>1301901903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1301901903</v>
      </c>
      <c r="H106" s="123">
        <v>1301901903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43408229</v>
      </c>
      <c r="F107" s="122">
        <f>+F108+F109</f>
        <v>43397655</v>
      </c>
      <c r="G107" s="122">
        <f>+G108+G109</f>
        <v>9824813</v>
      </c>
      <c r="H107" s="123">
        <f>+H108+H109</f>
        <v>9824813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37500000</v>
      </c>
      <c r="E108" s="122">
        <v>34834730</v>
      </c>
      <c r="F108" s="122">
        <v>34824156</v>
      </c>
      <c r="G108" s="122">
        <v>4824813</v>
      </c>
      <c r="H108" s="123">
        <v>4824813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22500000</v>
      </c>
      <c r="E109" s="122">
        <v>8573499</v>
      </c>
      <c r="F109" s="122">
        <v>8573499</v>
      </c>
      <c r="G109" s="122">
        <v>5000000</v>
      </c>
      <c r="H109" s="123">
        <v>5000000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2298100</v>
      </c>
      <c r="G110" s="122">
        <v>2298100</v>
      </c>
      <c r="H110" s="123">
        <v>2298100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873214288</v>
      </c>
      <c r="F115" s="122">
        <f>+F116</f>
        <v>212434982</v>
      </c>
      <c r="G115" s="122">
        <f>+G116</f>
        <v>109435982</v>
      </c>
      <c r="H115" s="123">
        <f>+H116</f>
        <v>109435982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873214288</v>
      </c>
      <c r="F116" s="122">
        <v>212434982</v>
      </c>
      <c r="G116" s="122">
        <v>109435982</v>
      </c>
      <c r="H116" s="123">
        <v>109435982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320857744</v>
      </c>
      <c r="F117" s="122">
        <f>+F118+F121</f>
        <v>320857744</v>
      </c>
      <c r="G117" s="122">
        <f>+G118+G121</f>
        <v>320857744</v>
      </c>
      <c r="H117" s="123">
        <f>+H118+H121</f>
        <v>320857744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320857744</v>
      </c>
      <c r="F121" s="127">
        <f>+F132</f>
        <v>320857744</v>
      </c>
      <c r="G121" s="127">
        <f>+G132</f>
        <v>320857744</v>
      </c>
      <c r="H121" s="128">
        <f>+H132</f>
        <v>320857744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241" t="s">
        <v>1</v>
      </c>
      <c r="B123" s="242"/>
      <c r="C123" s="242"/>
      <c r="D123" s="242"/>
      <c r="E123" s="242"/>
      <c r="F123" s="242"/>
      <c r="G123" s="242"/>
      <c r="H123" s="243"/>
    </row>
    <row r="124" spans="1:8" ht="12" customHeight="1" x14ac:dyDescent="0.25">
      <c r="A124" s="244" t="s">
        <v>115</v>
      </c>
      <c r="B124" s="245"/>
      <c r="C124" s="245"/>
      <c r="D124" s="245"/>
      <c r="E124" s="245"/>
      <c r="F124" s="245"/>
      <c r="G124" s="245"/>
      <c r="H124" s="246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MARZO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135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320857744</v>
      </c>
      <c r="F132" s="23">
        <f>+F133+F134</f>
        <v>320857744</v>
      </c>
      <c r="G132" s="23">
        <f>+G133+G134</f>
        <v>320857744</v>
      </c>
      <c r="H132" s="25">
        <f>+H133+H134</f>
        <v>320857744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320857744</v>
      </c>
      <c r="F134" s="28">
        <f>+F135+F138</f>
        <v>320857744</v>
      </c>
      <c r="G134" s="28">
        <f>+G135+G138</f>
        <v>320857744</v>
      </c>
      <c r="H134" s="29">
        <f>+H135+H138</f>
        <v>320857744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320857744</v>
      </c>
      <c r="F138" s="146">
        <v>320857744</v>
      </c>
      <c r="G138" s="146">
        <v>320857744</v>
      </c>
      <c r="H138" s="147">
        <v>320857744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322088509085</v>
      </c>
      <c r="F139" s="109">
        <f t="shared" si="1"/>
        <v>322088509085</v>
      </c>
      <c r="G139" s="109">
        <f t="shared" si="1"/>
        <v>322088509085</v>
      </c>
      <c r="H139" s="110">
        <f t="shared" si="1"/>
        <v>322088509085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322088509085</v>
      </c>
      <c r="F140" s="23">
        <f t="shared" si="1"/>
        <v>322088509085</v>
      </c>
      <c r="G140" s="23">
        <f t="shared" si="1"/>
        <v>322088509085</v>
      </c>
      <c r="H140" s="25">
        <f t="shared" si="1"/>
        <v>322088509085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322088509085</v>
      </c>
      <c r="F141" s="28">
        <f t="shared" si="1"/>
        <v>322088509085</v>
      </c>
      <c r="G141" s="28">
        <f t="shared" si="1"/>
        <v>322088509085</v>
      </c>
      <c r="H141" s="29">
        <f t="shared" si="1"/>
        <v>322088509085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322088509085</v>
      </c>
      <c r="F142" s="36">
        <v>322088509085</v>
      </c>
      <c r="G142" s="36">
        <v>322088509085</v>
      </c>
      <c r="H142" s="37">
        <v>322088509085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1555517939023.5701</v>
      </c>
      <c r="F143" s="109">
        <f>+F144+F179+F184+F197</f>
        <v>1139752578782.5701</v>
      </c>
      <c r="G143" s="109">
        <f>+G144+G179+G184+G197</f>
        <v>431588829862.17999</v>
      </c>
      <c r="H143" s="110">
        <f>+H144+H179+H184+H197</f>
        <v>47367592267.18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1415291590704</v>
      </c>
      <c r="F144" s="122">
        <f>+F145</f>
        <v>1078106044884</v>
      </c>
      <c r="G144" s="122">
        <f>+G145</f>
        <v>422691009638</v>
      </c>
      <c r="H144" s="123">
        <f>+H145</f>
        <v>38479995182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1415291590704</v>
      </c>
      <c r="F145" s="122">
        <f>+F146+F147+F148+F149+F150+F151+F152+F153+F154+F155+F156+F157+F158+F159+F160+F170+F171+F172+F173+F174+F175+F176+F177+F178</f>
        <v>1078106044884</v>
      </c>
      <c r="G145" s="122">
        <f>+G146+G147+G148+G149+G150+G151+G152+G153+G154+G155+G156+G157+G158+G159+G160+G170+G171+G172+G173+G174+G175+G176+G177+G178</f>
        <v>422691009638</v>
      </c>
      <c r="H145" s="123">
        <f>+H146+H147+H148+H149+H150+H151+H152+H153+H154+H155+H156+H157+H158+H159+H160+H170+H171+H172+H173+H174+H175+H176+H177+H178</f>
        <v>38479995182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6">
        <v>20000000000</v>
      </c>
      <c r="E150" s="126">
        <f>7526061970+8169601565</f>
        <v>15695663535</v>
      </c>
      <c r="F150" s="122">
        <v>5288739545</v>
      </c>
      <c r="G150" s="122">
        <v>2877120950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1633082944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3890591524</v>
      </c>
      <c r="F152" s="122">
        <v>3745052638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59971937176</v>
      </c>
      <c r="H160" s="128">
        <v>0</v>
      </c>
    </row>
    <row r="161" spans="1:192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192" x14ac:dyDescent="0.25">
      <c r="A162" s="241" t="s">
        <v>1</v>
      </c>
      <c r="B162" s="242"/>
      <c r="C162" s="242"/>
      <c r="D162" s="242"/>
      <c r="E162" s="242"/>
      <c r="F162" s="242"/>
      <c r="G162" s="242"/>
      <c r="H162" s="243"/>
    </row>
    <row r="163" spans="1:192" ht="14.25" customHeight="1" x14ac:dyDescent="0.25">
      <c r="A163" s="244" t="s">
        <v>115</v>
      </c>
      <c r="B163" s="245"/>
      <c r="C163" s="245"/>
      <c r="D163" s="245"/>
      <c r="E163" s="245"/>
      <c r="F163" s="245"/>
      <c r="G163" s="245"/>
      <c r="H163" s="246"/>
      <c r="I163" s="244"/>
      <c r="J163" s="245"/>
      <c r="K163" s="245"/>
      <c r="L163" s="245"/>
      <c r="M163" s="245"/>
      <c r="N163" s="245"/>
      <c r="O163" s="245"/>
      <c r="P163" s="246"/>
      <c r="Q163" s="244"/>
      <c r="R163" s="245"/>
      <c r="S163" s="245"/>
      <c r="T163" s="245"/>
      <c r="U163" s="245"/>
      <c r="V163" s="245"/>
      <c r="W163" s="245"/>
      <c r="X163" s="246"/>
      <c r="Y163" s="244"/>
      <c r="Z163" s="245"/>
      <c r="AA163" s="245"/>
      <c r="AB163" s="245"/>
      <c r="AC163" s="245"/>
      <c r="AD163" s="245"/>
      <c r="AE163" s="245"/>
      <c r="AF163" s="246"/>
      <c r="AG163" s="244"/>
      <c r="AH163" s="245"/>
      <c r="AI163" s="245"/>
      <c r="AJ163" s="245"/>
      <c r="AK163" s="245"/>
      <c r="AL163" s="245"/>
      <c r="AM163" s="245"/>
      <c r="AN163" s="246"/>
      <c r="AO163" s="244"/>
      <c r="AP163" s="245"/>
      <c r="AQ163" s="245"/>
      <c r="AR163" s="245"/>
      <c r="AS163" s="245"/>
      <c r="AT163" s="245"/>
      <c r="AU163" s="245"/>
      <c r="AV163" s="246"/>
      <c r="AW163" s="244"/>
      <c r="AX163" s="245"/>
      <c r="AY163" s="245"/>
      <c r="AZ163" s="245"/>
      <c r="BA163" s="245"/>
      <c r="BB163" s="245"/>
      <c r="BC163" s="245"/>
      <c r="BD163" s="246"/>
      <c r="BE163" s="244"/>
      <c r="BF163" s="245"/>
      <c r="BG163" s="245"/>
      <c r="BH163" s="245"/>
      <c r="BI163" s="245"/>
      <c r="BJ163" s="245"/>
      <c r="BK163" s="245"/>
      <c r="BL163" s="246"/>
      <c r="BM163" s="244"/>
      <c r="BN163" s="245"/>
      <c r="BO163" s="245"/>
      <c r="BP163" s="245"/>
      <c r="BQ163" s="245"/>
      <c r="BR163" s="245"/>
      <c r="BS163" s="245"/>
      <c r="BT163" s="246"/>
      <c r="BU163" s="244"/>
      <c r="BV163" s="245"/>
      <c r="BW163" s="245"/>
      <c r="BX163" s="245"/>
      <c r="BY163" s="245"/>
      <c r="BZ163" s="245"/>
      <c r="CA163" s="245"/>
      <c r="CB163" s="246"/>
      <c r="CC163" s="244"/>
      <c r="CD163" s="245"/>
      <c r="CE163" s="245"/>
      <c r="CF163" s="245"/>
      <c r="CG163" s="245"/>
      <c r="CH163" s="245"/>
      <c r="CI163" s="245"/>
      <c r="CJ163" s="246"/>
      <c r="CK163" s="244"/>
      <c r="CL163" s="245"/>
      <c r="CM163" s="245"/>
      <c r="CN163" s="245"/>
      <c r="CO163" s="245"/>
      <c r="CP163" s="245"/>
      <c r="CQ163" s="245"/>
      <c r="CR163" s="246"/>
      <c r="CS163" s="244"/>
      <c r="CT163" s="245"/>
      <c r="CU163" s="245"/>
      <c r="CV163" s="245"/>
      <c r="CW163" s="245"/>
      <c r="CX163" s="245"/>
      <c r="CY163" s="245"/>
      <c r="CZ163" s="246"/>
      <c r="DA163" s="244"/>
      <c r="DB163" s="245"/>
      <c r="DC163" s="245"/>
      <c r="DD163" s="245"/>
      <c r="DE163" s="245"/>
      <c r="DF163" s="245"/>
      <c r="DG163" s="245"/>
      <c r="DH163" s="246"/>
      <c r="DI163" s="244"/>
      <c r="DJ163" s="245"/>
      <c r="DK163" s="245"/>
      <c r="DL163" s="245"/>
      <c r="DM163" s="245"/>
      <c r="DN163" s="245"/>
      <c r="DO163" s="245"/>
      <c r="DP163" s="246"/>
      <c r="DQ163" s="244"/>
      <c r="DR163" s="245"/>
      <c r="DS163" s="245"/>
      <c r="DT163" s="245"/>
      <c r="DU163" s="245"/>
      <c r="DV163" s="245"/>
      <c r="DW163" s="245"/>
      <c r="DX163" s="246"/>
      <c r="DY163" s="244"/>
      <c r="DZ163" s="245"/>
      <c r="EA163" s="245"/>
      <c r="EB163" s="245"/>
      <c r="EC163" s="245"/>
      <c r="ED163" s="245"/>
      <c r="EE163" s="245"/>
      <c r="EF163" s="246"/>
      <c r="EG163" s="244"/>
      <c r="EH163" s="245"/>
      <c r="EI163" s="245"/>
      <c r="EJ163" s="245"/>
      <c r="EK163" s="245"/>
      <c r="EL163" s="245"/>
      <c r="EM163" s="245"/>
      <c r="EN163" s="246"/>
      <c r="EO163" s="244"/>
      <c r="EP163" s="245"/>
      <c r="EQ163" s="245"/>
      <c r="ER163" s="245"/>
      <c r="ES163" s="245"/>
      <c r="ET163" s="245"/>
      <c r="EU163" s="245"/>
      <c r="EV163" s="246"/>
      <c r="EW163" s="244"/>
      <c r="EX163" s="245"/>
      <c r="EY163" s="245"/>
      <c r="EZ163" s="245"/>
      <c r="FA163" s="245"/>
      <c r="FB163" s="245"/>
      <c r="FC163" s="245"/>
      <c r="FD163" s="246"/>
      <c r="FE163" s="244"/>
      <c r="FF163" s="245"/>
      <c r="FG163" s="245"/>
      <c r="FH163" s="245"/>
      <c r="FI163" s="245"/>
      <c r="FJ163" s="245"/>
      <c r="FK163" s="245"/>
      <c r="FL163" s="246"/>
      <c r="FM163" s="244"/>
      <c r="FN163" s="245"/>
      <c r="FO163" s="245"/>
      <c r="FP163" s="245"/>
      <c r="FQ163" s="245"/>
      <c r="FR163" s="245"/>
      <c r="FS163" s="245"/>
      <c r="FT163" s="246"/>
      <c r="FU163" s="244"/>
      <c r="FV163" s="245"/>
      <c r="FW163" s="245"/>
      <c r="FX163" s="245"/>
      <c r="FY163" s="245"/>
      <c r="FZ163" s="245"/>
      <c r="GA163" s="245"/>
      <c r="GB163" s="246"/>
      <c r="GC163" s="244"/>
      <c r="GD163" s="245"/>
      <c r="GE163" s="245"/>
      <c r="GF163" s="245"/>
      <c r="GG163" s="245"/>
      <c r="GH163" s="245"/>
      <c r="GI163" s="245"/>
      <c r="GJ163" s="246"/>
    </row>
    <row r="164" spans="1:192" ht="3.75" customHeight="1" x14ac:dyDescent="0.25">
      <c r="A164" s="2"/>
      <c r="H164" s="5"/>
      <c r="I164" s="2"/>
      <c r="K164" s="57"/>
      <c r="L164" s="3"/>
      <c r="M164" s="3"/>
      <c r="N164" s="3"/>
      <c r="O164" s="3"/>
      <c r="P164" s="5"/>
      <c r="Q164" s="2"/>
      <c r="S164" s="57"/>
      <c r="T164" s="3"/>
      <c r="U164" s="3"/>
      <c r="V164" s="3"/>
      <c r="W164" s="3"/>
      <c r="X164" s="5"/>
      <c r="Y164" s="2"/>
      <c r="AA164" s="57"/>
      <c r="AB164" s="3"/>
      <c r="AC164" s="3"/>
      <c r="AD164" s="3"/>
      <c r="AE164" s="3"/>
      <c r="AF164" s="5"/>
      <c r="AG164" s="2"/>
      <c r="AI164" s="57"/>
      <c r="AJ164" s="3"/>
      <c r="AK164" s="3"/>
      <c r="AL164" s="3"/>
      <c r="AM164" s="3"/>
      <c r="AN164" s="5"/>
      <c r="AO164" s="2"/>
      <c r="AQ164" s="57"/>
      <c r="AR164" s="3"/>
      <c r="AS164" s="3"/>
      <c r="AT164" s="3"/>
      <c r="AU164" s="3"/>
      <c r="AV164" s="5"/>
      <c r="AW164" s="2"/>
      <c r="AY164" s="57"/>
      <c r="AZ164" s="3"/>
      <c r="BA164" s="3"/>
      <c r="BB164" s="3"/>
      <c r="BC164" s="3"/>
      <c r="BD164" s="5"/>
      <c r="BE164" s="2"/>
      <c r="BG164" s="57"/>
      <c r="BH164" s="3"/>
      <c r="BI164" s="3"/>
      <c r="BJ164" s="3"/>
      <c r="BK164" s="3"/>
      <c r="BL164" s="5"/>
      <c r="BM164" s="2"/>
      <c r="BO164" s="57"/>
      <c r="BP164" s="3"/>
      <c r="BQ164" s="3"/>
      <c r="BR164" s="3"/>
      <c r="BS164" s="3"/>
      <c r="BT164" s="5"/>
      <c r="BU164" s="2"/>
      <c r="BW164" s="57"/>
      <c r="BX164" s="3"/>
      <c r="BY164" s="3"/>
      <c r="BZ164" s="3"/>
      <c r="CA164" s="3"/>
      <c r="CB164" s="5"/>
      <c r="CC164" s="2"/>
      <c r="CE164" s="57"/>
      <c r="CF164" s="3"/>
      <c r="CG164" s="3"/>
      <c r="CH164" s="3"/>
      <c r="CI164" s="3"/>
      <c r="CJ164" s="5"/>
      <c r="CK164" s="2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</row>
    <row r="165" spans="1:192" ht="11.25" customHeight="1" x14ac:dyDescent="0.25">
      <c r="A165" s="6" t="s">
        <v>0</v>
      </c>
      <c r="H165" s="5"/>
      <c r="I165" s="6"/>
      <c r="K165" s="57"/>
      <c r="L165" s="3"/>
      <c r="M165" s="3"/>
      <c r="N165" s="3"/>
      <c r="O165" s="3"/>
      <c r="P165" s="5"/>
      <c r="Q165" s="6"/>
      <c r="S165" s="57"/>
      <c r="T165" s="3"/>
      <c r="U165" s="3"/>
      <c r="V165" s="3"/>
      <c r="W165" s="3"/>
      <c r="X165" s="5"/>
      <c r="Y165" s="6"/>
      <c r="AA165" s="57"/>
      <c r="AB165" s="3"/>
      <c r="AC165" s="3"/>
      <c r="AD165" s="3"/>
      <c r="AE165" s="3"/>
      <c r="AF165" s="5"/>
      <c r="AG165" s="6"/>
      <c r="AI165" s="57"/>
      <c r="AJ165" s="3"/>
      <c r="AK165" s="3"/>
      <c r="AL165" s="3"/>
      <c r="AM165" s="3"/>
      <c r="AN165" s="5"/>
      <c r="AO165" s="6"/>
      <c r="AQ165" s="57"/>
      <c r="AR165" s="3"/>
      <c r="AS165" s="3"/>
      <c r="AT165" s="3"/>
      <c r="AU165" s="3"/>
      <c r="AV165" s="5"/>
      <c r="AW165" s="6"/>
      <c r="AY165" s="57"/>
      <c r="AZ165" s="3"/>
      <c r="BA165" s="3"/>
      <c r="BB165" s="3"/>
      <c r="BC165" s="3"/>
      <c r="BD165" s="5"/>
      <c r="BE165" s="6"/>
      <c r="BG165" s="57"/>
      <c r="BH165" s="3"/>
      <c r="BI165" s="3"/>
      <c r="BJ165" s="3"/>
      <c r="BK165" s="3"/>
      <c r="BL165" s="5"/>
      <c r="BM165" s="6"/>
      <c r="BO165" s="57"/>
      <c r="BP165" s="3"/>
      <c r="BQ165" s="3"/>
      <c r="BR165" s="3"/>
      <c r="BS165" s="3"/>
      <c r="BT165" s="5"/>
      <c r="BU165" s="6"/>
      <c r="BW165" s="57"/>
      <c r="BX165" s="3"/>
      <c r="BY165" s="3"/>
      <c r="BZ165" s="3"/>
      <c r="CA165" s="3"/>
      <c r="CB165" s="5"/>
      <c r="CC165" s="6"/>
      <c r="CE165" s="57"/>
      <c r="CF165" s="3"/>
      <c r="CG165" s="3"/>
      <c r="CH165" s="3"/>
      <c r="CI165" s="3"/>
      <c r="CJ165" s="5"/>
      <c r="CK165" s="6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</row>
    <row r="166" spans="1:192" ht="3.75" customHeight="1" x14ac:dyDescent="0.25">
      <c r="A166" s="2"/>
      <c r="H166" s="7"/>
      <c r="I166" s="2"/>
      <c r="K166" s="57"/>
      <c r="L166" s="3"/>
      <c r="M166" s="3"/>
      <c r="N166" s="3"/>
      <c r="O166" s="3"/>
      <c r="P166" s="7"/>
      <c r="Q166" s="2"/>
      <c r="S166" s="57"/>
      <c r="T166" s="3"/>
      <c r="U166" s="3"/>
      <c r="V166" s="3"/>
      <c r="W166" s="3"/>
      <c r="X166" s="7"/>
      <c r="Y166" s="2"/>
      <c r="AA166" s="57"/>
      <c r="AB166" s="3"/>
      <c r="AC166" s="3"/>
      <c r="AD166" s="3"/>
      <c r="AE166" s="3"/>
      <c r="AF166" s="7"/>
      <c r="AG166" s="2"/>
      <c r="AI166" s="57"/>
      <c r="AJ166" s="3"/>
      <c r="AK166" s="3"/>
      <c r="AL166" s="3"/>
      <c r="AM166" s="3"/>
      <c r="AN166" s="7"/>
      <c r="AO166" s="2"/>
      <c r="AQ166" s="57"/>
      <c r="AR166" s="3"/>
      <c r="AS166" s="3"/>
      <c r="AT166" s="3"/>
      <c r="AU166" s="3"/>
      <c r="AV166" s="7"/>
      <c r="AW166" s="2"/>
      <c r="AY166" s="57"/>
      <c r="AZ166" s="3"/>
      <c r="BA166" s="3"/>
      <c r="BB166" s="3"/>
      <c r="BC166" s="3"/>
      <c r="BD166" s="7"/>
      <c r="BE166" s="2"/>
      <c r="BG166" s="57"/>
      <c r="BH166" s="3"/>
      <c r="BI166" s="3"/>
      <c r="BJ166" s="3"/>
      <c r="BK166" s="3"/>
      <c r="BL166" s="7"/>
      <c r="BM166" s="2"/>
      <c r="BO166" s="57"/>
      <c r="BP166" s="3"/>
      <c r="BQ166" s="3"/>
      <c r="BR166" s="3"/>
      <c r="BS166" s="3"/>
      <c r="BT166" s="7"/>
      <c r="BU166" s="2"/>
      <c r="BW166" s="57"/>
      <c r="BX166" s="3"/>
      <c r="BY166" s="3"/>
      <c r="BZ166" s="3"/>
      <c r="CA166" s="3"/>
      <c r="CB166" s="7"/>
      <c r="CC166" s="2"/>
      <c r="CE166" s="57"/>
      <c r="CF166" s="3"/>
      <c r="CG166" s="3"/>
      <c r="CH166" s="3"/>
      <c r="CI166" s="3"/>
      <c r="CJ166" s="7"/>
      <c r="CK166" s="2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</row>
    <row r="167" spans="1:192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MARZO</v>
      </c>
      <c r="G167" s="3" t="str">
        <f>G128</f>
        <v xml:space="preserve">                                VIGENCIA FISCAL:      2017</v>
      </c>
      <c r="H167" s="5"/>
      <c r="I167" s="2"/>
      <c r="K167" s="57"/>
      <c r="L167" s="3"/>
      <c r="M167" s="3"/>
      <c r="N167" s="3"/>
      <c r="O167" s="3"/>
      <c r="P167" s="5"/>
      <c r="Q167" s="2"/>
      <c r="S167" s="57"/>
      <c r="T167" s="3"/>
      <c r="U167" s="3"/>
      <c r="V167" s="3"/>
      <c r="W167" s="3"/>
      <c r="X167" s="5"/>
      <c r="Y167" s="2"/>
      <c r="AA167" s="57"/>
      <c r="AB167" s="3"/>
      <c r="AC167" s="3"/>
      <c r="AD167" s="3"/>
      <c r="AE167" s="3"/>
      <c r="AF167" s="5"/>
      <c r="AG167" s="2"/>
      <c r="AI167" s="57"/>
      <c r="AJ167" s="3"/>
      <c r="AK167" s="3"/>
      <c r="AL167" s="3"/>
      <c r="AM167" s="3"/>
      <c r="AN167" s="5"/>
      <c r="AO167" s="2"/>
      <c r="AQ167" s="57"/>
      <c r="AR167" s="3"/>
      <c r="AS167" s="3"/>
      <c r="AT167" s="3"/>
      <c r="AU167" s="3"/>
      <c r="AV167" s="5"/>
      <c r="AW167" s="2"/>
      <c r="AY167" s="57"/>
      <c r="AZ167" s="3"/>
      <c r="BA167" s="3"/>
      <c r="BB167" s="3"/>
      <c r="BC167" s="3"/>
      <c r="BD167" s="5"/>
      <c r="BE167" s="2"/>
      <c r="BG167" s="57"/>
      <c r="BH167" s="3"/>
      <c r="BI167" s="3"/>
      <c r="BJ167" s="3"/>
      <c r="BK167" s="3"/>
      <c r="BL167" s="5"/>
      <c r="BM167" s="2"/>
      <c r="BO167" s="57"/>
      <c r="BP167" s="3"/>
      <c r="BQ167" s="3"/>
      <c r="BR167" s="3"/>
      <c r="BS167" s="3"/>
      <c r="BT167" s="5"/>
      <c r="BU167" s="2"/>
      <c r="BW167" s="57"/>
      <c r="BX167" s="3"/>
      <c r="BY167" s="3"/>
      <c r="BZ167" s="3"/>
      <c r="CA167" s="3"/>
      <c r="CB167" s="5"/>
      <c r="CC167" s="2"/>
      <c r="CE167" s="57"/>
      <c r="CF167" s="3"/>
      <c r="CG167" s="3"/>
      <c r="CH167" s="3"/>
      <c r="CI167" s="3"/>
      <c r="CJ167" s="5"/>
      <c r="CK167" s="2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</row>
    <row r="168" spans="1:192" ht="11.25" customHeight="1" thickBot="1" x14ac:dyDescent="0.3">
      <c r="A168" s="2"/>
      <c r="H168" s="5"/>
      <c r="I168" s="2"/>
      <c r="K168" s="57"/>
      <c r="L168" s="3"/>
      <c r="M168" s="3"/>
      <c r="N168" s="3"/>
      <c r="O168" s="3"/>
      <c r="P168" s="5"/>
      <c r="Q168" s="2"/>
      <c r="S168" s="57"/>
      <c r="T168" s="3"/>
      <c r="U168" s="3"/>
      <c r="V168" s="3"/>
      <c r="W168" s="3"/>
      <c r="X168" s="5"/>
      <c r="Y168" s="2"/>
      <c r="AA168" s="57"/>
      <c r="AB168" s="3"/>
      <c r="AC168" s="3"/>
      <c r="AD168" s="3"/>
      <c r="AE168" s="3"/>
      <c r="AF168" s="5"/>
      <c r="AG168" s="2"/>
      <c r="AI168" s="57"/>
      <c r="AJ168" s="3"/>
      <c r="AK168" s="3"/>
      <c r="AL168" s="3"/>
      <c r="AM168" s="3"/>
      <c r="AN168" s="5"/>
      <c r="AO168" s="2"/>
      <c r="AQ168" s="57"/>
      <c r="AR168" s="3"/>
      <c r="AS168" s="3"/>
      <c r="AT168" s="3"/>
      <c r="AU168" s="3"/>
      <c r="AV168" s="5"/>
      <c r="AW168" s="2"/>
      <c r="AY168" s="57"/>
      <c r="AZ168" s="3"/>
      <c r="BA168" s="3"/>
      <c r="BB168" s="3"/>
      <c r="BC168" s="3"/>
      <c r="BD168" s="5"/>
      <c r="BE168" s="2"/>
      <c r="BG168" s="57"/>
      <c r="BH168" s="3"/>
      <c r="BI168" s="3"/>
      <c r="BJ168" s="3"/>
      <c r="BK168" s="3"/>
      <c r="BL168" s="5"/>
      <c r="BM168" s="2"/>
      <c r="BO168" s="57"/>
      <c r="BP168" s="3"/>
      <c r="BQ168" s="3"/>
      <c r="BR168" s="3"/>
      <c r="BS168" s="3"/>
      <c r="BT168" s="5"/>
      <c r="BU168" s="2"/>
      <c r="BW168" s="57"/>
      <c r="BX168" s="3"/>
      <c r="BY168" s="3"/>
      <c r="BZ168" s="3"/>
      <c r="CA168" s="3"/>
      <c r="CB168" s="5"/>
      <c r="CC168" s="2"/>
      <c r="CE168" s="57"/>
      <c r="CF168" s="3"/>
      <c r="CG168" s="3"/>
      <c r="CH168" s="3"/>
      <c r="CI168" s="3"/>
      <c r="CJ168" s="5"/>
      <c r="CK168" s="2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</row>
    <row r="169" spans="1:192" ht="27" customHeight="1" thickBot="1" x14ac:dyDescent="0.3">
      <c r="A169" s="10" t="s">
        <v>119</v>
      </c>
      <c r="B169" s="43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192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40000000000</v>
      </c>
      <c r="H170" s="121">
        <v>0</v>
      </c>
    </row>
    <row r="171" spans="1:192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192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192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192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192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192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104511815311</v>
      </c>
      <c r="F179" s="122">
        <f>+F180</f>
        <v>32604880752</v>
      </c>
      <c r="G179" s="122">
        <f>+G180</f>
        <v>4798698705</v>
      </c>
      <c r="H179" s="123">
        <f>+H180</f>
        <v>4798698705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104511815311</v>
      </c>
      <c r="F180" s="122">
        <f>SUM(F181:F183)</f>
        <v>32604880752</v>
      </c>
      <c r="G180" s="122">
        <f>SUM(G181:G183)</f>
        <v>4798698705</v>
      </c>
      <c r="H180" s="123">
        <f>SUM(H181:H183)</f>
        <v>4798698705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59210665161</v>
      </c>
      <c r="F183" s="122">
        <v>31393216889</v>
      </c>
      <c r="G183" s="124">
        <v>4798698705</v>
      </c>
      <c r="H183" s="125">
        <v>4798698705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2314052246</v>
      </c>
      <c r="F184" s="122">
        <f>+F185</f>
        <v>1213386713</v>
      </c>
      <c r="G184" s="122">
        <f>+G185</f>
        <v>301642842</v>
      </c>
      <c r="H184" s="123">
        <f>+H185</f>
        <v>301642842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2314052246</v>
      </c>
      <c r="F185" s="127">
        <f>+F196</f>
        <v>1213386713</v>
      </c>
      <c r="G185" s="127">
        <f>+G196</f>
        <v>301642842</v>
      </c>
      <c r="H185" s="128">
        <f>+H196</f>
        <v>301642842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241" t="s">
        <v>1</v>
      </c>
      <c r="B187" s="242"/>
      <c r="C187" s="242"/>
      <c r="D187" s="242"/>
      <c r="E187" s="242"/>
      <c r="F187" s="242"/>
      <c r="G187" s="242"/>
      <c r="H187" s="243"/>
    </row>
    <row r="188" spans="1:8" ht="12" customHeight="1" x14ac:dyDescent="0.25">
      <c r="A188" s="244" t="s">
        <v>115</v>
      </c>
      <c r="B188" s="245"/>
      <c r="C188" s="245"/>
      <c r="D188" s="245"/>
      <c r="E188" s="245"/>
      <c r="F188" s="245"/>
      <c r="G188" s="245"/>
      <c r="H188" s="246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MARZO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135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2">
        <v>3500000000</v>
      </c>
      <c r="E196" s="122">
        <v>2314052246</v>
      </c>
      <c r="F196" s="122">
        <v>1213386713</v>
      </c>
      <c r="G196" s="122">
        <v>301642842</v>
      </c>
      <c r="H196" s="123">
        <v>301642842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33400480762.57</v>
      </c>
      <c r="F197" s="122">
        <f>+F198</f>
        <v>27828266433.57</v>
      </c>
      <c r="G197" s="122">
        <f>+G198</f>
        <v>3797478677.1799998</v>
      </c>
      <c r="H197" s="123">
        <f>+H198</f>
        <v>3787255538.1799998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33400480762.57</v>
      </c>
      <c r="F198" s="122">
        <f>SUM(F199:F205)</f>
        <v>27828266433.57</v>
      </c>
      <c r="G198" s="122">
        <f>SUM(G199:G205)</f>
        <v>3797478677.1799998</v>
      </c>
      <c r="H198" s="123">
        <f>SUM(H199:H205)</f>
        <v>3787255538.1799998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254000000</v>
      </c>
      <c r="F199" s="122">
        <v>200000000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12524682043</v>
      </c>
      <c r="F201" s="122">
        <v>11419082043</v>
      </c>
      <c r="G201" s="122">
        <v>530059422</v>
      </c>
      <c r="H201" s="123">
        <v>530059422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26041167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2500260377.5700002</v>
      </c>
      <c r="F204" s="122">
        <v>1011141577.5700001</v>
      </c>
      <c r="G204" s="122">
        <v>587116586.17999995</v>
      </c>
      <c r="H204" s="123">
        <v>587116586.17999995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18095497175</v>
      </c>
      <c r="F205" s="122">
        <v>15198042813</v>
      </c>
      <c r="G205" s="122">
        <v>2680302669</v>
      </c>
      <c r="H205" s="123">
        <v>2670079530</v>
      </c>
    </row>
    <row r="206" spans="1:8" ht="15" customHeight="1" thickBot="1" x14ac:dyDescent="0.3">
      <c r="A206" s="247" t="s">
        <v>191</v>
      </c>
      <c r="B206" s="248"/>
      <c r="C206" s="249"/>
      <c r="D206" s="152">
        <f>+D143+D139+D11</f>
        <v>2639412084869</v>
      </c>
      <c r="E206" s="152">
        <f>+E143+E139+E11</f>
        <v>1933090342586.4202</v>
      </c>
      <c r="F206" s="152">
        <f>+F143+F139+F11</f>
        <v>1484838308699.8301</v>
      </c>
      <c r="G206" s="152">
        <f>+G143+G139+G11</f>
        <v>766345850904.58997</v>
      </c>
      <c r="H206" s="89">
        <f>+H143+H139+H11</f>
        <v>381551343309.58997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F212" s="151"/>
      <c r="G212" s="151"/>
      <c r="H212" s="5"/>
    </row>
    <row r="213" spans="1:8" ht="5.25" customHeight="1" x14ac:dyDescent="0.25">
      <c r="A213" s="2"/>
      <c r="C213" s="57" t="s">
        <v>192</v>
      </c>
      <c r="D213" s="155"/>
      <c r="E213" s="1"/>
      <c r="F213" s="151" t="s">
        <v>193</v>
      </c>
      <c r="G213" s="151"/>
      <c r="H213" s="5"/>
    </row>
    <row r="214" spans="1:8" x14ac:dyDescent="0.25">
      <c r="A214" s="6"/>
      <c r="C214" s="156" t="s">
        <v>194</v>
      </c>
      <c r="D214" s="1"/>
      <c r="E214" s="155"/>
      <c r="F214" s="102" t="s">
        <v>195</v>
      </c>
      <c r="H214" s="5"/>
    </row>
    <row r="215" spans="1:8" x14ac:dyDescent="0.25">
      <c r="A215" s="6"/>
      <c r="C215" s="156" t="s">
        <v>196</v>
      </c>
      <c r="D215" s="155"/>
      <c r="E215" s="1"/>
      <c r="F215" s="102" t="s">
        <v>197</v>
      </c>
      <c r="H215" s="157"/>
    </row>
    <row r="216" spans="1:8" x14ac:dyDescent="0.25">
      <c r="A216" s="6"/>
      <c r="C216" s="156"/>
      <c r="D216" s="1"/>
      <c r="E216" s="1"/>
      <c r="F216" s="102"/>
      <c r="H216" s="157"/>
    </row>
    <row r="217" spans="1:8" ht="16.5" hidden="1" customHeight="1" x14ac:dyDescent="0.25">
      <c r="A217" s="2"/>
      <c r="D217" s="102"/>
      <c r="H217" s="5"/>
    </row>
    <row r="218" spans="1:8" ht="16.5" hidden="1" customHeight="1" x14ac:dyDescent="0.25">
      <c r="A218" s="2"/>
      <c r="D218" s="102"/>
      <c r="E218" s="1"/>
      <c r="H218" s="5"/>
    </row>
    <row r="219" spans="1:8" ht="16.5" customHeight="1" x14ac:dyDescent="0.25">
      <c r="A219" s="2"/>
      <c r="D219" s="102"/>
      <c r="E219" s="1"/>
      <c r="H219" s="5"/>
    </row>
    <row r="220" spans="1:8" x14ac:dyDescent="0.25">
      <c r="A220" s="2"/>
      <c r="D220" s="102"/>
      <c r="E220" s="1"/>
      <c r="H220" s="5"/>
    </row>
    <row r="221" spans="1:8" ht="2.25" customHeight="1" x14ac:dyDescent="0.25">
      <c r="A221" s="2"/>
      <c r="D221" s="102"/>
      <c r="E221" s="1"/>
      <c r="H221" s="5"/>
    </row>
    <row r="222" spans="1:8" x14ac:dyDescent="0.25">
      <c r="A222" s="2"/>
      <c r="C222" s="158" t="s">
        <v>193</v>
      </c>
      <c r="D222" s="102" t="s">
        <v>193</v>
      </c>
      <c r="E222" s="1"/>
      <c r="F222" s="102" t="s">
        <v>193</v>
      </c>
      <c r="H222" s="5"/>
    </row>
    <row r="223" spans="1:8" ht="12.75" customHeight="1" x14ac:dyDescent="0.25">
      <c r="A223" s="2"/>
      <c r="C223" s="156" t="s">
        <v>198</v>
      </c>
      <c r="D223" s="102" t="s">
        <v>199</v>
      </c>
      <c r="E223" s="1"/>
      <c r="F223" s="102" t="s">
        <v>110</v>
      </c>
      <c r="H223" s="5"/>
    </row>
    <row r="224" spans="1:8" ht="17.25" customHeight="1" thickBot="1" x14ac:dyDescent="0.3">
      <c r="A224" s="103"/>
      <c r="B224" s="62"/>
      <c r="C224" s="159" t="s">
        <v>200</v>
      </c>
      <c r="D224" s="160" t="s">
        <v>201</v>
      </c>
      <c r="E224" s="62"/>
      <c r="F224" s="160" t="s">
        <v>202</v>
      </c>
      <c r="G224" s="63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6">
    <mergeCell ref="A123:H123"/>
    <mergeCell ref="A124:H124"/>
    <mergeCell ref="A162:H162"/>
    <mergeCell ref="A163:H163"/>
    <mergeCell ref="A2:H2"/>
    <mergeCell ref="A3:H3"/>
    <mergeCell ref="A49:H49"/>
    <mergeCell ref="A50:H50"/>
    <mergeCell ref="A83:H83"/>
    <mergeCell ref="A84:H84"/>
    <mergeCell ref="FE163:FL163"/>
    <mergeCell ref="FM163:FT163"/>
    <mergeCell ref="FU163:GB163"/>
    <mergeCell ref="GC163:GJ163"/>
    <mergeCell ref="CS163:CZ163"/>
    <mergeCell ref="DA163:DH163"/>
    <mergeCell ref="DI163:DP163"/>
    <mergeCell ref="DQ163:DX163"/>
    <mergeCell ref="DY163:EF163"/>
    <mergeCell ref="EG163:EN163"/>
    <mergeCell ref="A187:H187"/>
    <mergeCell ref="A188:H188"/>
    <mergeCell ref="A206:C206"/>
    <mergeCell ref="EO163:EV163"/>
    <mergeCell ref="EW163:FD163"/>
    <mergeCell ref="AW163:BD163"/>
    <mergeCell ref="BE163:BL163"/>
    <mergeCell ref="BM163:BT163"/>
    <mergeCell ref="BU163:CB163"/>
    <mergeCell ref="CC163:CJ163"/>
    <mergeCell ref="CK163:CR163"/>
    <mergeCell ref="I163:P163"/>
    <mergeCell ref="Q163:X163"/>
    <mergeCell ref="Y163:AF163"/>
    <mergeCell ref="AG163:AN163"/>
    <mergeCell ref="AO163:AV163"/>
  </mergeCells>
  <printOptions horizontalCentered="1" verticalCentered="1"/>
  <pageMargins left="0.31496062992125984" right="0.31496062992125984" top="0" bottom="0" header="0.31496062992125984" footer="0.31496062992125984"/>
  <pageSetup scale="58" orientation="landscape" r:id="rId1"/>
  <rowBreaks count="5" manualBreakCount="5">
    <brk id="47" max="7" man="1"/>
    <brk id="81" max="7" man="1"/>
    <brk id="121" max="7" man="1"/>
    <brk id="160" max="7" man="1"/>
    <brk id="18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0"/>
  <sheetViews>
    <sheetView zoomScaleNormal="100" workbookViewId="0">
      <selection activeCell="A162" sqref="A162:H162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384" width="11.42578125" style="1"/>
  </cols>
  <sheetData>
    <row r="1" spans="1:8" ht="15.75" thickBot="1" x14ac:dyDescent="0.3"/>
    <row r="2" spans="1:8" x14ac:dyDescent="0.25">
      <c r="A2" s="241" t="s">
        <v>1</v>
      </c>
      <c r="B2" s="242"/>
      <c r="C2" s="242"/>
      <c r="D2" s="242"/>
      <c r="E2" s="242"/>
      <c r="F2" s="242"/>
      <c r="G2" s="242"/>
      <c r="H2" s="243"/>
    </row>
    <row r="3" spans="1:8" ht="11.25" customHeight="1" x14ac:dyDescent="0.25">
      <c r="A3" s="244" t="s">
        <v>115</v>
      </c>
      <c r="B3" s="245"/>
      <c r="C3" s="245"/>
      <c r="D3" s="245"/>
      <c r="E3" s="245"/>
      <c r="F3" s="245"/>
      <c r="G3" s="245"/>
      <c r="H3" s="246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227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57273953731.260002</v>
      </c>
      <c r="F11" s="109">
        <f>+F12+F58+F117</f>
        <v>27433009685.02</v>
      </c>
      <c r="G11" s="109">
        <f>+G12+G58+G117</f>
        <v>17993216375.760002</v>
      </c>
      <c r="H11" s="110">
        <f>+H12+H58+H117</f>
        <v>17415078375.760002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47265338863</v>
      </c>
      <c r="F12" s="120">
        <f>+F13</f>
        <v>19085655695</v>
      </c>
      <c r="G12" s="120">
        <f>+G13</f>
        <v>14052434090</v>
      </c>
      <c r="H12" s="121">
        <f>+H13</f>
        <v>13474296090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47265338863</v>
      </c>
      <c r="F13" s="122">
        <f>+F14+F34+F37</f>
        <v>19085655695</v>
      </c>
      <c r="G13" s="122">
        <f>+G14+G34+G37</f>
        <v>14052434090</v>
      </c>
      <c r="H13" s="123">
        <f>+H14+H34+H37</f>
        <v>13474296090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8873075663</v>
      </c>
      <c r="G14" s="122">
        <f>+G15+G19+G22+G30</f>
        <v>8852407377</v>
      </c>
      <c r="H14" s="123">
        <f>+H15+H19+H22+H30</f>
        <v>8852407377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7164069205</v>
      </c>
      <c r="G15" s="122">
        <f>SUM(G16:G18)</f>
        <v>7143400919</v>
      </c>
      <c r="H15" s="123">
        <f>SUM(H16:H18)</f>
        <v>7143400919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6863507438</v>
      </c>
      <c r="G16" s="122">
        <v>6863507438</v>
      </c>
      <c r="H16" s="123">
        <v>6863507438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242054888</v>
      </c>
      <c r="G17" s="122">
        <v>242054888</v>
      </c>
      <c r="H17" s="123">
        <v>242054888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58506879</v>
      </c>
      <c r="G18" s="122">
        <v>37838593</v>
      </c>
      <c r="H18" s="123">
        <v>37838593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1204880705</v>
      </c>
      <c r="G19" s="122">
        <f>SUM(G20:G21)</f>
        <v>1204880705</v>
      </c>
      <c r="H19" s="123">
        <f>SUM(H20:H21)</f>
        <v>1204880705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239671514</v>
      </c>
      <c r="G20" s="122">
        <v>239671514</v>
      </c>
      <c r="H20" s="123">
        <v>239671514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965209191</v>
      </c>
      <c r="G21" s="122">
        <v>965209191</v>
      </c>
      <c r="H21" s="123">
        <v>965209191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406635063</v>
      </c>
      <c r="G22" s="122">
        <f>SUM(G23:G29)</f>
        <v>406635063</v>
      </c>
      <c r="H22" s="123">
        <f>SUM(H23:H29)</f>
        <v>406635063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151094784</v>
      </c>
      <c r="G23" s="122">
        <v>151094784</v>
      </c>
      <c r="H23" s="123">
        <v>151094784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25382542</v>
      </c>
      <c r="G24" s="122">
        <v>25382542</v>
      </c>
      <c r="H24" s="123">
        <v>25382542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598913</v>
      </c>
      <c r="G25" s="122">
        <v>598913</v>
      </c>
      <c r="H25" s="123">
        <v>598913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2">
        <v>972895274</v>
      </c>
      <c r="E26" s="122">
        <v>972895274</v>
      </c>
      <c r="F26" s="124">
        <v>7856602</v>
      </c>
      <c r="G26" s="124">
        <v>7856602</v>
      </c>
      <c r="H26" s="125">
        <v>7856602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216557630</v>
      </c>
      <c r="G27" s="122">
        <v>216557630</v>
      </c>
      <c r="H27" s="123">
        <v>216557630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5144592</v>
      </c>
      <c r="G28" s="122">
        <v>5144592</v>
      </c>
      <c r="H28" s="123">
        <v>5144592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97490690</v>
      </c>
      <c r="G30" s="122">
        <f>+G31+G32</f>
        <v>97490690</v>
      </c>
      <c r="H30" s="123">
        <f>+H31+H32</f>
        <v>97490690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27684178</v>
      </c>
      <c r="G31" s="122">
        <v>27684178</v>
      </c>
      <c r="H31" s="123">
        <v>27684178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69806512</v>
      </c>
      <c r="G32" s="122">
        <v>69806512</v>
      </c>
      <c r="H32" s="123">
        <v>69806512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7539736158</v>
      </c>
      <c r="F34" s="124">
        <f>SUM(F35:F36)</f>
        <v>7258085966</v>
      </c>
      <c r="G34" s="124">
        <f>SUM(G35:G36)</f>
        <v>2245532647</v>
      </c>
      <c r="H34" s="125">
        <f>SUM(H35:H36)</f>
        <v>2245532647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524174874</v>
      </c>
      <c r="F35" s="122">
        <v>308349468</v>
      </c>
      <c r="G35" s="122">
        <v>12644468</v>
      </c>
      <c r="H35" s="123">
        <v>12644468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7015561284</v>
      </c>
      <c r="F36" s="122">
        <v>6949736498</v>
      </c>
      <c r="G36" s="122">
        <v>2232888179</v>
      </c>
      <c r="H36" s="123">
        <v>2232888179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2954494066</v>
      </c>
      <c r="G37" s="122">
        <f>+G38+G42+G46+G47</f>
        <v>2954494066</v>
      </c>
      <c r="H37" s="123">
        <f>+H38+H42+H46+H47</f>
        <v>2376356066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1492481729</v>
      </c>
      <c r="G38" s="122">
        <f>SUM(G39:G41)</f>
        <v>1492481729</v>
      </c>
      <c r="H38" s="123">
        <f>SUM(H39:H41)</f>
        <v>1115415129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304897800</v>
      </c>
      <c r="G39" s="122">
        <v>304897800</v>
      </c>
      <c r="H39" s="123">
        <v>226417600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541257904</v>
      </c>
      <c r="G40" s="122">
        <v>541257904</v>
      </c>
      <c r="H40" s="123">
        <v>405742204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646326025</v>
      </c>
      <c r="G41" s="122">
        <v>646326025</v>
      </c>
      <c r="H41" s="123">
        <v>483255325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1080872127</v>
      </c>
      <c r="G42" s="122">
        <f>+G43+G44+G45</f>
        <v>1080872127</v>
      </c>
      <c r="H42" s="123">
        <f>+H43+H44+H45</f>
        <v>977910127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676849975</v>
      </c>
      <c r="G43" s="122">
        <v>676849975</v>
      </c>
      <c r="H43" s="123">
        <v>676849975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366079536</v>
      </c>
      <c r="G44" s="122">
        <v>366079536</v>
      </c>
      <c r="H44" s="123">
        <v>272623536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37942616</v>
      </c>
      <c r="G45" s="122">
        <v>37942616</v>
      </c>
      <c r="H45" s="123">
        <v>28436616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228677470</v>
      </c>
      <c r="G46" s="122">
        <v>228677470</v>
      </c>
      <c r="H46" s="123">
        <v>169814670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152462740</v>
      </c>
      <c r="G47" s="127">
        <v>152462740</v>
      </c>
      <c r="H47" s="128">
        <v>113216140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241" t="s">
        <v>1</v>
      </c>
      <c r="B49" s="242"/>
      <c r="C49" s="242"/>
      <c r="D49" s="242"/>
      <c r="E49" s="242"/>
      <c r="F49" s="242"/>
      <c r="G49" s="242"/>
      <c r="H49" s="243"/>
    </row>
    <row r="50" spans="1:8" x14ac:dyDescent="0.25">
      <c r="A50" s="244" t="s">
        <v>115</v>
      </c>
      <c r="B50" s="245"/>
      <c r="C50" s="245"/>
      <c r="D50" s="245"/>
      <c r="E50" s="245"/>
      <c r="F50" s="245"/>
      <c r="G50" s="245"/>
      <c r="H50" s="246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ABRIL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140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142">
        <f>+D59</f>
        <v>8304006708</v>
      </c>
      <c r="E58" s="142">
        <f>+E59</f>
        <v>7926760846.2600002</v>
      </c>
      <c r="F58" s="142">
        <f>+F59</f>
        <v>7145883198.0199995</v>
      </c>
      <c r="G58" s="142">
        <f>+G59</f>
        <v>2739311493.7600002</v>
      </c>
      <c r="H58" s="143">
        <f>+H59</f>
        <v>2739311493.7600002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7926760846.2600002</v>
      </c>
      <c r="F59" s="122">
        <f>+F65+F60</f>
        <v>7145883198.0199995</v>
      </c>
      <c r="G59" s="122">
        <f>+G65+G60</f>
        <v>2739311493.7600002</v>
      </c>
      <c r="H59" s="123">
        <f>+H65+H60</f>
        <v>2739311493.7600002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7926760846.2600002</v>
      </c>
      <c r="F65" s="122">
        <f>+F69+F66+F75+F91+F94+F96+F101+F105+F110+F111+F115+F107</f>
        <v>7145883198.0199995</v>
      </c>
      <c r="G65" s="122">
        <f>+G69+G66+G75+G91+G94+G96+G101+G105+G110+G111+G115+G107</f>
        <v>2739311493.7600002</v>
      </c>
      <c r="H65" s="123">
        <f>+H69+H66+H75+H91+H94+H96+H101+H105+H110+H111+H115+H107</f>
        <v>2739311493.7600002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2499859</v>
      </c>
      <c r="F66" s="122">
        <f>SUM(F67:F68)</f>
        <v>2447830</v>
      </c>
      <c r="G66" s="122">
        <f>SUM(G67:G68)</f>
        <v>2447830</v>
      </c>
      <c r="H66" s="123">
        <f>SUM(H67:H68)</f>
        <v>2447830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2447909</v>
      </c>
      <c r="F67" s="122">
        <v>2447830</v>
      </c>
      <c r="G67" s="122">
        <v>2447830</v>
      </c>
      <c r="H67" s="123">
        <v>2447830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69058516.409999996</v>
      </c>
      <c r="F69" s="122">
        <f>SUM(F70:F74)</f>
        <v>69057601.409999996</v>
      </c>
      <c r="G69" s="122">
        <f>SUM(G70:G74)</f>
        <v>7130388</v>
      </c>
      <c r="H69" s="123">
        <f>SUM(H70:H74)</f>
        <v>7130388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52344418</v>
      </c>
      <c r="F70" s="122">
        <v>52343793</v>
      </c>
      <c r="G70" s="122">
        <v>4714031</v>
      </c>
      <c r="H70" s="123">
        <v>4714031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14533957.41</v>
      </c>
      <c r="F72" s="122">
        <v>14533801.41</v>
      </c>
      <c r="G72" s="122">
        <v>606424</v>
      </c>
      <c r="H72" s="123">
        <v>606424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1380141</v>
      </c>
      <c r="F73" s="122">
        <v>1380007</v>
      </c>
      <c r="G73" s="122">
        <v>1009933</v>
      </c>
      <c r="H73" s="123">
        <v>1009933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639743088.85000002</v>
      </c>
      <c r="F75" s="122">
        <f>SUM(F76:F81)</f>
        <v>639687604.85000002</v>
      </c>
      <c r="G75" s="122">
        <f>SUM(G76:G81)</f>
        <v>158181309</v>
      </c>
      <c r="H75" s="123">
        <f>SUM(H76:H81)</f>
        <v>158181309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7111214.5</v>
      </c>
      <c r="H76" s="123">
        <v>7111214.5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7111214.5</v>
      </c>
      <c r="H77" s="123">
        <v>7111214.5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13758815</v>
      </c>
      <c r="H78" s="123">
        <v>13758815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155895094.84999999</v>
      </c>
      <c r="F79" s="122">
        <v>155893384.84999999</v>
      </c>
      <c r="G79" s="122">
        <v>27329018</v>
      </c>
      <c r="H79" s="123">
        <v>27329018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94871047</v>
      </c>
      <c r="H80" s="123">
        <v>94871047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20000000</v>
      </c>
      <c r="G81" s="127">
        <v>8000000</v>
      </c>
      <c r="H81" s="128">
        <v>8000000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241" t="s">
        <v>1</v>
      </c>
      <c r="B83" s="242"/>
      <c r="C83" s="242"/>
      <c r="D83" s="242"/>
      <c r="E83" s="242"/>
      <c r="F83" s="242"/>
      <c r="G83" s="242"/>
      <c r="H83" s="243"/>
    </row>
    <row r="84" spans="1:8" x14ac:dyDescent="0.25">
      <c r="A84" s="244" t="s">
        <v>115</v>
      </c>
      <c r="B84" s="245"/>
      <c r="C84" s="245"/>
      <c r="D84" s="245"/>
      <c r="E84" s="245"/>
      <c r="F84" s="245"/>
      <c r="G84" s="245"/>
      <c r="H84" s="246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ABRIL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135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2">
        <f>+D92+D93</f>
        <v>96000000</v>
      </c>
      <c r="E91" s="122">
        <f>+E92+E93</f>
        <v>31761545</v>
      </c>
      <c r="F91" s="122">
        <f>+F92+F93</f>
        <v>31692903</v>
      </c>
      <c r="G91" s="122">
        <f>+G92+G93</f>
        <v>12739872</v>
      </c>
      <c r="H91" s="123">
        <f>+H92+H93</f>
        <v>12739872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104537</v>
      </c>
      <c r="F93" s="122">
        <v>104518</v>
      </c>
      <c r="G93" s="122">
        <v>104518</v>
      </c>
      <c r="H93" s="123">
        <v>104518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47408153</v>
      </c>
      <c r="F94" s="122">
        <f>+F95</f>
        <v>47345896</v>
      </c>
      <c r="G94" s="122">
        <f>+G95</f>
        <v>16117730</v>
      </c>
      <c r="H94" s="123">
        <f>+H95</f>
        <v>16117730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47408153</v>
      </c>
      <c r="F95" s="122">
        <v>47345896</v>
      </c>
      <c r="G95" s="122">
        <v>16117730</v>
      </c>
      <c r="H95" s="123">
        <v>16117730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233335768</v>
      </c>
      <c r="F96" s="122">
        <f>SUM(F97:F100)</f>
        <v>88044502.859999999</v>
      </c>
      <c r="G96" s="122">
        <f>SUM(G97:G100)</f>
        <v>85728701.859999999</v>
      </c>
      <c r="H96" s="123">
        <f>SUM(H97:H100)</f>
        <v>85728701.859999999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4500000</v>
      </c>
      <c r="F97" s="122">
        <v>914253</v>
      </c>
      <c r="G97" s="122">
        <v>914253</v>
      </c>
      <c r="H97" s="123">
        <v>914253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71229110</v>
      </c>
      <c r="G98" s="122">
        <v>71229110</v>
      </c>
      <c r="H98" s="123">
        <v>71229110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3065371.86</v>
      </c>
      <c r="G99" s="122">
        <v>3065371.86</v>
      </c>
      <c r="H99" s="123">
        <v>3065371.86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10519967</v>
      </c>
      <c r="H100" s="123">
        <v>10519967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557334201</v>
      </c>
      <c r="F101" s="122">
        <f>SUM(F102:F104)</f>
        <v>557334201</v>
      </c>
      <c r="G101" s="122">
        <f>SUM(G102:G104)</f>
        <v>501100118</v>
      </c>
      <c r="H101" s="123">
        <f>SUM(H102:H104)</f>
        <v>501100118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84230763</v>
      </c>
      <c r="E103" s="122">
        <v>79767485</v>
      </c>
      <c r="F103" s="122">
        <v>79767485</v>
      </c>
      <c r="G103" s="122">
        <v>79767484</v>
      </c>
      <c r="H103" s="123">
        <v>79767484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456416883</v>
      </c>
      <c r="E104" s="122">
        <v>421332634</v>
      </c>
      <c r="F104" s="122">
        <v>421332634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1735869203</v>
      </c>
      <c r="H105" s="123">
        <f>+H106</f>
        <v>1735869203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1735869203</v>
      </c>
      <c r="H106" s="123">
        <v>1735869203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47261150</v>
      </c>
      <c r="F107" s="122">
        <f>+F108+F109</f>
        <v>47250576</v>
      </c>
      <c r="G107" s="122">
        <f>+G108+G109</f>
        <v>13398312</v>
      </c>
      <c r="H107" s="123">
        <f>+H108+H109</f>
        <v>13398312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37500000</v>
      </c>
      <c r="E108" s="122">
        <v>34834730</v>
      </c>
      <c r="F108" s="122">
        <v>34824156</v>
      </c>
      <c r="G108" s="122">
        <v>4824813</v>
      </c>
      <c r="H108" s="123">
        <v>4824813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22500000</v>
      </c>
      <c r="E109" s="122">
        <v>12426420</v>
      </c>
      <c r="F109" s="122">
        <v>12426420</v>
      </c>
      <c r="G109" s="122">
        <v>8573499</v>
      </c>
      <c r="H109" s="123">
        <v>8573499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2757418.9</v>
      </c>
      <c r="G110" s="122">
        <v>2757418.9</v>
      </c>
      <c r="H110" s="123">
        <v>2757418.9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208100000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200000000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8100000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873233565</v>
      </c>
      <c r="F115" s="122">
        <f>+F116</f>
        <v>332039664</v>
      </c>
      <c r="G115" s="122">
        <f>+G116</f>
        <v>203840611</v>
      </c>
      <c r="H115" s="123">
        <f>+H116</f>
        <v>203840611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873233565</v>
      </c>
      <c r="F116" s="122">
        <v>332039664</v>
      </c>
      <c r="G116" s="122">
        <v>203840611</v>
      </c>
      <c r="H116" s="123">
        <v>203840611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2081854022</v>
      </c>
      <c r="F117" s="122">
        <f>+F118+F121</f>
        <v>1201470792</v>
      </c>
      <c r="G117" s="122">
        <f>+G118+G121</f>
        <v>1201470792</v>
      </c>
      <c r="H117" s="123">
        <f>+H118+H121</f>
        <v>1201470792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2081854022</v>
      </c>
      <c r="F121" s="127">
        <f>+F132</f>
        <v>1201470792</v>
      </c>
      <c r="G121" s="127">
        <f>+G132</f>
        <v>1201470792</v>
      </c>
      <c r="H121" s="128">
        <f>+H132</f>
        <v>1201470792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241" t="s">
        <v>1</v>
      </c>
      <c r="B123" s="242"/>
      <c r="C123" s="242"/>
      <c r="D123" s="242"/>
      <c r="E123" s="242"/>
      <c r="F123" s="242"/>
      <c r="G123" s="242"/>
      <c r="H123" s="243"/>
    </row>
    <row r="124" spans="1:8" ht="12" customHeight="1" x14ac:dyDescent="0.25">
      <c r="A124" s="244" t="s">
        <v>115</v>
      </c>
      <c r="B124" s="245"/>
      <c r="C124" s="245"/>
      <c r="D124" s="245"/>
      <c r="E124" s="245"/>
      <c r="F124" s="245"/>
      <c r="G124" s="245"/>
      <c r="H124" s="246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ABRIL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135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2081854022</v>
      </c>
      <c r="F132" s="23">
        <f>+F133+F134</f>
        <v>1201470792</v>
      </c>
      <c r="G132" s="23">
        <f>+G133+G134</f>
        <v>1201470792</v>
      </c>
      <c r="H132" s="25">
        <f>+H133+H134</f>
        <v>1201470792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229818</v>
      </c>
      <c r="F133" s="146">
        <f>+F137+F136</f>
        <v>229818</v>
      </c>
      <c r="G133" s="146">
        <f>+G137+G136</f>
        <v>229818</v>
      </c>
      <c r="H133" s="147">
        <f>+H137+H136</f>
        <v>229818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2081624204</v>
      </c>
      <c r="F134" s="28">
        <f>+F135+F138</f>
        <v>1201240974</v>
      </c>
      <c r="G134" s="28">
        <f>+G135+G138</f>
        <v>1201240974</v>
      </c>
      <c r="H134" s="29">
        <f>+H135+H138</f>
        <v>1201240974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229818</v>
      </c>
      <c r="F136" s="28">
        <v>229818</v>
      </c>
      <c r="G136" s="28">
        <v>229818</v>
      </c>
      <c r="H136" s="29">
        <v>229818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2081624204</v>
      </c>
      <c r="F138" s="146">
        <v>1201240974</v>
      </c>
      <c r="G138" s="146">
        <v>1201240974</v>
      </c>
      <c r="H138" s="147">
        <v>1201240974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322088509085</v>
      </c>
      <c r="F139" s="109">
        <f t="shared" si="1"/>
        <v>322088509085</v>
      </c>
      <c r="G139" s="109">
        <f t="shared" si="1"/>
        <v>322088509085</v>
      </c>
      <c r="H139" s="110">
        <f t="shared" si="1"/>
        <v>322088509085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322088509085</v>
      </c>
      <c r="F140" s="23">
        <f t="shared" si="1"/>
        <v>322088509085</v>
      </c>
      <c r="G140" s="23">
        <f t="shared" si="1"/>
        <v>322088509085</v>
      </c>
      <c r="H140" s="25">
        <f t="shared" si="1"/>
        <v>322088509085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322088509085</v>
      </c>
      <c r="F141" s="28">
        <f t="shared" si="1"/>
        <v>322088509085</v>
      </c>
      <c r="G141" s="28">
        <f t="shared" si="1"/>
        <v>322088509085</v>
      </c>
      <c r="H141" s="29">
        <f t="shared" si="1"/>
        <v>322088509085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322088509085</v>
      </c>
      <c r="F142" s="36">
        <v>322088509085</v>
      </c>
      <c r="G142" s="36">
        <v>322088509085</v>
      </c>
      <c r="H142" s="37">
        <v>322088509085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1567725230642.5701</v>
      </c>
      <c r="F143" s="109">
        <f>+F144+F179+F184+F197</f>
        <v>1141722564635.5701</v>
      </c>
      <c r="G143" s="109">
        <f>+G144+G179+G184+G197</f>
        <v>436003469609.57001</v>
      </c>
      <c r="H143" s="110">
        <f>+H144+H179+H184+H197</f>
        <v>51786636429.57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1427003230704</v>
      </c>
      <c r="F144" s="122">
        <f>+F145</f>
        <v>1078251583770</v>
      </c>
      <c r="G144" s="122">
        <f>+G145</f>
        <v>423161149782</v>
      </c>
      <c r="H144" s="123">
        <f>+H145</f>
        <v>38944357220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1427003230704</v>
      </c>
      <c r="F145" s="122">
        <f>+F146+F147+F148+F149+F150+F151+F152+F153+F154+F155+F156+F157+F158+F159+F160+F170+F171+F172+F173+F174+F175+F176+F177+F178</f>
        <v>1078251583770</v>
      </c>
      <c r="G145" s="122">
        <f>+G146+G147+G148+G149+G150+G151+G152+G153+G154+G155+G156+G157+G158+G159+G160+G170+G171+G172+G173+G174+G175+G176+G177+G178</f>
        <v>423161149782</v>
      </c>
      <c r="H145" s="123">
        <f>+H146+H147+H148+H149+H150+H151+H152+H153+H154+H155+H156+H157+H158+H159+H160+H170+H171+H172+H173+H174+H175+H176+H177+H178</f>
        <v>38944357220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4">
        <v>20000000000</v>
      </c>
      <c r="E150" s="122">
        <f>7526061970+8169601565</f>
        <v>15695663535</v>
      </c>
      <c r="F150" s="122">
        <v>5288739545</v>
      </c>
      <c r="G150" s="122">
        <v>3201722208</v>
      </c>
      <c r="H150" s="123">
        <v>318823152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1633082944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3890591524</v>
      </c>
      <c r="F152" s="122">
        <v>3890591524</v>
      </c>
      <c r="G152" s="122">
        <v>145538886</v>
      </c>
      <c r="H152" s="123">
        <v>145538886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59971937176</v>
      </c>
      <c r="H160" s="128">
        <v>0</v>
      </c>
    </row>
    <row r="161" spans="1:195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195" x14ac:dyDescent="0.25">
      <c r="A162" s="241" t="s">
        <v>1</v>
      </c>
      <c r="B162" s="242"/>
      <c r="C162" s="242"/>
      <c r="D162" s="242"/>
      <c r="E162" s="242"/>
      <c r="F162" s="242"/>
      <c r="G162" s="242"/>
      <c r="H162" s="243"/>
    </row>
    <row r="163" spans="1:195" ht="14.25" customHeight="1" x14ac:dyDescent="0.25">
      <c r="A163" s="244" t="s">
        <v>115</v>
      </c>
      <c r="B163" s="245"/>
      <c r="C163" s="245"/>
      <c r="D163" s="245"/>
      <c r="E163" s="245"/>
      <c r="F163" s="245"/>
      <c r="G163" s="245"/>
      <c r="H163" s="246"/>
      <c r="I163" s="245"/>
      <c r="J163" s="245"/>
      <c r="K163" s="245"/>
      <c r="L163" s="244"/>
      <c r="M163" s="245"/>
      <c r="N163" s="245"/>
      <c r="O163" s="245"/>
      <c r="P163" s="245"/>
      <c r="Q163" s="245"/>
      <c r="R163" s="245"/>
      <c r="S163" s="246"/>
      <c r="T163" s="244"/>
      <c r="U163" s="245"/>
      <c r="V163" s="245"/>
      <c r="W163" s="245"/>
      <c r="X163" s="245"/>
      <c r="Y163" s="245"/>
      <c r="Z163" s="245"/>
      <c r="AA163" s="246"/>
      <c r="AB163" s="244"/>
      <c r="AC163" s="245"/>
      <c r="AD163" s="245"/>
      <c r="AE163" s="245"/>
      <c r="AF163" s="245"/>
      <c r="AG163" s="245"/>
      <c r="AH163" s="245"/>
      <c r="AI163" s="246"/>
      <c r="AJ163" s="244"/>
      <c r="AK163" s="245"/>
      <c r="AL163" s="245"/>
      <c r="AM163" s="245"/>
      <c r="AN163" s="245"/>
      <c r="AO163" s="245"/>
      <c r="AP163" s="245"/>
      <c r="AQ163" s="246"/>
      <c r="AR163" s="244"/>
      <c r="AS163" s="245"/>
      <c r="AT163" s="245"/>
      <c r="AU163" s="245"/>
      <c r="AV163" s="245"/>
      <c r="AW163" s="245"/>
      <c r="AX163" s="245"/>
      <c r="AY163" s="246"/>
      <c r="AZ163" s="244"/>
      <c r="BA163" s="245"/>
      <c r="BB163" s="245"/>
      <c r="BC163" s="245"/>
      <c r="BD163" s="245"/>
      <c r="BE163" s="245"/>
      <c r="BF163" s="245"/>
      <c r="BG163" s="246"/>
      <c r="BH163" s="244"/>
      <c r="BI163" s="245"/>
      <c r="BJ163" s="245"/>
      <c r="BK163" s="245"/>
      <c r="BL163" s="245"/>
      <c r="BM163" s="245"/>
      <c r="BN163" s="245"/>
      <c r="BO163" s="246"/>
      <c r="BP163" s="244"/>
      <c r="BQ163" s="245"/>
      <c r="BR163" s="245"/>
      <c r="BS163" s="245"/>
      <c r="BT163" s="245"/>
      <c r="BU163" s="245"/>
      <c r="BV163" s="245"/>
      <c r="BW163" s="246"/>
      <c r="BX163" s="244"/>
      <c r="BY163" s="245"/>
      <c r="BZ163" s="245"/>
      <c r="CA163" s="245"/>
      <c r="CB163" s="245"/>
      <c r="CC163" s="245"/>
      <c r="CD163" s="245"/>
      <c r="CE163" s="246"/>
      <c r="CF163" s="244"/>
      <c r="CG163" s="245"/>
      <c r="CH163" s="245"/>
      <c r="CI163" s="245"/>
      <c r="CJ163" s="245"/>
      <c r="CK163" s="245"/>
      <c r="CL163" s="245"/>
      <c r="CM163" s="246"/>
      <c r="CN163" s="244"/>
      <c r="CO163" s="245"/>
      <c r="CP163" s="245"/>
      <c r="CQ163" s="245"/>
      <c r="CR163" s="245"/>
      <c r="CS163" s="245"/>
      <c r="CT163" s="245"/>
      <c r="CU163" s="246"/>
      <c r="CV163" s="244"/>
      <c r="CW163" s="245"/>
      <c r="CX163" s="245"/>
      <c r="CY163" s="245"/>
      <c r="CZ163" s="245"/>
      <c r="DA163" s="245"/>
      <c r="DB163" s="245"/>
      <c r="DC163" s="246"/>
      <c r="DD163" s="244"/>
      <c r="DE163" s="245"/>
      <c r="DF163" s="245"/>
      <c r="DG163" s="245"/>
      <c r="DH163" s="245"/>
      <c r="DI163" s="245"/>
      <c r="DJ163" s="245"/>
      <c r="DK163" s="246"/>
      <c r="DL163" s="244"/>
      <c r="DM163" s="245"/>
      <c r="DN163" s="245"/>
      <c r="DO163" s="245"/>
      <c r="DP163" s="245"/>
      <c r="DQ163" s="245"/>
      <c r="DR163" s="245"/>
      <c r="DS163" s="246"/>
      <c r="DT163" s="244"/>
      <c r="DU163" s="245"/>
      <c r="DV163" s="245"/>
      <c r="DW163" s="245"/>
      <c r="DX163" s="245"/>
      <c r="DY163" s="245"/>
      <c r="DZ163" s="245"/>
      <c r="EA163" s="246"/>
      <c r="EB163" s="244"/>
      <c r="EC163" s="245"/>
      <c r="ED163" s="245"/>
      <c r="EE163" s="245"/>
      <c r="EF163" s="245"/>
      <c r="EG163" s="245"/>
      <c r="EH163" s="245"/>
      <c r="EI163" s="246"/>
      <c r="EJ163" s="244"/>
      <c r="EK163" s="245"/>
      <c r="EL163" s="245"/>
      <c r="EM163" s="245"/>
      <c r="EN163" s="245"/>
      <c r="EO163" s="245"/>
      <c r="EP163" s="245"/>
      <c r="EQ163" s="246"/>
      <c r="ER163" s="244"/>
      <c r="ES163" s="245"/>
      <c r="ET163" s="245"/>
      <c r="EU163" s="245"/>
      <c r="EV163" s="245"/>
      <c r="EW163" s="245"/>
      <c r="EX163" s="245"/>
      <c r="EY163" s="246"/>
      <c r="EZ163" s="244"/>
      <c r="FA163" s="245"/>
      <c r="FB163" s="245"/>
      <c r="FC163" s="245"/>
      <c r="FD163" s="245"/>
      <c r="FE163" s="245"/>
      <c r="FF163" s="245"/>
      <c r="FG163" s="246"/>
      <c r="FH163" s="244"/>
      <c r="FI163" s="245"/>
      <c r="FJ163" s="245"/>
      <c r="FK163" s="245"/>
      <c r="FL163" s="245"/>
      <c r="FM163" s="245"/>
      <c r="FN163" s="245"/>
      <c r="FO163" s="246"/>
      <c r="FP163" s="244"/>
      <c r="FQ163" s="245"/>
      <c r="FR163" s="245"/>
      <c r="FS163" s="245"/>
      <c r="FT163" s="245"/>
      <c r="FU163" s="245"/>
      <c r="FV163" s="245"/>
      <c r="FW163" s="246"/>
      <c r="FX163" s="244"/>
      <c r="FY163" s="245"/>
      <c r="FZ163" s="245"/>
      <c r="GA163" s="245"/>
      <c r="GB163" s="245"/>
      <c r="GC163" s="245"/>
      <c r="GD163" s="245"/>
      <c r="GE163" s="246"/>
      <c r="GF163" s="244"/>
      <c r="GG163" s="245"/>
      <c r="GH163" s="245"/>
      <c r="GI163" s="245"/>
      <c r="GJ163" s="245"/>
      <c r="GK163" s="245"/>
      <c r="GL163" s="245"/>
      <c r="GM163" s="246"/>
    </row>
    <row r="164" spans="1:195" ht="3.75" customHeight="1" x14ac:dyDescent="0.25">
      <c r="A164" s="2"/>
      <c r="H164" s="5"/>
      <c r="J164" s="3"/>
      <c r="K164" s="3"/>
      <c r="L164" s="2"/>
      <c r="N164" s="57"/>
      <c r="O164" s="3"/>
      <c r="P164" s="3"/>
      <c r="Q164" s="3"/>
      <c r="R164" s="3"/>
      <c r="S164" s="5"/>
      <c r="T164" s="2"/>
      <c r="V164" s="57"/>
      <c r="W164" s="3"/>
      <c r="X164" s="3"/>
      <c r="Y164" s="3"/>
      <c r="Z164" s="3"/>
      <c r="AA164" s="5"/>
      <c r="AB164" s="2"/>
      <c r="AD164" s="57"/>
      <c r="AE164" s="3"/>
      <c r="AF164" s="3"/>
      <c r="AG164" s="3"/>
      <c r="AH164" s="3"/>
      <c r="AI164" s="5"/>
      <c r="AJ164" s="2"/>
      <c r="AL164" s="57"/>
      <c r="AM164" s="3"/>
      <c r="AN164" s="3"/>
      <c r="AO164" s="3"/>
      <c r="AP164" s="3"/>
      <c r="AQ164" s="5"/>
      <c r="AR164" s="2"/>
      <c r="AT164" s="57"/>
      <c r="AU164" s="3"/>
      <c r="AV164" s="3"/>
      <c r="AW164" s="3"/>
      <c r="AX164" s="3"/>
      <c r="AY164" s="5"/>
      <c r="AZ164" s="2"/>
      <c r="BB164" s="57"/>
      <c r="BC164" s="3"/>
      <c r="BD164" s="3"/>
      <c r="BE164" s="3"/>
      <c r="BF164" s="3"/>
      <c r="BG164" s="5"/>
      <c r="BH164" s="2"/>
      <c r="BJ164" s="57"/>
      <c r="BK164" s="3"/>
      <c r="BL164" s="3"/>
      <c r="BM164" s="3"/>
      <c r="BN164" s="3"/>
      <c r="BO164" s="5"/>
      <c r="BP164" s="2"/>
      <c r="BR164" s="57"/>
      <c r="BS164" s="3"/>
      <c r="BT164" s="3"/>
      <c r="BU164" s="3"/>
      <c r="BV164" s="3"/>
      <c r="BW164" s="5"/>
      <c r="BX164" s="2"/>
      <c r="BZ164" s="57"/>
      <c r="CA164" s="3"/>
      <c r="CB164" s="3"/>
      <c r="CC164" s="3"/>
      <c r="CD164" s="3"/>
      <c r="CE164" s="5"/>
      <c r="CF164" s="2"/>
      <c r="CH164" s="57"/>
      <c r="CI164" s="3"/>
      <c r="CJ164" s="3"/>
      <c r="CK164" s="3"/>
      <c r="CL164" s="3"/>
      <c r="CM164" s="5"/>
      <c r="CN164" s="2"/>
      <c r="CP164" s="57"/>
      <c r="CQ164" s="3"/>
      <c r="CR164" s="3"/>
      <c r="CS164" s="3"/>
      <c r="CT164" s="3"/>
      <c r="CU164" s="5"/>
      <c r="CV164" s="2"/>
      <c r="CX164" s="57"/>
      <c r="CY164" s="3"/>
      <c r="CZ164" s="3"/>
      <c r="DA164" s="3"/>
      <c r="DB164" s="3"/>
      <c r="DC164" s="5"/>
      <c r="DD164" s="2"/>
      <c r="DF164" s="57"/>
      <c r="DG164" s="3"/>
      <c r="DH164" s="3"/>
      <c r="DI164" s="3"/>
      <c r="DJ164" s="3"/>
      <c r="DK164" s="5"/>
      <c r="DL164" s="2"/>
      <c r="DN164" s="57"/>
      <c r="DO164" s="3"/>
      <c r="DP164" s="3"/>
      <c r="DQ164" s="3"/>
      <c r="DR164" s="3"/>
      <c r="DS164" s="5"/>
      <c r="DT164" s="2"/>
      <c r="DV164" s="57"/>
      <c r="DW164" s="3"/>
      <c r="DX164" s="3"/>
      <c r="DY164" s="3"/>
      <c r="DZ164" s="3"/>
      <c r="EA164" s="5"/>
      <c r="EB164" s="2"/>
      <c r="ED164" s="57"/>
      <c r="EE164" s="3"/>
      <c r="EF164" s="3"/>
      <c r="EG164" s="3"/>
      <c r="EH164" s="3"/>
      <c r="EI164" s="5"/>
      <c r="EJ164" s="2"/>
      <c r="EL164" s="57"/>
      <c r="EM164" s="3"/>
      <c r="EN164" s="3"/>
      <c r="EO164" s="3"/>
      <c r="EP164" s="3"/>
      <c r="EQ164" s="5"/>
      <c r="ER164" s="2"/>
      <c r="ET164" s="57"/>
      <c r="EU164" s="3"/>
      <c r="EV164" s="3"/>
      <c r="EW164" s="3"/>
      <c r="EX164" s="3"/>
      <c r="EY164" s="5"/>
      <c r="EZ164" s="2"/>
      <c r="FB164" s="57"/>
      <c r="FC164" s="3"/>
      <c r="FD164" s="3"/>
      <c r="FE164" s="3"/>
      <c r="FF164" s="3"/>
      <c r="FG164" s="5"/>
      <c r="FH164" s="2"/>
      <c r="FJ164" s="57"/>
      <c r="FK164" s="3"/>
      <c r="FL164" s="3"/>
      <c r="FM164" s="3"/>
      <c r="FN164" s="3"/>
      <c r="FO164" s="5"/>
      <c r="FP164" s="2"/>
      <c r="FR164" s="57"/>
      <c r="FS164" s="3"/>
      <c r="FT164" s="3"/>
      <c r="FU164" s="3"/>
      <c r="FV164" s="3"/>
      <c r="FW164" s="5"/>
      <c r="FX164" s="2"/>
      <c r="FZ164" s="57"/>
      <c r="GA164" s="3"/>
      <c r="GB164" s="3"/>
      <c r="GC164" s="3"/>
      <c r="GD164" s="3"/>
      <c r="GE164" s="5"/>
      <c r="GF164" s="2"/>
      <c r="GH164" s="57"/>
      <c r="GI164" s="3"/>
      <c r="GJ164" s="3"/>
      <c r="GK164" s="3"/>
      <c r="GL164" s="3"/>
      <c r="GM164" s="5"/>
    </row>
    <row r="165" spans="1:195" ht="11.25" customHeight="1" x14ac:dyDescent="0.25">
      <c r="A165" s="6" t="s">
        <v>0</v>
      </c>
      <c r="H165" s="5"/>
      <c r="I165" s="119"/>
      <c r="J165" s="3"/>
      <c r="K165" s="3"/>
      <c r="L165" s="6"/>
      <c r="N165" s="57"/>
      <c r="O165" s="3"/>
      <c r="P165" s="3"/>
      <c r="Q165" s="3"/>
      <c r="R165" s="3"/>
      <c r="S165" s="5"/>
      <c r="T165" s="6"/>
      <c r="V165" s="57"/>
      <c r="W165" s="3"/>
      <c r="X165" s="3"/>
      <c r="Y165" s="3"/>
      <c r="Z165" s="3"/>
      <c r="AA165" s="5"/>
      <c r="AB165" s="6"/>
      <c r="AD165" s="57"/>
      <c r="AE165" s="3"/>
      <c r="AF165" s="3"/>
      <c r="AG165" s="3"/>
      <c r="AH165" s="3"/>
      <c r="AI165" s="5"/>
      <c r="AJ165" s="6"/>
      <c r="AL165" s="57"/>
      <c r="AM165" s="3"/>
      <c r="AN165" s="3"/>
      <c r="AO165" s="3"/>
      <c r="AP165" s="3"/>
      <c r="AQ165" s="5"/>
      <c r="AR165" s="6"/>
      <c r="AT165" s="57"/>
      <c r="AU165" s="3"/>
      <c r="AV165" s="3"/>
      <c r="AW165" s="3"/>
      <c r="AX165" s="3"/>
      <c r="AY165" s="5"/>
      <c r="AZ165" s="6"/>
      <c r="BB165" s="57"/>
      <c r="BC165" s="3"/>
      <c r="BD165" s="3"/>
      <c r="BE165" s="3"/>
      <c r="BF165" s="3"/>
      <c r="BG165" s="5"/>
      <c r="BH165" s="6"/>
      <c r="BJ165" s="57"/>
      <c r="BK165" s="3"/>
      <c r="BL165" s="3"/>
      <c r="BM165" s="3"/>
      <c r="BN165" s="3"/>
      <c r="BO165" s="5"/>
      <c r="BP165" s="6"/>
      <c r="BR165" s="57"/>
      <c r="BS165" s="3"/>
      <c r="BT165" s="3"/>
      <c r="BU165" s="3"/>
      <c r="BV165" s="3"/>
      <c r="BW165" s="5"/>
      <c r="BX165" s="6"/>
      <c r="BZ165" s="57"/>
      <c r="CA165" s="3"/>
      <c r="CB165" s="3"/>
      <c r="CC165" s="3"/>
      <c r="CD165" s="3"/>
      <c r="CE165" s="5"/>
      <c r="CF165" s="6"/>
      <c r="CH165" s="57"/>
      <c r="CI165" s="3"/>
      <c r="CJ165" s="3"/>
      <c r="CK165" s="3"/>
      <c r="CL165" s="3"/>
      <c r="CM165" s="5"/>
      <c r="CN165" s="6"/>
      <c r="CP165" s="57"/>
      <c r="CQ165" s="3"/>
      <c r="CR165" s="3"/>
      <c r="CS165" s="3"/>
      <c r="CT165" s="3"/>
      <c r="CU165" s="5"/>
      <c r="CV165" s="6"/>
      <c r="CX165" s="57"/>
      <c r="CY165" s="3"/>
      <c r="CZ165" s="3"/>
      <c r="DA165" s="3"/>
      <c r="DB165" s="3"/>
      <c r="DC165" s="5"/>
      <c r="DD165" s="6"/>
      <c r="DF165" s="57"/>
      <c r="DG165" s="3"/>
      <c r="DH165" s="3"/>
      <c r="DI165" s="3"/>
      <c r="DJ165" s="3"/>
      <c r="DK165" s="5"/>
      <c r="DL165" s="6"/>
      <c r="DN165" s="57"/>
      <c r="DO165" s="3"/>
      <c r="DP165" s="3"/>
      <c r="DQ165" s="3"/>
      <c r="DR165" s="3"/>
      <c r="DS165" s="5"/>
      <c r="DT165" s="6"/>
      <c r="DV165" s="57"/>
      <c r="DW165" s="3"/>
      <c r="DX165" s="3"/>
      <c r="DY165" s="3"/>
      <c r="DZ165" s="3"/>
      <c r="EA165" s="5"/>
      <c r="EB165" s="6"/>
      <c r="ED165" s="57"/>
      <c r="EE165" s="3"/>
      <c r="EF165" s="3"/>
      <c r="EG165" s="3"/>
      <c r="EH165" s="3"/>
      <c r="EI165" s="5"/>
      <c r="EJ165" s="6"/>
      <c r="EL165" s="57"/>
      <c r="EM165" s="3"/>
      <c r="EN165" s="3"/>
      <c r="EO165" s="3"/>
      <c r="EP165" s="3"/>
      <c r="EQ165" s="5"/>
      <c r="ER165" s="6"/>
      <c r="ET165" s="57"/>
      <c r="EU165" s="3"/>
      <c r="EV165" s="3"/>
      <c r="EW165" s="3"/>
      <c r="EX165" s="3"/>
      <c r="EY165" s="5"/>
      <c r="EZ165" s="6"/>
      <c r="FB165" s="57"/>
      <c r="FC165" s="3"/>
      <c r="FD165" s="3"/>
      <c r="FE165" s="3"/>
      <c r="FF165" s="3"/>
      <c r="FG165" s="5"/>
      <c r="FH165" s="6"/>
      <c r="FJ165" s="57"/>
      <c r="FK165" s="3"/>
      <c r="FL165" s="3"/>
      <c r="FM165" s="3"/>
      <c r="FN165" s="3"/>
      <c r="FO165" s="5"/>
      <c r="FP165" s="6"/>
      <c r="FR165" s="57"/>
      <c r="FS165" s="3"/>
      <c r="FT165" s="3"/>
      <c r="FU165" s="3"/>
      <c r="FV165" s="3"/>
      <c r="FW165" s="5"/>
      <c r="FX165" s="6"/>
      <c r="FZ165" s="57"/>
      <c r="GA165" s="3"/>
      <c r="GB165" s="3"/>
      <c r="GC165" s="3"/>
      <c r="GD165" s="3"/>
      <c r="GE165" s="5"/>
      <c r="GF165" s="6"/>
      <c r="GH165" s="57"/>
      <c r="GI165" s="3"/>
      <c r="GJ165" s="3"/>
      <c r="GK165" s="3"/>
      <c r="GL165" s="3"/>
      <c r="GM165" s="5"/>
    </row>
    <row r="166" spans="1:195" ht="3.75" customHeight="1" x14ac:dyDescent="0.25">
      <c r="A166" s="2"/>
      <c r="H166" s="7"/>
      <c r="J166" s="3"/>
      <c r="K166" s="3"/>
      <c r="L166" s="2"/>
      <c r="N166" s="57"/>
      <c r="O166" s="3"/>
      <c r="P166" s="3"/>
      <c r="Q166" s="3"/>
      <c r="R166" s="3"/>
      <c r="S166" s="7"/>
      <c r="T166" s="2"/>
      <c r="V166" s="57"/>
      <c r="W166" s="3"/>
      <c r="X166" s="3"/>
      <c r="Y166" s="3"/>
      <c r="Z166" s="3"/>
      <c r="AA166" s="7"/>
      <c r="AB166" s="2"/>
      <c r="AD166" s="57"/>
      <c r="AE166" s="3"/>
      <c r="AF166" s="3"/>
      <c r="AG166" s="3"/>
      <c r="AH166" s="3"/>
      <c r="AI166" s="7"/>
      <c r="AJ166" s="2"/>
      <c r="AL166" s="57"/>
      <c r="AM166" s="3"/>
      <c r="AN166" s="3"/>
      <c r="AO166" s="3"/>
      <c r="AP166" s="3"/>
      <c r="AQ166" s="7"/>
      <c r="AR166" s="2"/>
      <c r="AT166" s="57"/>
      <c r="AU166" s="3"/>
      <c r="AV166" s="3"/>
      <c r="AW166" s="3"/>
      <c r="AX166" s="3"/>
      <c r="AY166" s="7"/>
      <c r="AZ166" s="2"/>
      <c r="BB166" s="57"/>
      <c r="BC166" s="3"/>
      <c r="BD166" s="3"/>
      <c r="BE166" s="3"/>
      <c r="BF166" s="3"/>
      <c r="BG166" s="7"/>
      <c r="BH166" s="2"/>
      <c r="BJ166" s="57"/>
      <c r="BK166" s="3"/>
      <c r="BL166" s="3"/>
      <c r="BM166" s="3"/>
      <c r="BN166" s="3"/>
      <c r="BO166" s="7"/>
      <c r="BP166" s="2"/>
      <c r="BR166" s="57"/>
      <c r="BS166" s="3"/>
      <c r="BT166" s="3"/>
      <c r="BU166" s="3"/>
      <c r="BV166" s="3"/>
      <c r="BW166" s="7"/>
      <c r="BX166" s="2"/>
      <c r="BZ166" s="57"/>
      <c r="CA166" s="3"/>
      <c r="CB166" s="3"/>
      <c r="CC166" s="3"/>
      <c r="CD166" s="3"/>
      <c r="CE166" s="7"/>
      <c r="CF166" s="2"/>
      <c r="CH166" s="57"/>
      <c r="CI166" s="3"/>
      <c r="CJ166" s="3"/>
      <c r="CK166" s="3"/>
      <c r="CL166" s="3"/>
      <c r="CM166" s="7"/>
      <c r="CN166" s="2"/>
      <c r="CP166" s="57"/>
      <c r="CQ166" s="3"/>
      <c r="CR166" s="3"/>
      <c r="CS166" s="3"/>
      <c r="CT166" s="3"/>
      <c r="CU166" s="7"/>
      <c r="CV166" s="2"/>
      <c r="CX166" s="57"/>
      <c r="CY166" s="3"/>
      <c r="CZ166" s="3"/>
      <c r="DA166" s="3"/>
      <c r="DB166" s="3"/>
      <c r="DC166" s="7"/>
      <c r="DD166" s="2"/>
      <c r="DF166" s="57"/>
      <c r="DG166" s="3"/>
      <c r="DH166" s="3"/>
      <c r="DI166" s="3"/>
      <c r="DJ166" s="3"/>
      <c r="DK166" s="7"/>
      <c r="DL166" s="2"/>
      <c r="DN166" s="57"/>
      <c r="DO166" s="3"/>
      <c r="DP166" s="3"/>
      <c r="DQ166" s="3"/>
      <c r="DR166" s="3"/>
      <c r="DS166" s="7"/>
      <c r="DT166" s="2"/>
      <c r="DV166" s="57"/>
      <c r="DW166" s="3"/>
      <c r="DX166" s="3"/>
      <c r="DY166" s="3"/>
      <c r="DZ166" s="3"/>
      <c r="EA166" s="7"/>
      <c r="EB166" s="2"/>
      <c r="ED166" s="57"/>
      <c r="EE166" s="3"/>
      <c r="EF166" s="3"/>
      <c r="EG166" s="3"/>
      <c r="EH166" s="3"/>
      <c r="EI166" s="7"/>
      <c r="EJ166" s="2"/>
      <c r="EL166" s="57"/>
      <c r="EM166" s="3"/>
      <c r="EN166" s="3"/>
      <c r="EO166" s="3"/>
      <c r="EP166" s="3"/>
      <c r="EQ166" s="7"/>
      <c r="ER166" s="2"/>
      <c r="ET166" s="57"/>
      <c r="EU166" s="3"/>
      <c r="EV166" s="3"/>
      <c r="EW166" s="3"/>
      <c r="EX166" s="3"/>
      <c r="EY166" s="7"/>
      <c r="EZ166" s="2"/>
      <c r="FB166" s="57"/>
      <c r="FC166" s="3"/>
      <c r="FD166" s="3"/>
      <c r="FE166" s="3"/>
      <c r="FF166" s="3"/>
      <c r="FG166" s="7"/>
      <c r="FH166" s="2"/>
      <c r="FJ166" s="57"/>
      <c r="FK166" s="3"/>
      <c r="FL166" s="3"/>
      <c r="FM166" s="3"/>
      <c r="FN166" s="3"/>
      <c r="FO166" s="7"/>
      <c r="FP166" s="2"/>
      <c r="FR166" s="57"/>
      <c r="FS166" s="3"/>
      <c r="FT166" s="3"/>
      <c r="FU166" s="3"/>
      <c r="FV166" s="3"/>
      <c r="FW166" s="7"/>
      <c r="FX166" s="2"/>
      <c r="FZ166" s="57"/>
      <c r="GA166" s="3"/>
      <c r="GB166" s="3"/>
      <c r="GC166" s="3"/>
      <c r="GD166" s="3"/>
      <c r="GE166" s="7"/>
      <c r="GF166" s="2"/>
      <c r="GH166" s="57"/>
      <c r="GI166" s="3"/>
      <c r="GJ166" s="3"/>
      <c r="GK166" s="3"/>
      <c r="GL166" s="3"/>
      <c r="GM166" s="7"/>
    </row>
    <row r="167" spans="1:195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ABRIL</v>
      </c>
      <c r="G167" s="3" t="str">
        <f>G128</f>
        <v xml:space="preserve">                                VIGENCIA FISCAL:      2017</v>
      </c>
      <c r="H167" s="5"/>
      <c r="J167" s="3"/>
      <c r="K167" s="3"/>
      <c r="L167" s="2"/>
      <c r="N167" s="57"/>
      <c r="O167" s="3"/>
      <c r="P167" s="3"/>
      <c r="Q167" s="3"/>
      <c r="R167" s="3"/>
      <c r="S167" s="5"/>
      <c r="T167" s="2"/>
      <c r="V167" s="57"/>
      <c r="W167" s="3"/>
      <c r="X167" s="3"/>
      <c r="Y167" s="3"/>
      <c r="Z167" s="3"/>
      <c r="AA167" s="5"/>
      <c r="AB167" s="2"/>
      <c r="AD167" s="57"/>
      <c r="AE167" s="3"/>
      <c r="AF167" s="3"/>
      <c r="AG167" s="3"/>
      <c r="AH167" s="3"/>
      <c r="AI167" s="5"/>
      <c r="AJ167" s="2"/>
      <c r="AL167" s="57"/>
      <c r="AM167" s="3"/>
      <c r="AN167" s="3"/>
      <c r="AO167" s="3"/>
      <c r="AP167" s="3"/>
      <c r="AQ167" s="5"/>
      <c r="AR167" s="2"/>
      <c r="AT167" s="57"/>
      <c r="AU167" s="3"/>
      <c r="AV167" s="3"/>
      <c r="AW167" s="3"/>
      <c r="AX167" s="3"/>
      <c r="AY167" s="5"/>
      <c r="AZ167" s="2"/>
      <c r="BB167" s="57"/>
      <c r="BC167" s="3"/>
      <c r="BD167" s="3"/>
      <c r="BE167" s="3"/>
      <c r="BF167" s="3"/>
      <c r="BG167" s="5"/>
      <c r="BH167" s="2"/>
      <c r="BJ167" s="57"/>
      <c r="BK167" s="3"/>
      <c r="BL167" s="3"/>
      <c r="BM167" s="3"/>
      <c r="BN167" s="3"/>
      <c r="BO167" s="5"/>
      <c r="BP167" s="2"/>
      <c r="BR167" s="57"/>
      <c r="BS167" s="3"/>
      <c r="BT167" s="3"/>
      <c r="BU167" s="3"/>
      <c r="BV167" s="3"/>
      <c r="BW167" s="5"/>
      <c r="BX167" s="2"/>
      <c r="BZ167" s="57"/>
      <c r="CA167" s="3"/>
      <c r="CB167" s="3"/>
      <c r="CC167" s="3"/>
      <c r="CD167" s="3"/>
      <c r="CE167" s="5"/>
      <c r="CF167" s="2"/>
      <c r="CH167" s="57"/>
      <c r="CI167" s="3"/>
      <c r="CJ167" s="3"/>
      <c r="CK167" s="3"/>
      <c r="CL167" s="3"/>
      <c r="CM167" s="5"/>
      <c r="CN167" s="2"/>
      <c r="CP167" s="57"/>
      <c r="CQ167" s="3"/>
      <c r="CR167" s="3"/>
      <c r="CS167" s="3"/>
      <c r="CT167" s="3"/>
      <c r="CU167" s="5"/>
      <c r="CV167" s="2"/>
      <c r="CX167" s="57"/>
      <c r="CY167" s="3"/>
      <c r="CZ167" s="3"/>
      <c r="DA167" s="3"/>
      <c r="DB167" s="3"/>
      <c r="DC167" s="5"/>
      <c r="DD167" s="2"/>
      <c r="DF167" s="57"/>
      <c r="DG167" s="3"/>
      <c r="DH167" s="3"/>
      <c r="DI167" s="3"/>
      <c r="DJ167" s="3"/>
      <c r="DK167" s="5"/>
      <c r="DL167" s="2"/>
      <c r="DN167" s="57"/>
      <c r="DO167" s="3"/>
      <c r="DP167" s="3"/>
      <c r="DQ167" s="3"/>
      <c r="DR167" s="3"/>
      <c r="DS167" s="5"/>
      <c r="DT167" s="2"/>
      <c r="DV167" s="57"/>
      <c r="DW167" s="3"/>
      <c r="DX167" s="3"/>
      <c r="DY167" s="3"/>
      <c r="DZ167" s="3"/>
      <c r="EA167" s="5"/>
      <c r="EB167" s="2"/>
      <c r="ED167" s="57"/>
      <c r="EE167" s="3"/>
      <c r="EF167" s="3"/>
      <c r="EG167" s="3"/>
      <c r="EH167" s="3"/>
      <c r="EI167" s="5"/>
      <c r="EJ167" s="2"/>
      <c r="EL167" s="57"/>
      <c r="EM167" s="3"/>
      <c r="EN167" s="3"/>
      <c r="EO167" s="3"/>
      <c r="EP167" s="3"/>
      <c r="EQ167" s="5"/>
      <c r="ER167" s="2"/>
      <c r="ET167" s="57"/>
      <c r="EU167" s="3"/>
      <c r="EV167" s="3"/>
      <c r="EW167" s="3"/>
      <c r="EX167" s="3"/>
      <c r="EY167" s="5"/>
      <c r="EZ167" s="2"/>
      <c r="FB167" s="57"/>
      <c r="FC167" s="3"/>
      <c r="FD167" s="3"/>
      <c r="FE167" s="3"/>
      <c r="FF167" s="3"/>
      <c r="FG167" s="5"/>
      <c r="FH167" s="2"/>
      <c r="FJ167" s="57"/>
      <c r="FK167" s="3"/>
      <c r="FL167" s="3"/>
      <c r="FM167" s="3"/>
      <c r="FN167" s="3"/>
      <c r="FO167" s="5"/>
      <c r="FP167" s="2"/>
      <c r="FR167" s="57"/>
      <c r="FS167" s="3"/>
      <c r="FT167" s="3"/>
      <c r="FU167" s="3"/>
      <c r="FV167" s="3"/>
      <c r="FW167" s="5"/>
      <c r="FX167" s="2"/>
      <c r="FZ167" s="57"/>
      <c r="GA167" s="3"/>
      <c r="GB167" s="3"/>
      <c r="GC167" s="3"/>
      <c r="GD167" s="3"/>
      <c r="GE167" s="5"/>
      <c r="GF167" s="2"/>
      <c r="GH167" s="57"/>
      <c r="GI167" s="3"/>
      <c r="GJ167" s="3"/>
      <c r="GK167" s="3"/>
      <c r="GL167" s="3"/>
      <c r="GM167" s="5"/>
    </row>
    <row r="168" spans="1:195" ht="11.25" customHeight="1" thickBot="1" x14ac:dyDescent="0.3">
      <c r="A168" s="2"/>
      <c r="H168" s="5"/>
      <c r="J168" s="3"/>
      <c r="K168" s="3"/>
      <c r="L168" s="2"/>
      <c r="N168" s="57"/>
      <c r="O168" s="3"/>
      <c r="P168" s="3"/>
      <c r="Q168" s="3"/>
      <c r="R168" s="3"/>
      <c r="S168" s="5"/>
      <c r="T168" s="2"/>
      <c r="V168" s="57"/>
      <c r="W168" s="3"/>
      <c r="X168" s="3"/>
      <c r="Y168" s="3"/>
      <c r="Z168" s="3"/>
      <c r="AA168" s="5"/>
      <c r="AB168" s="2"/>
      <c r="AD168" s="57"/>
      <c r="AE168" s="3"/>
      <c r="AF168" s="3"/>
      <c r="AG168" s="3"/>
      <c r="AH168" s="3"/>
      <c r="AI168" s="5"/>
      <c r="AJ168" s="2"/>
      <c r="AL168" s="57"/>
      <c r="AM168" s="3"/>
      <c r="AN168" s="3"/>
      <c r="AO168" s="3"/>
      <c r="AP168" s="3"/>
      <c r="AQ168" s="5"/>
      <c r="AR168" s="2"/>
      <c r="AT168" s="57"/>
      <c r="AU168" s="3"/>
      <c r="AV168" s="3"/>
      <c r="AW168" s="3"/>
      <c r="AX168" s="3"/>
      <c r="AY168" s="5"/>
      <c r="AZ168" s="2"/>
      <c r="BB168" s="57"/>
      <c r="BC168" s="3"/>
      <c r="BD168" s="3"/>
      <c r="BE168" s="3"/>
      <c r="BF168" s="3"/>
      <c r="BG168" s="5"/>
      <c r="BH168" s="2"/>
      <c r="BJ168" s="57"/>
      <c r="BK168" s="3"/>
      <c r="BL168" s="3"/>
      <c r="BM168" s="3"/>
      <c r="BN168" s="3"/>
      <c r="BO168" s="5"/>
      <c r="BP168" s="2"/>
      <c r="BR168" s="57"/>
      <c r="BS168" s="3"/>
      <c r="BT168" s="3"/>
      <c r="BU168" s="3"/>
      <c r="BV168" s="3"/>
      <c r="BW168" s="5"/>
      <c r="BX168" s="2"/>
      <c r="BZ168" s="57"/>
      <c r="CA168" s="3"/>
      <c r="CB168" s="3"/>
      <c r="CC168" s="3"/>
      <c r="CD168" s="3"/>
      <c r="CE168" s="5"/>
      <c r="CF168" s="2"/>
      <c r="CH168" s="57"/>
      <c r="CI168" s="3"/>
      <c r="CJ168" s="3"/>
      <c r="CK168" s="3"/>
      <c r="CL168" s="3"/>
      <c r="CM168" s="5"/>
      <c r="CN168" s="2"/>
      <c r="CP168" s="57"/>
      <c r="CQ168" s="3"/>
      <c r="CR168" s="3"/>
      <c r="CS168" s="3"/>
      <c r="CT168" s="3"/>
      <c r="CU168" s="5"/>
      <c r="CV168" s="2"/>
      <c r="CX168" s="57"/>
      <c r="CY168" s="3"/>
      <c r="CZ168" s="3"/>
      <c r="DA168" s="3"/>
      <c r="DB168" s="3"/>
      <c r="DC168" s="5"/>
      <c r="DD168" s="2"/>
      <c r="DF168" s="57"/>
      <c r="DG168" s="3"/>
      <c r="DH168" s="3"/>
      <c r="DI168" s="3"/>
      <c r="DJ168" s="3"/>
      <c r="DK168" s="5"/>
      <c r="DL168" s="2"/>
      <c r="DN168" s="57"/>
      <c r="DO168" s="3"/>
      <c r="DP168" s="3"/>
      <c r="DQ168" s="3"/>
      <c r="DR168" s="3"/>
      <c r="DS168" s="5"/>
      <c r="DT168" s="2"/>
      <c r="DV168" s="57"/>
      <c r="DW168" s="3"/>
      <c r="DX168" s="3"/>
      <c r="DY168" s="3"/>
      <c r="DZ168" s="3"/>
      <c r="EA168" s="5"/>
      <c r="EB168" s="2"/>
      <c r="ED168" s="57"/>
      <c r="EE168" s="3"/>
      <c r="EF168" s="3"/>
      <c r="EG168" s="3"/>
      <c r="EH168" s="3"/>
      <c r="EI168" s="5"/>
      <c r="EJ168" s="2"/>
      <c r="EL168" s="57"/>
      <c r="EM168" s="3"/>
      <c r="EN168" s="3"/>
      <c r="EO168" s="3"/>
      <c r="EP168" s="3"/>
      <c r="EQ168" s="5"/>
      <c r="ER168" s="2"/>
      <c r="ET168" s="57"/>
      <c r="EU168" s="3"/>
      <c r="EV168" s="3"/>
      <c r="EW168" s="3"/>
      <c r="EX168" s="3"/>
      <c r="EY168" s="5"/>
      <c r="EZ168" s="2"/>
      <c r="FB168" s="57"/>
      <c r="FC168" s="3"/>
      <c r="FD168" s="3"/>
      <c r="FE168" s="3"/>
      <c r="FF168" s="3"/>
      <c r="FG168" s="5"/>
      <c r="FH168" s="2"/>
      <c r="FJ168" s="57"/>
      <c r="FK168" s="3"/>
      <c r="FL168" s="3"/>
      <c r="FM168" s="3"/>
      <c r="FN168" s="3"/>
      <c r="FO168" s="5"/>
      <c r="FP168" s="2"/>
      <c r="FR168" s="57"/>
      <c r="FS168" s="3"/>
      <c r="FT168" s="3"/>
      <c r="FU168" s="3"/>
      <c r="FV168" s="3"/>
      <c r="FW168" s="5"/>
      <c r="FX168" s="2"/>
      <c r="FZ168" s="57"/>
      <c r="GA168" s="3"/>
      <c r="GB168" s="3"/>
      <c r="GC168" s="3"/>
      <c r="GD168" s="3"/>
      <c r="GE168" s="5"/>
      <c r="GF168" s="2"/>
      <c r="GH168" s="57"/>
      <c r="GI168" s="3"/>
      <c r="GJ168" s="3"/>
      <c r="GK168" s="3"/>
      <c r="GL168" s="3"/>
      <c r="GM168" s="5"/>
    </row>
    <row r="169" spans="1:195" ht="27" customHeight="1" thickBot="1" x14ac:dyDescent="0.3">
      <c r="A169" s="10" t="s">
        <v>119</v>
      </c>
      <c r="B169" s="43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195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2">
        <v>40000000000</v>
      </c>
      <c r="F170" s="120">
        <v>40000000000</v>
      </c>
      <c r="G170" s="120">
        <v>40000000000</v>
      </c>
      <c r="H170" s="121">
        <v>0</v>
      </c>
    </row>
    <row r="171" spans="1:195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195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195" ht="50.25" customHeight="1" x14ac:dyDescent="0.25">
      <c r="A173" s="26">
        <v>2401060010</v>
      </c>
      <c r="B173" s="27">
        <v>13</v>
      </c>
      <c r="C173" s="30" t="s">
        <v>183</v>
      </c>
      <c r="D173" s="124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195" ht="48" customHeight="1" x14ac:dyDescent="0.25">
      <c r="A174" s="26">
        <v>2401060010</v>
      </c>
      <c r="B174" s="27">
        <v>11</v>
      </c>
      <c r="C174" s="30" t="s">
        <v>183</v>
      </c>
      <c r="D174" s="124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195" ht="79.5" customHeight="1" x14ac:dyDescent="0.25">
      <c r="A175" s="26">
        <v>2401060011</v>
      </c>
      <c r="B175" s="27">
        <v>10</v>
      </c>
      <c r="C175" s="30" t="s">
        <v>184</v>
      </c>
      <c r="D175" s="124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195" ht="33.75" customHeight="1" x14ac:dyDescent="0.25">
      <c r="A176" s="26">
        <v>2401060012</v>
      </c>
      <c r="B176" s="27">
        <v>11</v>
      </c>
      <c r="C176" s="30" t="s">
        <v>83</v>
      </c>
      <c r="D176" s="124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4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4">
        <v>50000000000</v>
      </c>
      <c r="E178" s="122">
        <v>11711640000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104016418239</v>
      </c>
      <c r="F179" s="122">
        <f>+F180</f>
        <v>32604880752</v>
      </c>
      <c r="G179" s="122">
        <f>+G180</f>
        <v>7031946175</v>
      </c>
      <c r="H179" s="123">
        <f>+H180</f>
        <v>7031946175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104016418239</v>
      </c>
      <c r="F180" s="122">
        <f>SUM(F181:F183)</f>
        <v>32604880752</v>
      </c>
      <c r="G180" s="122">
        <f>SUM(G181:G183)</f>
        <v>7031946175</v>
      </c>
      <c r="H180" s="123">
        <f>SUM(H181:H183)</f>
        <v>7031946175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25256687215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59210665161</v>
      </c>
      <c r="F183" s="122">
        <v>31393216889</v>
      </c>
      <c r="G183" s="124">
        <v>7031946175</v>
      </c>
      <c r="H183" s="125">
        <v>7031946175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2314052246</v>
      </c>
      <c r="F184" s="122">
        <f>+F185</f>
        <v>1213386713</v>
      </c>
      <c r="G184" s="122">
        <f>+G185</f>
        <v>477725884</v>
      </c>
      <c r="H184" s="123">
        <f>+H185</f>
        <v>477725884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2314052246</v>
      </c>
      <c r="F185" s="127">
        <f>+F196</f>
        <v>1213386713</v>
      </c>
      <c r="G185" s="127">
        <f>+G196</f>
        <v>477725884</v>
      </c>
      <c r="H185" s="128">
        <f>+H196</f>
        <v>477725884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241" t="s">
        <v>1</v>
      </c>
      <c r="B187" s="242"/>
      <c r="C187" s="242"/>
      <c r="D187" s="242"/>
      <c r="E187" s="242"/>
      <c r="F187" s="242"/>
      <c r="G187" s="242"/>
      <c r="H187" s="243"/>
    </row>
    <row r="188" spans="1:8" ht="12" customHeight="1" x14ac:dyDescent="0.25">
      <c r="A188" s="244" t="s">
        <v>115</v>
      </c>
      <c r="B188" s="245"/>
      <c r="C188" s="245"/>
      <c r="D188" s="245"/>
      <c r="E188" s="245"/>
      <c r="F188" s="245"/>
      <c r="G188" s="245"/>
      <c r="H188" s="246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ABRIL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135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2">
        <v>3500000000</v>
      </c>
      <c r="E196" s="122">
        <v>2314052246</v>
      </c>
      <c r="F196" s="122">
        <v>1213386713</v>
      </c>
      <c r="G196" s="122">
        <v>477725884</v>
      </c>
      <c r="H196" s="123">
        <v>477725884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34391529453.57</v>
      </c>
      <c r="F197" s="122">
        <f>+F198</f>
        <v>29652713400.57</v>
      </c>
      <c r="G197" s="122">
        <f>+G198</f>
        <v>5332647768.5699997</v>
      </c>
      <c r="H197" s="123">
        <f>+H198</f>
        <v>5332607150.5699997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34391529453.57</v>
      </c>
      <c r="F198" s="122">
        <f>SUM(F199:F205)</f>
        <v>29652713400.57</v>
      </c>
      <c r="G198" s="122">
        <f>SUM(G199:G205)</f>
        <v>5332647768.5699997</v>
      </c>
      <c r="H198" s="123">
        <f>SUM(H199:H205)</f>
        <v>5332607150.5699997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254000000</v>
      </c>
      <c r="F199" s="122">
        <v>254000000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13039242110</v>
      </c>
      <c r="F201" s="122">
        <v>11780182043</v>
      </c>
      <c r="G201" s="122">
        <v>670429041</v>
      </c>
      <c r="H201" s="123">
        <v>670429041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26041167</v>
      </c>
      <c r="F202" s="122">
        <v>21250000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2500260377.5700002</v>
      </c>
      <c r="F204" s="122">
        <v>1025661668.5700001</v>
      </c>
      <c r="G204" s="122">
        <v>661141577.57000005</v>
      </c>
      <c r="H204" s="123">
        <v>661141577.57000005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18571985799</v>
      </c>
      <c r="F205" s="122">
        <v>16571619689</v>
      </c>
      <c r="G205" s="122">
        <v>4001077150</v>
      </c>
      <c r="H205" s="123">
        <v>4001036532</v>
      </c>
    </row>
    <row r="206" spans="1:8" ht="15" customHeight="1" thickBot="1" x14ac:dyDescent="0.3">
      <c r="A206" s="247" t="s">
        <v>191</v>
      </c>
      <c r="B206" s="248"/>
      <c r="C206" s="249"/>
      <c r="D206" s="152">
        <f>+D143+D139+D11</f>
        <v>2639412084869</v>
      </c>
      <c r="E206" s="152">
        <f>+E143+E139+E11</f>
        <v>1947087693458.8301</v>
      </c>
      <c r="F206" s="152">
        <f>+F143+F139+F11</f>
        <v>1491244083405.5901</v>
      </c>
      <c r="G206" s="152">
        <f>+G143+G139+G11</f>
        <v>776085195070.33008</v>
      </c>
      <c r="H206" s="89">
        <f>+H143+H139+H11</f>
        <v>391290223890.33002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F212" s="151"/>
      <c r="G212" s="151"/>
      <c r="H212" s="5"/>
    </row>
    <row r="213" spans="1:8" ht="5.25" customHeight="1" x14ac:dyDescent="0.25">
      <c r="A213" s="2"/>
      <c r="C213" s="57" t="s">
        <v>192</v>
      </c>
      <c r="D213" s="155"/>
      <c r="E213" s="1"/>
      <c r="F213" s="151" t="s">
        <v>193</v>
      </c>
      <c r="G213" s="151"/>
      <c r="H213" s="5"/>
    </row>
    <row r="214" spans="1:8" x14ac:dyDescent="0.25">
      <c r="A214" s="6"/>
      <c r="C214" s="156" t="s">
        <v>194</v>
      </c>
      <c r="D214" s="1"/>
      <c r="E214" s="155"/>
      <c r="F214" s="102" t="s">
        <v>195</v>
      </c>
      <c r="H214" s="5"/>
    </row>
    <row r="215" spans="1:8" x14ac:dyDescent="0.25">
      <c r="A215" s="6"/>
      <c r="C215" s="156" t="s">
        <v>196</v>
      </c>
      <c r="D215" s="155"/>
      <c r="E215" s="1"/>
      <c r="F215" s="102" t="s">
        <v>197</v>
      </c>
      <c r="H215" s="157"/>
    </row>
    <row r="216" spans="1:8" x14ac:dyDescent="0.25">
      <c r="A216" s="6"/>
      <c r="C216" s="156"/>
      <c r="D216" s="1"/>
      <c r="E216" s="1"/>
      <c r="F216" s="102"/>
      <c r="H216" s="157"/>
    </row>
    <row r="217" spans="1:8" ht="16.5" hidden="1" customHeight="1" x14ac:dyDescent="0.25">
      <c r="A217" s="2"/>
      <c r="D217" s="102"/>
      <c r="H217" s="5"/>
    </row>
    <row r="218" spans="1:8" ht="16.5" hidden="1" customHeight="1" x14ac:dyDescent="0.25">
      <c r="A218" s="2"/>
      <c r="D218" s="102"/>
      <c r="E218" s="1"/>
      <c r="H218" s="5"/>
    </row>
    <row r="219" spans="1:8" ht="16.5" customHeight="1" x14ac:dyDescent="0.25">
      <c r="A219" s="2"/>
      <c r="D219" s="102"/>
      <c r="E219" s="1"/>
      <c r="H219" s="5"/>
    </row>
    <row r="220" spans="1:8" x14ac:dyDescent="0.25">
      <c r="A220" s="2"/>
      <c r="D220" s="102"/>
      <c r="E220" s="1"/>
      <c r="H220" s="5"/>
    </row>
    <row r="221" spans="1:8" ht="2.25" customHeight="1" x14ac:dyDescent="0.25">
      <c r="A221" s="2"/>
      <c r="D221" s="102"/>
      <c r="E221" s="1"/>
      <c r="H221" s="5"/>
    </row>
    <row r="222" spans="1:8" x14ac:dyDescent="0.25">
      <c r="A222" s="2"/>
      <c r="C222" s="158" t="s">
        <v>193</v>
      </c>
      <c r="D222" s="102" t="s">
        <v>193</v>
      </c>
      <c r="E222" s="1"/>
      <c r="F222" s="102" t="s">
        <v>193</v>
      </c>
      <c r="H222" s="5"/>
    </row>
    <row r="223" spans="1:8" ht="12.75" customHeight="1" x14ac:dyDescent="0.25">
      <c r="A223" s="2"/>
      <c r="C223" s="156" t="s">
        <v>198</v>
      </c>
      <c r="D223" s="102" t="s">
        <v>199</v>
      </c>
      <c r="E223" s="1"/>
      <c r="F223" s="102" t="s">
        <v>110</v>
      </c>
      <c r="H223" s="5"/>
    </row>
    <row r="224" spans="1:8" ht="17.25" customHeight="1" thickBot="1" x14ac:dyDescent="0.3">
      <c r="A224" s="103"/>
      <c r="B224" s="62"/>
      <c r="C224" s="159" t="s">
        <v>200</v>
      </c>
      <c r="D224" s="160" t="s">
        <v>201</v>
      </c>
      <c r="E224" s="62"/>
      <c r="F224" s="160" t="s">
        <v>202</v>
      </c>
      <c r="G224" s="63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7">
    <mergeCell ref="L163:S163"/>
    <mergeCell ref="A2:H2"/>
    <mergeCell ref="A3:H3"/>
    <mergeCell ref="A49:H49"/>
    <mergeCell ref="A50:H50"/>
    <mergeCell ref="A83:H83"/>
    <mergeCell ref="A84:H84"/>
    <mergeCell ref="A123:H123"/>
    <mergeCell ref="A124:H124"/>
    <mergeCell ref="A162:H162"/>
    <mergeCell ref="A163:H163"/>
    <mergeCell ref="I163:K163"/>
    <mergeCell ref="CN163:CU163"/>
    <mergeCell ref="CV163:DC163"/>
    <mergeCell ref="DD163:DK163"/>
    <mergeCell ref="T163:AA163"/>
    <mergeCell ref="AB163:AI163"/>
    <mergeCell ref="AJ163:AQ163"/>
    <mergeCell ref="AR163:AY163"/>
    <mergeCell ref="AZ163:BG163"/>
    <mergeCell ref="BH163:BO163"/>
    <mergeCell ref="A206:C206"/>
    <mergeCell ref="FH163:FO163"/>
    <mergeCell ref="FP163:FW163"/>
    <mergeCell ref="FX163:GE163"/>
    <mergeCell ref="GF163:GM163"/>
    <mergeCell ref="A187:H187"/>
    <mergeCell ref="A188:H188"/>
    <mergeCell ref="DL163:DS163"/>
    <mergeCell ref="DT163:EA163"/>
    <mergeCell ref="EB163:EI163"/>
    <mergeCell ref="EJ163:EQ163"/>
    <mergeCell ref="ER163:EY163"/>
    <mergeCell ref="EZ163:FG163"/>
    <mergeCell ref="BP163:BW163"/>
    <mergeCell ref="BX163:CE163"/>
    <mergeCell ref="CF163:CM163"/>
  </mergeCells>
  <printOptions horizontalCentered="1" verticalCentered="1"/>
  <pageMargins left="0.31496062992125984" right="0.31496062992125984" top="0" bottom="0" header="0.31496062992125984" footer="0.31496062992125984"/>
  <pageSetup scale="55" orientation="landscape" r:id="rId1"/>
  <rowBreaks count="5" manualBreakCount="5">
    <brk id="48" max="7" man="1"/>
    <brk id="82" max="7" man="1"/>
    <brk id="122" max="7" man="1"/>
    <brk id="161" max="7" man="1"/>
    <brk id="18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92"/>
  <sheetViews>
    <sheetView topLeftCell="B1" zoomScaleNormal="100" workbookViewId="0">
      <selection sqref="A1:M92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244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5" x14ac:dyDescent="0.25">
      <c r="A4" s="244" t="s">
        <v>203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225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2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105" t="s">
        <v>13</v>
      </c>
      <c r="B12" s="117"/>
      <c r="C12" s="106" t="s">
        <v>14</v>
      </c>
      <c r="D12" s="175">
        <f>+D13+D18+D43</f>
        <v>817218822.54999995</v>
      </c>
      <c r="E12" s="176">
        <f>+E13+E18+E43</f>
        <v>0</v>
      </c>
      <c r="F12" s="175">
        <f>+F15+F18+F43</f>
        <v>817218822.54999995</v>
      </c>
      <c r="G12" s="177"/>
      <c r="H12" s="177"/>
      <c r="I12" s="177"/>
      <c r="J12" s="175">
        <f>+J13+J18+J43</f>
        <v>610836</v>
      </c>
      <c r="K12" s="177"/>
      <c r="L12" s="177"/>
      <c r="M12" s="228">
        <f>+M13+M18+M43</f>
        <v>610836</v>
      </c>
      <c r="O12" s="178">
        <f>+M12/F12</f>
        <v>7.4745708633335744E-4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0</v>
      </c>
      <c r="F13" s="52">
        <f t="shared" ref="F13:F47" si="0">+D13-E13</f>
        <v>430924947</v>
      </c>
      <c r="G13" s="50"/>
      <c r="H13" s="52"/>
      <c r="I13" s="52"/>
      <c r="J13" s="51">
        <f>+J14</f>
        <v>0</v>
      </c>
      <c r="K13" s="51"/>
      <c r="L13" s="51"/>
      <c r="M13" s="179">
        <f>+M14</f>
        <v>0</v>
      </c>
      <c r="O13" s="178">
        <f t="shared" ref="O13:O46" si="1">+M13/F13</f>
        <v>0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0</v>
      </c>
      <c r="F14" s="28">
        <f t="shared" si="0"/>
        <v>430924947</v>
      </c>
      <c r="G14" s="180"/>
      <c r="H14" s="28"/>
      <c r="I14" s="28"/>
      <c r="J14" s="54">
        <f>+J15</f>
        <v>0</v>
      </c>
      <c r="K14" s="54"/>
      <c r="L14" s="54"/>
      <c r="M14" s="181">
        <f>+M15</f>
        <v>0</v>
      </c>
      <c r="O14" s="178">
        <f t="shared" si="1"/>
        <v>0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0</v>
      </c>
      <c r="F15" s="28">
        <f t="shared" si="0"/>
        <v>430924947</v>
      </c>
      <c r="G15" s="180"/>
      <c r="H15" s="28"/>
      <c r="I15" s="28"/>
      <c r="J15" s="54">
        <f>+J16+J17</f>
        <v>0</v>
      </c>
      <c r="K15" s="54"/>
      <c r="L15" s="54"/>
      <c r="M15" s="181">
        <f>+M16+M17</f>
        <v>0</v>
      </c>
      <c r="O15" s="178">
        <f t="shared" si="1"/>
        <v>0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f t="shared" ref="J16:M17" si="2">+J24+J33+J36</f>
        <v>0</v>
      </c>
      <c r="K16" s="54">
        <f t="shared" si="2"/>
        <v>0</v>
      </c>
      <c r="L16" s="54">
        <f t="shared" si="2"/>
        <v>0</v>
      </c>
      <c r="M16" s="181">
        <f t="shared" si="2"/>
        <v>0</v>
      </c>
      <c r="O16" s="178">
        <f t="shared" si="1"/>
        <v>0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0</v>
      </c>
      <c r="F17" s="28">
        <f t="shared" si="0"/>
        <v>6324589</v>
      </c>
      <c r="G17" s="180"/>
      <c r="H17" s="28"/>
      <c r="I17" s="28"/>
      <c r="J17" s="54">
        <f t="shared" si="2"/>
        <v>0</v>
      </c>
      <c r="K17" s="54">
        <f t="shared" si="2"/>
        <v>0</v>
      </c>
      <c r="L17" s="54">
        <f t="shared" si="2"/>
        <v>0</v>
      </c>
      <c r="M17" s="181">
        <f t="shared" si="2"/>
        <v>0</v>
      </c>
      <c r="O17" s="178">
        <f t="shared" si="1"/>
        <v>0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610836</v>
      </c>
      <c r="K18" s="54"/>
      <c r="L18" s="54"/>
      <c r="M18" s="181">
        <f>+M19</f>
        <v>610836</v>
      </c>
      <c r="O18" s="178">
        <f t="shared" si="1"/>
        <v>1.6764878901040666E-2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610836</v>
      </c>
      <c r="K19" s="54"/>
      <c r="L19" s="54"/>
      <c r="M19" s="181">
        <f>+M20</f>
        <v>610836</v>
      </c>
      <c r="O19" s="178">
        <f t="shared" si="1"/>
        <v>1.6764878901040666E-2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28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610836</v>
      </c>
      <c r="K20" s="28">
        <f>+K23+K25+K27+K37+K40</f>
        <v>0</v>
      </c>
      <c r="L20" s="28">
        <f>+L23+L25+L27+L37+L40</f>
        <v>0</v>
      </c>
      <c r="M20" s="181">
        <f>+M23+M25+M27+M37+M40+M21</f>
        <v>610836</v>
      </c>
      <c r="O20" s="178">
        <f t="shared" si="1"/>
        <v>1.6764878901040666E-2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f>+J28+J37+J40</f>
        <v>0</v>
      </c>
      <c r="K22" s="54"/>
      <c r="L22" s="54"/>
      <c r="M22" s="181">
        <f>+M28+M37+M40</f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0</v>
      </c>
      <c r="K23" s="54"/>
      <c r="L23" s="54"/>
      <c r="M23" s="181">
        <f>+M24</f>
        <v>0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f>+J30+J39+J42</f>
        <v>0</v>
      </c>
      <c r="K24" s="54"/>
      <c r="L24" s="54"/>
      <c r="M24" s="181">
        <f>+M30+M39+M42</f>
        <v>0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f>+J32+J41+J44</f>
        <v>0</v>
      </c>
      <c r="K26" s="54"/>
      <c r="L26" s="54"/>
      <c r="M26" s="181">
        <f>+M32+M41+M44</f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610836</v>
      </c>
      <c r="K27" s="54">
        <v>0</v>
      </c>
      <c r="L27" s="54">
        <v>0</v>
      </c>
      <c r="M27" s="181">
        <f>+M28+M29</f>
        <v>610836</v>
      </c>
      <c r="O27" s="178">
        <f t="shared" si="1"/>
        <v>0.132929577372837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28">
        <f>+E29</f>
        <v>0</v>
      </c>
      <c r="F28" s="28">
        <f>+D28-E28</f>
        <v>747770</v>
      </c>
      <c r="G28" s="183"/>
      <c r="H28" s="183"/>
      <c r="I28" s="183"/>
      <c r="J28" s="54">
        <v>0</v>
      </c>
      <c r="K28" s="54"/>
      <c r="L28" s="54"/>
      <c r="M28" s="181">
        <v>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28">
        <f>+E30</f>
        <v>0</v>
      </c>
      <c r="F29" s="28">
        <f>+D29-E29</f>
        <v>3847415</v>
      </c>
      <c r="G29" s="183"/>
      <c r="H29" s="183"/>
      <c r="I29" s="183"/>
      <c r="J29" s="54">
        <v>610836</v>
      </c>
      <c r="K29" s="54"/>
      <c r="L29" s="54"/>
      <c r="M29" s="181">
        <v>610836</v>
      </c>
      <c r="O29" s="178">
        <f t="shared" si="1"/>
        <v>0.15876530085784871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0</v>
      </c>
      <c r="K40" s="54">
        <v>0</v>
      </c>
      <c r="L40" s="54">
        <v>0</v>
      </c>
      <c r="M40" s="181">
        <f>+M41</f>
        <v>0</v>
      </c>
      <c r="O40" s="178">
        <f t="shared" si="1"/>
        <v>0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0</v>
      </c>
      <c r="K41" s="54"/>
      <c r="L41" s="54"/>
      <c r="M41" s="181">
        <v>0</v>
      </c>
      <c r="O41" s="178">
        <f t="shared" si="1"/>
        <v>0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0</v>
      </c>
      <c r="F48" s="185">
        <f>+D48-E48</f>
        <v>11880326999.389999</v>
      </c>
      <c r="G48" s="185"/>
      <c r="H48" s="185"/>
      <c r="I48" s="109"/>
      <c r="J48" s="186">
        <f>+J49+J68+J71+J76</f>
        <v>0</v>
      </c>
      <c r="K48" s="186">
        <f>+K49+K68+K71+K76</f>
        <v>0</v>
      </c>
      <c r="L48" s="186">
        <f>+L49+L68+L71+L76</f>
        <v>0</v>
      </c>
      <c r="M48" s="187">
        <f>+M49+M68+M71+M76</f>
        <v>0</v>
      </c>
      <c r="O48" s="178">
        <f t="shared" ref="O48:O54" si="3">+M48/F48</f>
        <v>0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0</v>
      </c>
      <c r="K49" s="24">
        <v>0</v>
      </c>
      <c r="L49" s="24">
        <v>0</v>
      </c>
      <c r="M49" s="189">
        <f>+M53+M55</f>
        <v>0</v>
      </c>
      <c r="O49" s="178">
        <f t="shared" si="3"/>
        <v>0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3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3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3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3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3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0</v>
      </c>
      <c r="K55" s="54">
        <v>0</v>
      </c>
      <c r="L55" s="54">
        <v>0</v>
      </c>
      <c r="M55" s="181">
        <f>+M56</f>
        <v>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0</v>
      </c>
      <c r="K56" s="35">
        <v>0</v>
      </c>
      <c r="L56" s="35">
        <v>0</v>
      </c>
      <c r="M56" s="190">
        <v>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241" t="s">
        <v>1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3"/>
    </row>
    <row r="60" spans="1:15" x14ac:dyDescent="0.25">
      <c r="A60" s="244" t="s">
        <v>203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6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J8:M8</f>
        <v>ENERO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253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5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4">+D68-E68</f>
        <v>62818700.390000001</v>
      </c>
      <c r="G68" s="194"/>
      <c r="H68" s="194"/>
      <c r="I68" s="195"/>
      <c r="J68" s="23">
        <f>+J69</f>
        <v>0</v>
      </c>
      <c r="K68" s="23"/>
      <c r="L68" s="23"/>
      <c r="M68" s="25">
        <f>+M69</f>
        <v>0</v>
      </c>
      <c r="O68" s="178">
        <f t="shared" ref="O68:O75" si="5">+M68/F68</f>
        <v>0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4"/>
        <v>62818700.390000001</v>
      </c>
      <c r="G69" s="196"/>
      <c r="H69" s="196"/>
      <c r="I69" s="56"/>
      <c r="J69" s="28">
        <f>+J70</f>
        <v>0</v>
      </c>
      <c r="K69" s="28"/>
      <c r="L69" s="28"/>
      <c r="M69" s="29">
        <f>+M70</f>
        <v>0</v>
      </c>
      <c r="O69" s="178">
        <f t="shared" si="5"/>
        <v>0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4"/>
        <v>62818700.390000001</v>
      </c>
      <c r="G70" s="196"/>
      <c r="H70" s="196"/>
      <c r="I70" s="56"/>
      <c r="J70" s="28">
        <v>0</v>
      </c>
      <c r="K70" s="28"/>
      <c r="L70" s="28"/>
      <c r="M70" s="29">
        <v>0</v>
      </c>
      <c r="O70" s="178">
        <f t="shared" si="5"/>
        <v>0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0</v>
      </c>
      <c r="F71" s="196">
        <f t="shared" si="4"/>
        <v>7376363628</v>
      </c>
      <c r="G71" s="196"/>
      <c r="H71" s="196"/>
      <c r="I71" s="56"/>
      <c r="J71" s="28">
        <f>+J72</f>
        <v>0</v>
      </c>
      <c r="K71" s="28">
        <f>+K72</f>
        <v>0</v>
      </c>
      <c r="L71" s="28">
        <f>+L72</f>
        <v>0</v>
      </c>
      <c r="M71" s="29">
        <f>+M72</f>
        <v>0</v>
      </c>
      <c r="O71" s="178">
        <f t="shared" si="5"/>
        <v>0</v>
      </c>
      <c r="P71" s="197">
        <f>+M71-10384330698</f>
        <v>-10384330698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0</v>
      </c>
      <c r="F72" s="196">
        <f t="shared" si="4"/>
        <v>7376363628</v>
      </c>
      <c r="G72" s="196"/>
      <c r="H72" s="196"/>
      <c r="I72" s="56"/>
      <c r="J72" s="28">
        <f>SUM(J73:J75)</f>
        <v>0</v>
      </c>
      <c r="K72" s="28">
        <v>0</v>
      </c>
      <c r="L72" s="28">
        <v>0</v>
      </c>
      <c r="M72" s="29">
        <f>SUM(M73:M75)</f>
        <v>0</v>
      </c>
      <c r="O72" s="178">
        <f t="shared" si="5"/>
        <v>0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4"/>
        <v>6785227530</v>
      </c>
      <c r="G73" s="196"/>
      <c r="H73" s="196"/>
      <c r="I73" s="56"/>
      <c r="J73" s="182">
        <v>0</v>
      </c>
      <c r="K73" s="182"/>
      <c r="L73" s="182"/>
      <c r="M73" s="198">
        <v>0</v>
      </c>
      <c r="O73" s="178">
        <f t="shared" si="5"/>
        <v>0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4"/>
        <v>7609855</v>
      </c>
      <c r="G74" s="196"/>
      <c r="H74" s="196"/>
      <c r="I74" s="56"/>
      <c r="J74" s="182">
        <v>0</v>
      </c>
      <c r="K74" s="182"/>
      <c r="L74" s="182"/>
      <c r="M74" s="198">
        <v>0</v>
      </c>
      <c r="O74" s="178">
        <f t="shared" si="5"/>
        <v>0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0</v>
      </c>
      <c r="F75" s="28">
        <f t="shared" si="4"/>
        <v>583526243</v>
      </c>
      <c r="G75" s="196"/>
      <c r="H75" s="196"/>
      <c r="I75" s="56"/>
      <c r="J75" s="28">
        <v>0</v>
      </c>
      <c r="K75" s="28"/>
      <c r="L75" s="28"/>
      <c r="M75" s="29">
        <v>0</v>
      </c>
      <c r="O75" s="178">
        <f t="shared" si="5"/>
        <v>0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0</v>
      </c>
      <c r="K76" s="199">
        <v>0</v>
      </c>
      <c r="L76" s="199">
        <v>0</v>
      </c>
      <c r="M76" s="200">
        <f>+M77</f>
        <v>0</v>
      </c>
      <c r="O76" s="178">
        <f>+M76/F76</f>
        <v>0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0</v>
      </c>
      <c r="K77" s="199">
        <v>0</v>
      </c>
      <c r="L77" s="199">
        <v>0</v>
      </c>
      <c r="M77" s="200">
        <f>+M78</f>
        <v>0</v>
      </c>
      <c r="O77" s="178">
        <f>+M77/F77</f>
        <v>0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46">
        <v>0</v>
      </c>
      <c r="K78" s="146"/>
      <c r="L78" s="146"/>
      <c r="M78" s="147">
        <v>0</v>
      </c>
      <c r="O78" s="178">
        <f>+M78/F78</f>
        <v>0</v>
      </c>
    </row>
    <row r="79" spans="1:16" ht="16.5" thickBot="1" x14ac:dyDescent="0.3">
      <c r="A79" s="247" t="s">
        <v>219</v>
      </c>
      <c r="B79" s="248"/>
      <c r="C79" s="248"/>
      <c r="D79" s="184">
        <f>+D12+D48</f>
        <v>12697545821.939999</v>
      </c>
      <c r="E79" s="80">
        <f>+E12+E48</f>
        <v>0</v>
      </c>
      <c r="F79" s="184">
        <f>+D79-E79</f>
        <v>12697545821.939999</v>
      </c>
      <c r="G79" s="185"/>
      <c r="H79" s="185"/>
      <c r="I79" s="203" t="e">
        <f>+I20+I25+I43+I49+I71+#REF!</f>
        <v>#REF!</v>
      </c>
      <c r="J79" s="184">
        <f>+J12+J48</f>
        <v>610836</v>
      </c>
      <c r="K79" s="184">
        <f>+K12+K48</f>
        <v>0</v>
      </c>
      <c r="L79" s="184">
        <f>+L12+L48</f>
        <v>0</v>
      </c>
      <c r="M79" s="204">
        <f>+M12+M48</f>
        <v>610836</v>
      </c>
      <c r="O79" s="178">
        <f>+M79/F79</f>
        <v>4.8106619071580027E-5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92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244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5" x14ac:dyDescent="0.25">
      <c r="A4" s="244" t="s">
        <v>203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114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2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87" t="s">
        <v>13</v>
      </c>
      <c r="B12" s="117"/>
      <c r="C12" s="88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22156011</v>
      </c>
      <c r="K12" s="175">
        <f>+K13+K18+K43</f>
        <v>0</v>
      </c>
      <c r="L12" s="175">
        <f>+L13+L18+L43</f>
        <v>0</v>
      </c>
      <c r="M12" s="175">
        <f>+M13+M18+M43</f>
        <v>22156011</v>
      </c>
      <c r="O12" s="178">
        <f>+M12/F12</f>
        <v>2.7146946671806671E-2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0</v>
      </c>
      <c r="K13" s="51"/>
      <c r="L13" s="51"/>
      <c r="M13" s="179">
        <f>+M14</f>
        <v>0</v>
      </c>
      <c r="O13" s="178">
        <f t="shared" ref="O13:O46" si="1">+M13/F13</f>
        <v>0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0</v>
      </c>
      <c r="K14" s="54"/>
      <c r="L14" s="54"/>
      <c r="M14" s="181">
        <f>+M15</f>
        <v>0</v>
      </c>
      <c r="O14" s="178">
        <f t="shared" si="1"/>
        <v>0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0</v>
      </c>
      <c r="K15" s="54"/>
      <c r="L15" s="54"/>
      <c r="M15" s="181">
        <f>+M16+M17</f>
        <v>0</v>
      </c>
      <c r="O15" s="178">
        <f t="shared" si="1"/>
        <v>0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f t="shared" ref="J16:M17" si="2">+J24+J33+J36</f>
        <v>0</v>
      </c>
      <c r="K16" s="54">
        <f t="shared" si="2"/>
        <v>0</v>
      </c>
      <c r="L16" s="54">
        <f t="shared" si="2"/>
        <v>0</v>
      </c>
      <c r="M16" s="181">
        <f t="shared" si="2"/>
        <v>0</v>
      </c>
      <c r="O16" s="178">
        <f t="shared" si="1"/>
        <v>0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0</v>
      </c>
      <c r="K17" s="54">
        <f t="shared" si="2"/>
        <v>0</v>
      </c>
      <c r="L17" s="54">
        <f t="shared" si="2"/>
        <v>0</v>
      </c>
      <c r="M17" s="181">
        <v>0</v>
      </c>
      <c r="O17" s="178">
        <f t="shared" si="1"/>
        <v>0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22156011</v>
      </c>
      <c r="K18" s="54"/>
      <c r="L18" s="54"/>
      <c r="M18" s="181">
        <f>+M19</f>
        <v>22156011</v>
      </c>
      <c r="O18" s="178">
        <f t="shared" si="1"/>
        <v>0.60808930931563454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22156011</v>
      </c>
      <c r="K19" s="54"/>
      <c r="L19" s="54"/>
      <c r="M19" s="181">
        <f>+M20</f>
        <v>22156011</v>
      </c>
      <c r="O19" s="178">
        <f t="shared" si="1"/>
        <v>0.60808930931563454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22156011</v>
      </c>
      <c r="K20" s="28">
        <f>+K23+K25+K27+K37+K40</f>
        <v>0</v>
      </c>
      <c r="L20" s="28">
        <f>+L23+L25+L27+L37+L40</f>
        <v>0</v>
      </c>
      <c r="M20" s="181">
        <f>+M23+M25+M27+M37+M40+M21</f>
        <v>22156011</v>
      </c>
      <c r="O20" s="178">
        <f t="shared" si="1"/>
        <v>0.60808930931563454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0</v>
      </c>
      <c r="K23" s="54"/>
      <c r="L23" s="54"/>
      <c r="M23" s="181">
        <f>+M24</f>
        <v>0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f>+J30+J39+J42</f>
        <v>0</v>
      </c>
      <c r="K24" s="54"/>
      <c r="L24" s="54"/>
      <c r="M24" s="181">
        <f>+M30+M39+M42</f>
        <v>0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610836</v>
      </c>
      <c r="K27" s="54">
        <v>0</v>
      </c>
      <c r="L27" s="54">
        <v>0</v>
      </c>
      <c r="M27" s="181">
        <f>+M28+M29</f>
        <v>610836</v>
      </c>
      <c r="O27" s="178">
        <f t="shared" si="1"/>
        <v>0.132929577372837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0</v>
      </c>
      <c r="K28" s="54"/>
      <c r="L28" s="54"/>
      <c r="M28" s="181">
        <v>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610836</v>
      </c>
      <c r="K29" s="54"/>
      <c r="L29" s="54"/>
      <c r="M29" s="181">
        <v>610836</v>
      </c>
      <c r="O29" s="178">
        <f t="shared" si="1"/>
        <v>0.15876530085784871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1986384</v>
      </c>
      <c r="K48" s="186">
        <f>+K49+K68+K71+K76</f>
        <v>0</v>
      </c>
      <c r="L48" s="186">
        <f>+L49+L68+L71+L76</f>
        <v>0</v>
      </c>
      <c r="M48" s="187">
        <f>+M49+M68+M71+M76</f>
        <v>1986384</v>
      </c>
      <c r="O48" s="178">
        <f t="shared" ref="O48:O54" si="3">+M48/F48</f>
        <v>1.6723121965252452E-4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0</v>
      </c>
      <c r="K49" s="24">
        <v>0</v>
      </c>
      <c r="L49" s="24">
        <v>0</v>
      </c>
      <c r="M49" s="189">
        <f>+M53+M55</f>
        <v>0</v>
      </c>
      <c r="O49" s="178">
        <f t="shared" si="3"/>
        <v>0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3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3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3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3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3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0</v>
      </c>
      <c r="K55" s="54">
        <v>0</v>
      </c>
      <c r="L55" s="54">
        <v>0</v>
      </c>
      <c r="M55" s="181">
        <f>+M56</f>
        <v>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0</v>
      </c>
      <c r="K56" s="35">
        <v>0</v>
      </c>
      <c r="L56" s="35">
        <v>0</v>
      </c>
      <c r="M56" s="190">
        <v>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241" t="s">
        <v>1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3"/>
    </row>
    <row r="60" spans="1:15" x14ac:dyDescent="0.25">
      <c r="A60" s="244" t="s">
        <v>203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6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J8:M8</f>
        <v>FEBRERO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253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5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4">+D68-E68</f>
        <v>62818700.390000001</v>
      </c>
      <c r="G68" s="194"/>
      <c r="H68" s="194"/>
      <c r="I68" s="195"/>
      <c r="J68" s="23">
        <f>+J69</f>
        <v>0</v>
      </c>
      <c r="K68" s="23"/>
      <c r="L68" s="23"/>
      <c r="M68" s="25">
        <f>+M69</f>
        <v>0</v>
      </c>
      <c r="O68" s="178">
        <f t="shared" ref="O68:O75" si="5">+M68/F68</f>
        <v>0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4"/>
        <v>62818700.390000001</v>
      </c>
      <c r="G69" s="196"/>
      <c r="H69" s="196"/>
      <c r="I69" s="56"/>
      <c r="J69" s="28">
        <f>+J70</f>
        <v>0</v>
      </c>
      <c r="K69" s="28"/>
      <c r="L69" s="28"/>
      <c r="M69" s="29">
        <f>+M70</f>
        <v>0</v>
      </c>
      <c r="O69" s="178">
        <f t="shared" si="5"/>
        <v>0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4"/>
        <v>62818700.390000001</v>
      </c>
      <c r="G70" s="196"/>
      <c r="H70" s="196"/>
      <c r="I70" s="56"/>
      <c r="J70" s="28">
        <v>0</v>
      </c>
      <c r="K70" s="28"/>
      <c r="L70" s="28"/>
      <c r="M70" s="29">
        <v>0</v>
      </c>
      <c r="O70" s="178">
        <f t="shared" si="5"/>
        <v>0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4"/>
        <v>7374105832</v>
      </c>
      <c r="G71" s="196"/>
      <c r="H71" s="196"/>
      <c r="I71" s="56"/>
      <c r="J71" s="28">
        <f>+J72</f>
        <v>1986384</v>
      </c>
      <c r="K71" s="28">
        <f>+K72</f>
        <v>0</v>
      </c>
      <c r="L71" s="28">
        <f>+L72</f>
        <v>0</v>
      </c>
      <c r="M71" s="29">
        <f>+M72</f>
        <v>1986384</v>
      </c>
      <c r="O71" s="178">
        <f t="shared" si="5"/>
        <v>2.6937286299581818E-4</v>
      </c>
      <c r="P71" s="197">
        <f>+M71-10384330698</f>
        <v>-10382344314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4"/>
        <v>7374105832</v>
      </c>
      <c r="G72" s="196"/>
      <c r="H72" s="196"/>
      <c r="I72" s="56"/>
      <c r="J72" s="28">
        <f>SUM(J73:J75)</f>
        <v>1986384</v>
      </c>
      <c r="K72" s="28">
        <v>0</v>
      </c>
      <c r="L72" s="28">
        <v>0</v>
      </c>
      <c r="M72" s="29">
        <f>SUM(M73:M75)</f>
        <v>1986384</v>
      </c>
      <c r="O72" s="178">
        <f t="shared" si="5"/>
        <v>2.6937286299581818E-4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4"/>
        <v>6785227530</v>
      </c>
      <c r="G73" s="196"/>
      <c r="H73" s="196"/>
      <c r="I73" s="56"/>
      <c r="J73" s="182">
        <v>0</v>
      </c>
      <c r="K73" s="182"/>
      <c r="L73" s="182"/>
      <c r="M73" s="198">
        <v>0</v>
      </c>
      <c r="O73" s="178">
        <f t="shared" si="5"/>
        <v>0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4"/>
        <v>7609855</v>
      </c>
      <c r="G74" s="196"/>
      <c r="H74" s="196"/>
      <c r="I74" s="56"/>
      <c r="J74" s="182">
        <v>0</v>
      </c>
      <c r="K74" s="182"/>
      <c r="L74" s="182"/>
      <c r="M74" s="198">
        <v>0</v>
      </c>
      <c r="O74" s="178">
        <f t="shared" si="5"/>
        <v>0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4"/>
        <v>581268447</v>
      </c>
      <c r="G75" s="196"/>
      <c r="H75" s="196"/>
      <c r="I75" s="56"/>
      <c r="J75" s="28">
        <v>1986384</v>
      </c>
      <c r="K75" s="28"/>
      <c r="L75" s="28"/>
      <c r="M75" s="29">
        <v>1986384</v>
      </c>
      <c r="O75" s="178">
        <f t="shared" si="5"/>
        <v>3.4173263837938895E-3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0</v>
      </c>
      <c r="K76" s="199">
        <v>0</v>
      </c>
      <c r="L76" s="199">
        <v>0</v>
      </c>
      <c r="M76" s="200">
        <f>+M77</f>
        <v>0</v>
      </c>
      <c r="O76" s="178">
        <f>+M76/F76</f>
        <v>0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0</v>
      </c>
      <c r="K77" s="199">
        <v>0</v>
      </c>
      <c r="L77" s="199">
        <v>0</v>
      </c>
      <c r="M77" s="200">
        <f>+M78</f>
        <v>0</v>
      </c>
      <c r="O77" s="178">
        <f>+M77/F77</f>
        <v>0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0</v>
      </c>
      <c r="K78" s="146"/>
      <c r="L78" s="146"/>
      <c r="M78" s="147">
        <v>0</v>
      </c>
      <c r="O78" s="178">
        <f>+M78/F78</f>
        <v>0</v>
      </c>
    </row>
    <row r="79" spans="1:16" ht="16.5" thickBot="1" x14ac:dyDescent="0.3">
      <c r="A79" s="247" t="s">
        <v>219</v>
      </c>
      <c r="B79" s="248"/>
      <c r="C79" s="248"/>
      <c r="D79" s="184">
        <f>+D12+D48</f>
        <v>12697545821.939999</v>
      </c>
      <c r="E79" s="80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24142395</v>
      </c>
      <c r="K79" s="184">
        <f>+K12+K48</f>
        <v>0</v>
      </c>
      <c r="L79" s="184">
        <f>+L12+L48</f>
        <v>0</v>
      </c>
      <c r="M79" s="204">
        <f>+M12+M48</f>
        <v>24142395</v>
      </c>
      <c r="O79" s="178">
        <f>+M79/F79</f>
        <v>1.9018414979505463E-3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92"/>
  <sheetViews>
    <sheetView zoomScaleNormal="100" workbookViewId="0">
      <selection activeCell="C18" sqref="C18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244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5" x14ac:dyDescent="0.25">
      <c r="A4" s="244" t="s">
        <v>203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226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2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232" t="s">
        <v>13</v>
      </c>
      <c r="B12" s="117"/>
      <c r="C12" s="233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37883026</v>
      </c>
      <c r="K12" s="175">
        <f>+K13+K18+K43</f>
        <v>0</v>
      </c>
      <c r="L12" s="175">
        <f>+L13+L18+L43</f>
        <v>0</v>
      </c>
      <c r="M12" s="228">
        <f>+M13+M18+M43</f>
        <v>37883026</v>
      </c>
      <c r="O12" s="178">
        <f>+M12/F12</f>
        <v>4.6416680628505992E-2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6485730</v>
      </c>
      <c r="K13" s="51"/>
      <c r="L13" s="51"/>
      <c r="M13" s="179">
        <f>+M14</f>
        <v>6485730</v>
      </c>
      <c r="O13" s="178">
        <f t="shared" ref="O13:O46" si="1">+M13/F13</f>
        <v>1.5088102027508682E-2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6485730</v>
      </c>
      <c r="K14" s="54"/>
      <c r="L14" s="54"/>
      <c r="M14" s="181">
        <f>+M15</f>
        <v>6485730</v>
      </c>
      <c r="O14" s="178">
        <f t="shared" si="1"/>
        <v>1.5088102027508682E-2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6485730</v>
      </c>
      <c r="K15" s="54"/>
      <c r="L15" s="54"/>
      <c r="M15" s="181">
        <f>+M16+M17</f>
        <v>6485730</v>
      </c>
      <c r="O15" s="178">
        <f t="shared" si="1"/>
        <v>1.5088102027508682E-2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v>4957028</v>
      </c>
      <c r="K16" s="54">
        <f>+K24+K33+K36</f>
        <v>0</v>
      </c>
      <c r="L16" s="54">
        <f>+L24+L33+L36</f>
        <v>0</v>
      </c>
      <c r="M16" s="181">
        <v>4957028</v>
      </c>
      <c r="O16" s="178">
        <f t="shared" si="1"/>
        <v>1.1674573293694679E-2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1528702</v>
      </c>
      <c r="K17" s="54">
        <f>+K25+K34+K37</f>
        <v>0</v>
      </c>
      <c r="L17" s="54">
        <f>+L25+L34+L37</f>
        <v>0</v>
      </c>
      <c r="M17" s="181">
        <v>1528702</v>
      </c>
      <c r="O17" s="178">
        <f t="shared" si="1"/>
        <v>0.29079974867264652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31397296</v>
      </c>
      <c r="K18" s="54"/>
      <c r="L18" s="54"/>
      <c r="M18" s="181">
        <f>+M19</f>
        <v>31397296</v>
      </c>
      <c r="O18" s="178">
        <f t="shared" si="1"/>
        <v>0.86172371186395125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31397296</v>
      </c>
      <c r="K19" s="54"/>
      <c r="L19" s="54"/>
      <c r="M19" s="181">
        <f>+M20</f>
        <v>31397296</v>
      </c>
      <c r="O19" s="178">
        <f t="shared" si="1"/>
        <v>0.86172371186395125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31397296</v>
      </c>
      <c r="K20" s="28">
        <f>+K23+K25+K27+K37+K40</f>
        <v>0</v>
      </c>
      <c r="L20" s="28">
        <f>+L23+L25+L27+L37+L40</f>
        <v>0</v>
      </c>
      <c r="M20" s="181">
        <f>+M23+M25+M27+M37+M40+M21</f>
        <v>31397296</v>
      </c>
      <c r="O20" s="178">
        <f t="shared" si="1"/>
        <v>0.86172371186395125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5341421</v>
      </c>
      <c r="K23" s="54"/>
      <c r="L23" s="54"/>
      <c r="M23" s="181">
        <f>+M24</f>
        <v>5341421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v>5341421</v>
      </c>
      <c r="K24" s="54"/>
      <c r="L24" s="54"/>
      <c r="M24" s="181">
        <v>5341421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4510700</v>
      </c>
      <c r="K27" s="54">
        <v>0</v>
      </c>
      <c r="L27" s="54">
        <v>0</v>
      </c>
      <c r="M27" s="181">
        <f>+M28+M29</f>
        <v>4510700</v>
      </c>
      <c r="O27" s="178">
        <f t="shared" si="1"/>
        <v>0.98161445077836906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663285</v>
      </c>
      <c r="K28" s="54"/>
      <c r="L28" s="54"/>
      <c r="M28" s="181">
        <v>663285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3847415</v>
      </c>
      <c r="K29" s="54"/>
      <c r="L29" s="54"/>
      <c r="M29" s="181">
        <v>3847415</v>
      </c>
      <c r="O29" s="178">
        <f t="shared" si="1"/>
        <v>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1849924374.3899999</v>
      </c>
      <c r="K48" s="186">
        <f>+K49+K68+K71+K76</f>
        <v>0</v>
      </c>
      <c r="L48" s="186">
        <f>+L49+L68+L71+L76</f>
        <v>0</v>
      </c>
      <c r="M48" s="187">
        <f>+M49+M68+M71+M76</f>
        <v>1849924374.3899999</v>
      </c>
      <c r="O48" s="178">
        <f t="shared" ref="O48:O54" si="2">+M48/F48</f>
        <v>0.1557428520337322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24650000</v>
      </c>
      <c r="K49" s="24">
        <v>0</v>
      </c>
      <c r="L49" s="24">
        <v>0</v>
      </c>
      <c r="M49" s="189">
        <f>+M53+M55</f>
        <v>24650000</v>
      </c>
      <c r="O49" s="178">
        <f t="shared" si="2"/>
        <v>3.2987109243920884E-2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2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2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2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2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2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24650000</v>
      </c>
      <c r="K55" s="54">
        <v>0</v>
      </c>
      <c r="L55" s="54">
        <v>0</v>
      </c>
      <c r="M55" s="181">
        <f>+M56</f>
        <v>24650000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24650000</v>
      </c>
      <c r="K56" s="35">
        <v>0</v>
      </c>
      <c r="L56" s="35">
        <v>0</v>
      </c>
      <c r="M56" s="190">
        <v>24650000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241" t="s">
        <v>1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3"/>
    </row>
    <row r="60" spans="1:15" x14ac:dyDescent="0.25">
      <c r="A60" s="244" t="s">
        <v>203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6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</f>
        <v>MARZO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253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5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3">+D68-E68</f>
        <v>62818700.390000001</v>
      </c>
      <c r="G68" s="194"/>
      <c r="H68" s="194"/>
      <c r="I68" s="195"/>
      <c r="J68" s="23">
        <f>+J69</f>
        <v>62818700.390000001</v>
      </c>
      <c r="K68" s="23"/>
      <c r="L68" s="23"/>
      <c r="M68" s="25">
        <f>+M69</f>
        <v>62818700.390000001</v>
      </c>
      <c r="O68" s="178">
        <f t="shared" ref="O68:O75" si="4">+M68/F68</f>
        <v>1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3"/>
        <v>62818700.390000001</v>
      </c>
      <c r="G69" s="196"/>
      <c r="H69" s="196"/>
      <c r="I69" s="56"/>
      <c r="J69" s="28">
        <f>+J70</f>
        <v>62818700.390000001</v>
      </c>
      <c r="K69" s="28"/>
      <c r="L69" s="28"/>
      <c r="M69" s="29">
        <f>+M70</f>
        <v>62818700.390000001</v>
      </c>
      <c r="O69" s="178">
        <f t="shared" si="4"/>
        <v>1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3"/>
        <v>62818700.390000001</v>
      </c>
      <c r="G70" s="196"/>
      <c r="H70" s="196"/>
      <c r="I70" s="56"/>
      <c r="J70" s="28">
        <v>62818700.390000001</v>
      </c>
      <c r="K70" s="28"/>
      <c r="L70" s="28"/>
      <c r="M70" s="29">
        <v>62818700.390000001</v>
      </c>
      <c r="O70" s="178">
        <f t="shared" si="4"/>
        <v>1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3"/>
        <v>7374105832</v>
      </c>
      <c r="G71" s="196"/>
      <c r="H71" s="196"/>
      <c r="I71" s="56"/>
      <c r="J71" s="28">
        <f>+J72</f>
        <v>659616758</v>
      </c>
      <c r="K71" s="28">
        <f>+K72</f>
        <v>0</v>
      </c>
      <c r="L71" s="28">
        <f>+L72</f>
        <v>0</v>
      </c>
      <c r="M71" s="29">
        <f>+M72</f>
        <v>659616758</v>
      </c>
      <c r="O71" s="178">
        <f t="shared" si="4"/>
        <v>8.9450405652925002E-2</v>
      </c>
      <c r="P71" s="197">
        <f>+M71-10384330698</f>
        <v>-9724713940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3"/>
        <v>7374105832</v>
      </c>
      <c r="G72" s="196"/>
      <c r="H72" s="196"/>
      <c r="I72" s="56"/>
      <c r="J72" s="28">
        <f>SUM(J73:J75)</f>
        <v>659616758</v>
      </c>
      <c r="K72" s="28">
        <v>0</v>
      </c>
      <c r="L72" s="28">
        <v>0</v>
      </c>
      <c r="M72" s="29">
        <f>SUM(M73:M75)</f>
        <v>659616758</v>
      </c>
      <c r="O72" s="178">
        <f t="shared" si="4"/>
        <v>8.9450405652925002E-2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3"/>
        <v>6785227530</v>
      </c>
      <c r="G73" s="196"/>
      <c r="H73" s="196"/>
      <c r="I73" s="56"/>
      <c r="J73" s="182">
        <v>390582132</v>
      </c>
      <c r="K73" s="182"/>
      <c r="L73" s="182"/>
      <c r="M73" s="198">
        <v>390582132</v>
      </c>
      <c r="O73" s="178">
        <f t="shared" si="4"/>
        <v>5.7563601260693466E-2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3"/>
        <v>7609855</v>
      </c>
      <c r="G74" s="196"/>
      <c r="H74" s="196"/>
      <c r="I74" s="56"/>
      <c r="J74" s="182">
        <v>7609432</v>
      </c>
      <c r="K74" s="182"/>
      <c r="L74" s="182"/>
      <c r="M74" s="198">
        <v>7609432</v>
      </c>
      <c r="O74" s="178">
        <f t="shared" si="4"/>
        <v>0.99994441418397595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3"/>
        <v>581268447</v>
      </c>
      <c r="G75" s="196"/>
      <c r="H75" s="196"/>
      <c r="I75" s="56"/>
      <c r="J75" s="28">
        <v>261425194</v>
      </c>
      <c r="K75" s="28"/>
      <c r="L75" s="28"/>
      <c r="M75" s="29">
        <v>261425194</v>
      </c>
      <c r="O75" s="178">
        <f t="shared" si="4"/>
        <v>0.4497495010252982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1102838916</v>
      </c>
      <c r="K76" s="199">
        <v>0</v>
      </c>
      <c r="L76" s="199">
        <v>0</v>
      </c>
      <c r="M76" s="200">
        <f>+M77</f>
        <v>1102838916</v>
      </c>
      <c r="O76" s="178">
        <f>+M76/F76</f>
        <v>0.29855815533513452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1102838916</v>
      </c>
      <c r="K77" s="199">
        <v>0</v>
      </c>
      <c r="L77" s="199">
        <v>0</v>
      </c>
      <c r="M77" s="200">
        <f>+M78</f>
        <v>1102838916</v>
      </c>
      <c r="O77" s="178">
        <f>+M77/F77</f>
        <v>0.29855815533513452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1102838916</v>
      </c>
      <c r="K78" s="146"/>
      <c r="L78" s="146"/>
      <c r="M78" s="147">
        <v>1102838916</v>
      </c>
      <c r="O78" s="178">
        <f>+M78/F78</f>
        <v>0.29855815533513452</v>
      </c>
    </row>
    <row r="79" spans="1:16" ht="16.5" thickBot="1" x14ac:dyDescent="0.3">
      <c r="A79" s="247" t="s">
        <v>219</v>
      </c>
      <c r="B79" s="248"/>
      <c r="C79" s="248"/>
      <c r="D79" s="184">
        <f>+D12+D48</f>
        <v>12697545821.939999</v>
      </c>
      <c r="E79" s="184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1887807400.3899999</v>
      </c>
      <c r="K79" s="184">
        <f>+K12+K48</f>
        <v>0</v>
      </c>
      <c r="L79" s="184">
        <f>+L12+L48</f>
        <v>0</v>
      </c>
      <c r="M79" s="204">
        <f>+M12+M48</f>
        <v>1887807400.3899999</v>
      </c>
      <c r="O79" s="178">
        <f>+M79/F79</f>
        <v>0.14871393058558791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92"/>
  <sheetViews>
    <sheetView tabSelected="1" zoomScaleNormal="100" workbookViewId="0">
      <selection sqref="A1:M92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244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5" x14ac:dyDescent="0.25">
      <c r="A4" s="244" t="s">
        <v>203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227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2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234" t="s">
        <v>13</v>
      </c>
      <c r="B12" s="117"/>
      <c r="C12" s="235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45403111</v>
      </c>
      <c r="K12" s="175">
        <f>+K13+K18+K43</f>
        <v>0</v>
      </c>
      <c r="L12" s="175">
        <f>+L13+L18+L43</f>
        <v>0</v>
      </c>
      <c r="M12" s="228">
        <f>+M13+M18+M43</f>
        <v>45403111</v>
      </c>
      <c r="O12" s="178">
        <f>+M12/F12</f>
        <v>5.5630764628665279E-2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13921330</v>
      </c>
      <c r="K13" s="51"/>
      <c r="L13" s="51"/>
      <c r="M13" s="179">
        <f>+M14</f>
        <v>13921330</v>
      </c>
      <c r="O13" s="178">
        <f t="shared" ref="O13:O46" si="1">+M13/F13</f>
        <v>3.238593765059869E-2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13921330</v>
      </c>
      <c r="K14" s="54"/>
      <c r="L14" s="54"/>
      <c r="M14" s="181">
        <f>+M15</f>
        <v>13921330</v>
      </c>
      <c r="O14" s="178">
        <f t="shared" si="1"/>
        <v>3.238593765059869E-2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13921330</v>
      </c>
      <c r="K15" s="54"/>
      <c r="L15" s="54"/>
      <c r="M15" s="181">
        <f>+M16+M17</f>
        <v>13921330</v>
      </c>
      <c r="O15" s="178">
        <f t="shared" si="1"/>
        <v>3.238593765059869E-2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v>12392628</v>
      </c>
      <c r="K16" s="54">
        <f>+K24+K33+K36</f>
        <v>0</v>
      </c>
      <c r="L16" s="54">
        <f>+L24+L33+L36</f>
        <v>0</v>
      </c>
      <c r="M16" s="181">
        <v>12392628</v>
      </c>
      <c r="O16" s="178">
        <f t="shared" si="1"/>
        <v>2.9186569833273668E-2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1528702</v>
      </c>
      <c r="K17" s="54">
        <f>+K25+K34+K37</f>
        <v>0</v>
      </c>
      <c r="L17" s="54">
        <f>+L25+L34+L37</f>
        <v>0</v>
      </c>
      <c r="M17" s="181">
        <v>1528702</v>
      </c>
      <c r="O17" s="178">
        <f t="shared" si="1"/>
        <v>0.29079974867264652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31481781</v>
      </c>
      <c r="K18" s="54"/>
      <c r="L18" s="54"/>
      <c r="M18" s="181">
        <f>+M19</f>
        <v>31481781</v>
      </c>
      <c r="O18" s="178">
        <f t="shared" si="1"/>
        <v>0.86404246975306453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31481781</v>
      </c>
      <c r="K19" s="54"/>
      <c r="L19" s="54"/>
      <c r="M19" s="181">
        <f>+M20</f>
        <v>31481781</v>
      </c>
      <c r="O19" s="178">
        <f t="shared" si="1"/>
        <v>0.86404246975306453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31481781</v>
      </c>
      <c r="K20" s="28">
        <f>+K23+K25+K27+K37+K40</f>
        <v>0</v>
      </c>
      <c r="L20" s="28">
        <f>+L23+L25+L27+L37+L40</f>
        <v>0</v>
      </c>
      <c r="M20" s="181">
        <f>+M23+M25+M27+M37+M40+M21</f>
        <v>31481781</v>
      </c>
      <c r="O20" s="178">
        <f t="shared" si="1"/>
        <v>0.86404246975306453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5341421</v>
      </c>
      <c r="K23" s="54"/>
      <c r="L23" s="54"/>
      <c r="M23" s="181">
        <f>+M24</f>
        <v>5341421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v>5341421</v>
      </c>
      <c r="K24" s="54"/>
      <c r="L24" s="54"/>
      <c r="M24" s="181">
        <v>5341421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4595185</v>
      </c>
      <c r="K27" s="54">
        <v>0</v>
      </c>
      <c r="L27" s="54">
        <v>0</v>
      </c>
      <c r="M27" s="181">
        <f>+M28+M29</f>
        <v>4595185</v>
      </c>
      <c r="O27" s="178">
        <f t="shared" si="1"/>
        <v>1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747770</v>
      </c>
      <c r="K28" s="54"/>
      <c r="L28" s="54"/>
      <c r="M28" s="181">
        <v>747770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3847415</v>
      </c>
      <c r="K29" s="54"/>
      <c r="L29" s="54"/>
      <c r="M29" s="181">
        <v>3847415</v>
      </c>
      <c r="O29" s="178">
        <f t="shared" si="1"/>
        <v>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2557958329.3899999</v>
      </c>
      <c r="K48" s="186">
        <f>+K49+K68+K71+K76</f>
        <v>0</v>
      </c>
      <c r="L48" s="186">
        <f>+L49+L68+L71+L76</f>
        <v>0</v>
      </c>
      <c r="M48" s="187">
        <f>+M49+M68+M71+M76</f>
        <v>2557958329.3899999</v>
      </c>
      <c r="O48" s="178">
        <f t="shared" ref="O48:O54" si="2">+M48/F48</f>
        <v>0.21535135766509586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24650000</v>
      </c>
      <c r="K49" s="24">
        <v>0</v>
      </c>
      <c r="L49" s="24">
        <v>0</v>
      </c>
      <c r="M49" s="189">
        <f>+M53+M55</f>
        <v>24650000</v>
      </c>
      <c r="O49" s="178">
        <f t="shared" si="2"/>
        <v>3.2987109243920884E-2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2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2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2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2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2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24650000</v>
      </c>
      <c r="K55" s="54">
        <v>0</v>
      </c>
      <c r="L55" s="54">
        <v>0</v>
      </c>
      <c r="M55" s="181">
        <f>+M56</f>
        <v>24650000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24650000</v>
      </c>
      <c r="K56" s="35">
        <v>0</v>
      </c>
      <c r="L56" s="35">
        <v>0</v>
      </c>
      <c r="M56" s="190">
        <v>24650000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241" t="s">
        <v>1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3"/>
    </row>
    <row r="60" spans="1:15" x14ac:dyDescent="0.25">
      <c r="A60" s="244" t="s">
        <v>203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6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</f>
        <v>ABRIL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253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5"/>
    </row>
    <row r="67" spans="1:16" ht="66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3">+D68-E68</f>
        <v>62818700.390000001</v>
      </c>
      <c r="G68" s="194"/>
      <c r="H68" s="194"/>
      <c r="I68" s="195"/>
      <c r="J68" s="23">
        <f>+J69</f>
        <v>62818700.390000001</v>
      </c>
      <c r="K68" s="23"/>
      <c r="L68" s="23"/>
      <c r="M68" s="25">
        <f>+M69</f>
        <v>62818700.390000001</v>
      </c>
      <c r="O68" s="178">
        <f t="shared" ref="O68:O75" si="4">+M68/F68</f>
        <v>1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3"/>
        <v>62818700.390000001</v>
      </c>
      <c r="G69" s="196"/>
      <c r="H69" s="196"/>
      <c r="I69" s="56"/>
      <c r="J69" s="28">
        <f>+J70</f>
        <v>62818700.390000001</v>
      </c>
      <c r="K69" s="28"/>
      <c r="L69" s="28"/>
      <c r="M69" s="29">
        <f>+M70</f>
        <v>62818700.390000001</v>
      </c>
      <c r="O69" s="178">
        <f t="shared" si="4"/>
        <v>1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3"/>
        <v>62818700.390000001</v>
      </c>
      <c r="G70" s="196"/>
      <c r="H70" s="196"/>
      <c r="I70" s="56"/>
      <c r="J70" s="28">
        <v>62818700.390000001</v>
      </c>
      <c r="K70" s="28"/>
      <c r="L70" s="28"/>
      <c r="M70" s="29">
        <v>62818700.390000001</v>
      </c>
      <c r="O70" s="178">
        <f t="shared" si="4"/>
        <v>1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3"/>
        <v>7374105832</v>
      </c>
      <c r="G71" s="196"/>
      <c r="H71" s="196"/>
      <c r="I71" s="56"/>
      <c r="J71" s="28">
        <f>+J72</f>
        <v>773982040</v>
      </c>
      <c r="K71" s="28">
        <f>+K72</f>
        <v>0</v>
      </c>
      <c r="L71" s="28">
        <f>+L72</f>
        <v>0</v>
      </c>
      <c r="M71" s="29">
        <f>+M72</f>
        <v>773982040</v>
      </c>
      <c r="O71" s="178">
        <f t="shared" si="4"/>
        <v>0.10495944289832373</v>
      </c>
      <c r="P71" s="197">
        <f>+M71-10384330698</f>
        <v>-9610348658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3"/>
        <v>7374105832</v>
      </c>
      <c r="G72" s="196"/>
      <c r="H72" s="196"/>
      <c r="I72" s="56"/>
      <c r="J72" s="28">
        <f>SUM(J73:J75)</f>
        <v>773982040</v>
      </c>
      <c r="K72" s="28">
        <v>0</v>
      </c>
      <c r="L72" s="28">
        <v>0</v>
      </c>
      <c r="M72" s="29">
        <f>SUM(M73:M75)</f>
        <v>773982040</v>
      </c>
      <c r="O72" s="178">
        <f t="shared" si="4"/>
        <v>0.10495944289832373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3"/>
        <v>6785227530</v>
      </c>
      <c r="G73" s="196"/>
      <c r="H73" s="196"/>
      <c r="I73" s="56"/>
      <c r="J73" s="182">
        <v>465582132</v>
      </c>
      <c r="K73" s="182"/>
      <c r="L73" s="182"/>
      <c r="M73" s="198">
        <v>465582132</v>
      </c>
      <c r="O73" s="178">
        <f t="shared" si="4"/>
        <v>6.8617025728538839E-2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3"/>
        <v>7609855</v>
      </c>
      <c r="G74" s="196"/>
      <c r="H74" s="196"/>
      <c r="I74" s="56"/>
      <c r="J74" s="182">
        <v>7609432</v>
      </c>
      <c r="K74" s="182"/>
      <c r="L74" s="182"/>
      <c r="M74" s="198">
        <v>7609432</v>
      </c>
      <c r="O74" s="178">
        <f t="shared" si="4"/>
        <v>0.99994441418397595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3"/>
        <v>581268447</v>
      </c>
      <c r="G75" s="196"/>
      <c r="H75" s="196"/>
      <c r="I75" s="56"/>
      <c r="J75" s="28">
        <v>300790476</v>
      </c>
      <c r="K75" s="28"/>
      <c r="L75" s="28"/>
      <c r="M75" s="29">
        <v>300790476</v>
      </c>
      <c r="O75" s="178">
        <f t="shared" si="4"/>
        <v>0.51747256805769815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1696507589</v>
      </c>
      <c r="K76" s="199">
        <v>0</v>
      </c>
      <c r="L76" s="199">
        <v>0</v>
      </c>
      <c r="M76" s="200">
        <f>+M77</f>
        <v>1696507589</v>
      </c>
      <c r="O76" s="178">
        <f>+M76/F76</f>
        <v>0.45927484869775542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1696507589</v>
      </c>
      <c r="K77" s="199">
        <v>0</v>
      </c>
      <c r="L77" s="199">
        <v>0</v>
      </c>
      <c r="M77" s="200">
        <f>+M78</f>
        <v>1696507589</v>
      </c>
      <c r="O77" s="178">
        <f>+M77/F77</f>
        <v>0.45927484869775542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1696507589</v>
      </c>
      <c r="K78" s="146"/>
      <c r="L78" s="146"/>
      <c r="M78" s="147">
        <v>1696507589</v>
      </c>
      <c r="O78" s="178">
        <f>+M78/F78</f>
        <v>0.45927484869775542</v>
      </c>
    </row>
    <row r="79" spans="1:16" ht="16.5" thickBot="1" x14ac:dyDescent="0.3">
      <c r="A79" s="247" t="s">
        <v>219</v>
      </c>
      <c r="B79" s="248"/>
      <c r="C79" s="248"/>
      <c r="D79" s="184">
        <f>+D12+D48</f>
        <v>12697545821.939999</v>
      </c>
      <c r="E79" s="184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2603361440.3899999</v>
      </c>
      <c r="K79" s="184">
        <f>+K12+K48</f>
        <v>0</v>
      </c>
      <c r="L79" s="184">
        <f>+L12+L48</f>
        <v>0</v>
      </c>
      <c r="M79" s="204">
        <f>+M12+M48</f>
        <v>2603361440.3899999</v>
      </c>
      <c r="O79" s="178">
        <f>+M79/F79</f>
        <v>0.20508242125514098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rowBreaks count="1" manualBreakCount="1">
    <brk id="5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F136"/>
  <sheetViews>
    <sheetView zoomScaleNormal="100" workbookViewId="0">
      <selection activeCell="A84" sqref="A84:G84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241" t="s">
        <v>1</v>
      </c>
      <c r="B1" s="242"/>
      <c r="C1" s="242"/>
      <c r="D1" s="242"/>
      <c r="E1" s="242"/>
      <c r="F1" s="242"/>
      <c r="G1" s="243"/>
    </row>
    <row r="2" spans="1:7" x14ac:dyDescent="0.25">
      <c r="A2" s="244" t="s">
        <v>2</v>
      </c>
      <c r="B2" s="245"/>
      <c r="C2" s="245"/>
      <c r="D2" s="245"/>
      <c r="E2" s="245"/>
      <c r="F2" s="245"/>
      <c r="G2" s="246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11.2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3" t="s">
        <v>5</v>
      </c>
      <c r="F6" s="3" t="s">
        <v>225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226" t="s">
        <v>8</v>
      </c>
      <c r="D8" s="225" t="s">
        <v>9</v>
      </c>
      <c r="E8" s="227" t="s">
        <v>10</v>
      </c>
      <c r="F8" s="12" t="s">
        <v>11</v>
      </c>
      <c r="G8" s="225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128035053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110781966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24">
        <f>+E12+E30+E33</f>
        <v>0</v>
      </c>
      <c r="F11" s="28">
        <f>+D11-E11</f>
        <v>423405755.25999999</v>
      </c>
      <c r="G11" s="29">
        <f>+G12+G30+G33</f>
        <v>110781966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24">
        <f>+E13+E17+E20+E27</f>
        <v>0</v>
      </c>
      <c r="F12" s="28">
        <f>+D12-E12</f>
        <v>127151670</v>
      </c>
      <c r="G12" s="29">
        <f>+G13+G17+G20+G27</f>
        <v>110781966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24">
        <f>+E16+E15+E14</f>
        <v>0</v>
      </c>
      <c r="F13" s="28">
        <f>+D13-E13</f>
        <v>117781094</v>
      </c>
      <c r="G13" s="29">
        <f>+G16+G14+G15</f>
        <v>110781966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24">
        <v>0</v>
      </c>
      <c r="F14" s="28">
        <f t="shared" ref="F14:F43" si="0">+D14-E14</f>
        <v>117156959</v>
      </c>
      <c r="G14" s="29">
        <v>110781966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24">
        <v>0</v>
      </c>
      <c r="F15" s="28">
        <f t="shared" si="0"/>
        <v>586450</v>
      </c>
      <c r="G15" s="29">
        <v>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24">
        <v>0</v>
      </c>
      <c r="F16" s="28">
        <f t="shared" si="0"/>
        <v>37685</v>
      </c>
      <c r="G16" s="29">
        <v>0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24">
        <f>+E18+E19</f>
        <v>0</v>
      </c>
      <c r="F17" s="28">
        <f>+D17-E17</f>
        <v>1141936</v>
      </c>
      <c r="G17" s="29">
        <f>+G18+G19</f>
        <v>0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24">
        <v>0</v>
      </c>
      <c r="F18" s="28">
        <f t="shared" si="0"/>
        <v>175655</v>
      </c>
      <c r="G18" s="29">
        <v>0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24">
        <v>0</v>
      </c>
      <c r="F19" s="28">
        <f t="shared" si="0"/>
        <v>966281</v>
      </c>
      <c r="G19" s="29">
        <v>0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4">
        <f>+E21+E22+E23+E24+E25+E26</f>
        <v>0</v>
      </c>
      <c r="F20" s="28">
        <f>+D20-E20</f>
        <v>8049620</v>
      </c>
      <c r="G20" s="29">
        <f>+G21+G22+G23+G24+G25+G26</f>
        <v>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24">
        <v>0</v>
      </c>
      <c r="F21" s="28">
        <f t="shared" si="0"/>
        <v>84593</v>
      </c>
      <c r="G21" s="29">
        <v>0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24">
        <v>0</v>
      </c>
      <c r="F22" s="28">
        <f t="shared" si="0"/>
        <v>60941</v>
      </c>
      <c r="G22" s="29">
        <v>0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24">
        <v>0</v>
      </c>
      <c r="F23" s="28">
        <f t="shared" si="0"/>
        <v>644</v>
      </c>
      <c r="G23" s="29">
        <v>0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24">
        <v>0</v>
      </c>
      <c r="F24" s="28">
        <f t="shared" si="0"/>
        <v>514122</v>
      </c>
      <c r="G24" s="29">
        <v>0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24">
        <v>0</v>
      </c>
      <c r="F25" s="28">
        <f t="shared" si="0"/>
        <v>7264587</v>
      </c>
      <c r="G25" s="29">
        <v>0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24">
        <v>0</v>
      </c>
      <c r="F26" s="28">
        <f t="shared" si="0"/>
        <v>124733</v>
      </c>
      <c r="G26" s="29">
        <v>0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4">
        <f>+E29+E28</f>
        <v>0</v>
      </c>
      <c r="F27" s="28">
        <f>+D27-E27</f>
        <v>179020</v>
      </c>
      <c r="G27" s="29">
        <f>+G29+G28</f>
        <v>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24">
        <v>0</v>
      </c>
      <c r="F28" s="28">
        <f>+D28-E28</f>
        <v>47487</v>
      </c>
      <c r="G28" s="29">
        <v>0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24">
        <v>0</v>
      </c>
      <c r="F29" s="28">
        <f t="shared" si="0"/>
        <v>131533</v>
      </c>
      <c r="G29" s="29">
        <v>0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24">
        <f>+E31+E32</f>
        <v>0</v>
      </c>
      <c r="F30" s="28">
        <f>+D30-E30</f>
        <v>292434774.25999999</v>
      </c>
      <c r="G30" s="29">
        <f>+G31+G32</f>
        <v>0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24">
        <v>0</v>
      </c>
      <c r="F31" s="28">
        <f t="shared" si="0"/>
        <v>7796698</v>
      </c>
      <c r="G31" s="29">
        <v>0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24">
        <v>0</v>
      </c>
      <c r="F32" s="28">
        <f t="shared" si="0"/>
        <v>284638076.25999999</v>
      </c>
      <c r="G32" s="29">
        <v>0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4">
        <f>+E34+E38+E42+E43</f>
        <v>0</v>
      </c>
      <c r="F33" s="28">
        <f t="shared" si="0"/>
        <v>3819311</v>
      </c>
      <c r="G33" s="29">
        <f>+G34+G38+G42+G43</f>
        <v>0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4">
        <f>+E35+E36+E37</f>
        <v>0</v>
      </c>
      <c r="F34" s="28">
        <f t="shared" si="0"/>
        <v>1567861</v>
      </c>
      <c r="G34" s="29">
        <f>+G35+G36+G37</f>
        <v>0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24">
        <v>0</v>
      </c>
      <c r="F35" s="28">
        <f t="shared" si="0"/>
        <v>335846</v>
      </c>
      <c r="G35" s="29">
        <v>0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24">
        <v>0</v>
      </c>
      <c r="F36" s="28">
        <f t="shared" si="0"/>
        <v>554525</v>
      </c>
      <c r="G36" s="29">
        <v>0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24">
        <v>0</v>
      </c>
      <c r="F37" s="28">
        <f t="shared" si="0"/>
        <v>677490</v>
      </c>
      <c r="G37" s="29">
        <v>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4">
        <f>+E39+E40+E41</f>
        <v>0</v>
      </c>
      <c r="F38" s="28">
        <f t="shared" si="0"/>
        <v>1831641</v>
      </c>
      <c r="G38" s="29">
        <f>+G39+G40+G41</f>
        <v>0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0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0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0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0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0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241"/>
      <c r="B45" s="242"/>
      <c r="C45" s="242"/>
      <c r="D45" s="242"/>
      <c r="E45" s="242"/>
      <c r="F45" s="242"/>
      <c r="G45" s="243"/>
    </row>
    <row r="46" spans="1:7" x14ac:dyDescent="0.25">
      <c r="A46" s="244" t="s">
        <v>1</v>
      </c>
      <c r="B46" s="245"/>
      <c r="C46" s="245"/>
      <c r="D46" s="245"/>
      <c r="E46" s="245"/>
      <c r="F46" s="245"/>
      <c r="G46" s="246"/>
    </row>
    <row r="47" spans="1:7" x14ac:dyDescent="0.25">
      <c r="A47" s="244" t="s">
        <v>2</v>
      </c>
      <c r="B47" s="245"/>
      <c r="C47" s="245"/>
      <c r="D47" s="245"/>
      <c r="E47" s="245"/>
      <c r="F47" s="245"/>
      <c r="G47" s="246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3" t="s">
        <v>5</v>
      </c>
      <c r="F50" s="3" t="str">
        <f>F6</f>
        <v>ENERO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17253087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17253087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54">
        <f>+E56+E58+E64+E67+E69+E71+E76+E73+E74</f>
        <v>0</v>
      </c>
      <c r="F55" s="28">
        <f t="shared" si="1"/>
        <v>320489850.32999998</v>
      </c>
      <c r="G55" s="29">
        <f>+G56+G58+G64+G67+G69+G71+G76+G73+G74</f>
        <v>17253087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0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54">
        <v>0</v>
      </c>
      <c r="F57" s="28">
        <f t="shared" si="1"/>
        <v>17631516</v>
      </c>
      <c r="G57" s="29">
        <v>0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54">
        <f>+E59+E60+E61+E62+E63</f>
        <v>0</v>
      </c>
      <c r="F58" s="28">
        <f t="shared" si="1"/>
        <v>60194657</v>
      </c>
      <c r="G58" s="29">
        <f>+G59+G60+G61+G62+G63</f>
        <v>0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54">
        <v>0</v>
      </c>
      <c r="F59" s="28">
        <f t="shared" si="1"/>
        <v>5000000</v>
      </c>
      <c r="G59" s="29">
        <v>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54">
        <v>0</v>
      </c>
      <c r="F60" s="56">
        <f t="shared" si="1"/>
        <v>10500000</v>
      </c>
      <c r="G60" s="29">
        <v>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54">
        <v>0</v>
      </c>
      <c r="F61" s="56">
        <f t="shared" si="1"/>
        <v>4999995</v>
      </c>
      <c r="G61" s="29">
        <v>0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54">
        <v>0</v>
      </c>
      <c r="F62" s="28">
        <f t="shared" si="1"/>
        <v>31694662</v>
      </c>
      <c r="G62" s="218">
        <v>0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54">
        <v>0</v>
      </c>
      <c r="F63" s="28">
        <f t="shared" si="1"/>
        <v>8000000</v>
      </c>
      <c r="G63" s="218">
        <v>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18">
        <f>+G65+G66</f>
        <v>12635354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54">
        <v>0</v>
      </c>
      <c r="F65" s="28">
        <f t="shared" si="1"/>
        <v>4220000</v>
      </c>
      <c r="G65" s="218">
        <v>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54">
        <v>0</v>
      </c>
      <c r="F66" s="28">
        <f t="shared" si="1"/>
        <v>12635354</v>
      </c>
      <c r="G66" s="218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18">
        <f>+G68</f>
        <v>0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54">
        <v>0</v>
      </c>
      <c r="F68" s="28">
        <f t="shared" si="1"/>
        <v>35889007</v>
      </c>
      <c r="G68" s="218">
        <v>0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54">
        <f>+E70</f>
        <v>0</v>
      </c>
      <c r="F69" s="28">
        <f t="shared" si="1"/>
        <v>4617733</v>
      </c>
      <c r="G69" s="218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54">
        <v>0</v>
      </c>
      <c r="F70" s="28">
        <f t="shared" si="1"/>
        <v>4617733</v>
      </c>
      <c r="G70" s="218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18">
        <f>+G72</f>
        <v>0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54">
        <v>0</v>
      </c>
      <c r="F72" s="28">
        <f t="shared" si="1"/>
        <v>56234082</v>
      </c>
      <c r="G72" s="218">
        <v>0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54">
        <v>0</v>
      </c>
      <c r="F73" s="28">
        <f t="shared" si="1"/>
        <v>27500</v>
      </c>
      <c r="G73" s="218">
        <v>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18">
        <f>+G75</f>
        <v>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54">
        <v>0</v>
      </c>
      <c r="F75" s="28">
        <f>+D75-E75</f>
        <v>33880000</v>
      </c>
      <c r="G75" s="218">
        <v>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54">
        <f>+E77</f>
        <v>0</v>
      </c>
      <c r="F76" s="28">
        <f t="shared" si="1"/>
        <v>95160001.329999998</v>
      </c>
      <c r="G76" s="218">
        <f>+G77</f>
        <v>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54">
        <v>0</v>
      </c>
      <c r="F77" s="28">
        <f>+D77-E77</f>
        <v>95160001.329999998</v>
      </c>
      <c r="G77" s="218">
        <v>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18">
        <f>+G79</f>
        <v>0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18">
        <f>+G80</f>
        <v>0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54">
        <f t="shared" si="2"/>
        <v>0</v>
      </c>
      <c r="F80" s="28">
        <f>+D80-E80</f>
        <v>132590319</v>
      </c>
      <c r="G80" s="218">
        <f>+G81</f>
        <v>0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35">
        <v>0</v>
      </c>
      <c r="F81" s="36">
        <f>+D81-E81</f>
        <v>132590319</v>
      </c>
      <c r="G81" s="219">
        <v>0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241" t="s">
        <v>1</v>
      </c>
      <c r="B83" s="242"/>
      <c r="C83" s="242"/>
      <c r="D83" s="242"/>
      <c r="E83" s="242"/>
      <c r="F83" s="242"/>
      <c r="G83" s="243"/>
      <c r="H83" s="238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  <c r="BQ83" s="245"/>
      <c r="BR83" s="245"/>
      <c r="BS83" s="245"/>
      <c r="BT83" s="245"/>
      <c r="BU83" s="245"/>
      <c r="BV83" s="245"/>
      <c r="BW83" s="245"/>
      <c r="BX83" s="245"/>
      <c r="BY83" s="245"/>
      <c r="BZ83" s="245"/>
      <c r="CA83" s="245"/>
      <c r="CB83" s="245"/>
      <c r="CC83" s="245"/>
      <c r="CD83" s="245"/>
      <c r="CE83" s="245"/>
      <c r="CF83" s="245"/>
      <c r="CG83" s="245"/>
      <c r="CH83" s="245"/>
      <c r="CI83" s="245"/>
      <c r="CJ83" s="245"/>
      <c r="CK83" s="245"/>
      <c r="CL83" s="241"/>
      <c r="CM83" s="242"/>
      <c r="CN83" s="242"/>
      <c r="CO83" s="242"/>
      <c r="CP83" s="242"/>
      <c r="CQ83" s="242"/>
      <c r="CR83" s="243"/>
      <c r="CS83" s="241"/>
      <c r="CT83" s="242"/>
      <c r="CU83" s="242"/>
      <c r="CV83" s="242"/>
      <c r="CW83" s="242"/>
      <c r="CX83" s="242"/>
      <c r="CY83" s="243"/>
      <c r="CZ83" s="241"/>
      <c r="DA83" s="242"/>
      <c r="DB83" s="242"/>
      <c r="DC83" s="242"/>
      <c r="DD83" s="242"/>
      <c r="DE83" s="242"/>
      <c r="DF83" s="243"/>
      <c r="DG83" s="241"/>
      <c r="DH83" s="242"/>
      <c r="DI83" s="242"/>
      <c r="DJ83" s="242"/>
      <c r="DK83" s="242"/>
      <c r="DL83" s="242"/>
      <c r="DM83" s="243"/>
      <c r="DN83" s="241"/>
      <c r="DO83" s="242"/>
      <c r="DP83" s="242"/>
      <c r="DQ83" s="242"/>
      <c r="DR83" s="242"/>
      <c r="DS83" s="242"/>
      <c r="DT83" s="243"/>
      <c r="DU83" s="241"/>
      <c r="DV83" s="242"/>
      <c r="DW83" s="242"/>
      <c r="DX83" s="242"/>
      <c r="DY83" s="242"/>
      <c r="DZ83" s="242"/>
      <c r="EA83" s="243"/>
      <c r="EB83" s="241"/>
      <c r="EC83" s="242"/>
      <c r="ED83" s="242"/>
      <c r="EE83" s="242"/>
      <c r="EF83" s="242"/>
      <c r="EG83" s="242"/>
      <c r="EH83" s="243"/>
      <c r="EI83" s="241"/>
      <c r="EJ83" s="242"/>
      <c r="EK83" s="242"/>
      <c r="EL83" s="242"/>
      <c r="EM83" s="242"/>
      <c r="EN83" s="242"/>
      <c r="EO83" s="243"/>
      <c r="EP83" s="241"/>
      <c r="EQ83" s="242"/>
      <c r="ER83" s="242"/>
      <c r="ES83" s="242"/>
      <c r="ET83" s="242"/>
      <c r="EU83" s="242"/>
      <c r="EV83" s="243"/>
      <c r="EW83" s="241"/>
      <c r="EX83" s="242"/>
      <c r="EY83" s="242"/>
      <c r="EZ83" s="242"/>
      <c r="FA83" s="242"/>
      <c r="FB83" s="242"/>
      <c r="FC83" s="243"/>
      <c r="FD83" s="241"/>
      <c r="FE83" s="242"/>
      <c r="FF83" s="242"/>
      <c r="FG83" s="242"/>
      <c r="FH83" s="242"/>
      <c r="FI83" s="242"/>
      <c r="FJ83" s="243"/>
      <c r="FK83" s="241"/>
      <c r="FL83" s="242"/>
      <c r="FM83" s="242"/>
      <c r="FN83" s="242"/>
      <c r="FO83" s="242"/>
      <c r="FP83" s="242"/>
      <c r="FQ83" s="243"/>
      <c r="FR83" s="241"/>
      <c r="FS83" s="242"/>
      <c r="FT83" s="242"/>
      <c r="FU83" s="242"/>
      <c r="FV83" s="242"/>
      <c r="FW83" s="242"/>
      <c r="FX83" s="243"/>
      <c r="FY83" s="241"/>
      <c r="FZ83" s="242"/>
      <c r="GA83" s="242"/>
      <c r="GB83" s="242"/>
      <c r="GC83" s="242"/>
      <c r="GD83" s="242"/>
      <c r="GE83" s="243"/>
      <c r="GF83" s="241"/>
      <c r="GG83" s="242"/>
      <c r="GH83" s="242"/>
      <c r="GI83" s="242"/>
      <c r="GJ83" s="242"/>
      <c r="GK83" s="242"/>
      <c r="GL83" s="243"/>
      <c r="GM83" s="241"/>
      <c r="GN83" s="242"/>
      <c r="GO83" s="242"/>
      <c r="GP83" s="242"/>
      <c r="GQ83" s="242"/>
      <c r="GR83" s="242"/>
      <c r="GS83" s="243"/>
      <c r="GT83" s="241"/>
      <c r="GU83" s="242"/>
      <c r="GV83" s="242"/>
      <c r="GW83" s="242"/>
      <c r="GX83" s="242"/>
      <c r="GY83" s="242"/>
      <c r="GZ83" s="243"/>
      <c r="HA83" s="241"/>
      <c r="HB83" s="242"/>
      <c r="HC83" s="242"/>
      <c r="HD83" s="242"/>
      <c r="HE83" s="242"/>
      <c r="HF83" s="242"/>
      <c r="HG83" s="243"/>
      <c r="HH83" s="241"/>
      <c r="HI83" s="242"/>
      <c r="HJ83" s="242"/>
      <c r="HK83" s="242"/>
      <c r="HL83" s="242"/>
      <c r="HM83" s="242"/>
      <c r="HN83" s="243"/>
      <c r="HO83" s="241"/>
      <c r="HP83" s="242"/>
      <c r="HQ83" s="242"/>
      <c r="HR83" s="242"/>
      <c r="HS83" s="242"/>
      <c r="HT83" s="242"/>
      <c r="HU83" s="243"/>
      <c r="HV83" s="241"/>
      <c r="HW83" s="242"/>
      <c r="HX83" s="242"/>
      <c r="HY83" s="242"/>
      <c r="HZ83" s="242"/>
      <c r="IA83" s="242"/>
      <c r="IB83" s="243"/>
      <c r="IC83" s="241"/>
      <c r="ID83" s="242"/>
      <c r="IE83" s="242"/>
      <c r="IF83" s="242"/>
    </row>
    <row r="84" spans="1:240" ht="15.75" customHeight="1" x14ac:dyDescent="0.25">
      <c r="A84" s="244" t="s">
        <v>2</v>
      </c>
      <c r="B84" s="245"/>
      <c r="C84" s="245"/>
      <c r="D84" s="245"/>
      <c r="E84" s="245"/>
      <c r="F84" s="245"/>
      <c r="G84" s="246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3" t="s">
        <v>5</v>
      </c>
      <c r="F87" s="3" t="str">
        <f>F50</f>
        <v>ENERO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220" t="s">
        <v>75</v>
      </c>
      <c r="B90" s="221"/>
      <c r="C90" s="221" t="s">
        <v>76</v>
      </c>
      <c r="D90" s="222">
        <f>+D91+D113+D116+D120</f>
        <v>578520230924.90002</v>
      </c>
      <c r="E90" s="222">
        <f>+E91+E113+E116+E120</f>
        <v>0</v>
      </c>
      <c r="F90" s="222">
        <f t="shared" ref="F90:F101" si="3">+D90-E90</f>
        <v>578520230924.90002</v>
      </c>
      <c r="G90" s="223">
        <f>+G91+G113+G116+G120</f>
        <v>302140345389</v>
      </c>
    </row>
    <row r="91" spans="1:240" ht="35.25" customHeight="1" x14ac:dyDescent="0.25">
      <c r="A91" s="48">
        <v>113</v>
      </c>
      <c r="B91" s="49"/>
      <c r="C91" s="71" t="s">
        <v>77</v>
      </c>
      <c r="D91" s="52">
        <f>+D92+D99+D102+D105</f>
        <v>544874770531.5</v>
      </c>
      <c r="E91" s="52">
        <f>+E92+E99+E102</f>
        <v>0</v>
      </c>
      <c r="F91" s="52">
        <f t="shared" si="3"/>
        <v>544874770531.5</v>
      </c>
      <c r="G91" s="224">
        <f>+G92+G99+G102</f>
        <v>270959345389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31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31">
        <f>+E103+E104</f>
        <v>0</v>
      </c>
      <c r="F102" s="28">
        <f>+D102-E102</f>
        <v>3688341671</v>
      </c>
      <c r="G102" s="218">
        <f>+G103+G104</f>
        <v>0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18">
        <v>0</v>
      </c>
    </row>
    <row r="104" spans="1:240" ht="41.25" customHeight="1" x14ac:dyDescent="0.25">
      <c r="A104" s="26">
        <v>1136057</v>
      </c>
      <c r="B104" s="27">
        <v>21</v>
      </c>
      <c r="C104" s="30" t="s">
        <v>89</v>
      </c>
      <c r="D104" s="28">
        <v>142790319</v>
      </c>
      <c r="E104" s="31">
        <v>0</v>
      </c>
      <c r="F104" s="28">
        <f>+D104-E104</f>
        <v>142790319</v>
      </c>
      <c r="G104" s="218">
        <v>0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31">
        <f>+E106</f>
        <v>0</v>
      </c>
      <c r="F105" s="28">
        <f>+D105-E105</f>
        <v>281232645.5</v>
      </c>
      <c r="G105" s="218">
        <f>+G106</f>
        <v>0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219">
        <v>0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5" customHeight="1" x14ac:dyDescent="0.25">
      <c r="A108" s="241" t="s">
        <v>1</v>
      </c>
      <c r="B108" s="242"/>
      <c r="C108" s="242"/>
      <c r="D108" s="242"/>
      <c r="E108" s="242"/>
      <c r="F108" s="242"/>
      <c r="G108" s="243"/>
      <c r="H108" s="104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245"/>
      <c r="BY108" s="245"/>
      <c r="BZ108" s="245"/>
      <c r="CA108" s="245"/>
      <c r="CB108" s="245"/>
      <c r="CC108" s="245"/>
      <c r="CD108" s="245"/>
      <c r="CE108" s="245"/>
      <c r="CF108" s="245"/>
      <c r="CG108" s="245"/>
      <c r="CH108" s="245"/>
      <c r="CI108" s="245"/>
      <c r="CJ108" s="245"/>
      <c r="CK108" s="245"/>
      <c r="CL108" s="244"/>
      <c r="CM108" s="245"/>
      <c r="CN108" s="245"/>
      <c r="CO108" s="245"/>
      <c r="CP108" s="245"/>
      <c r="CQ108" s="245"/>
      <c r="CR108" s="246"/>
      <c r="CS108" s="244"/>
      <c r="CT108" s="245"/>
      <c r="CU108" s="245"/>
      <c r="CV108" s="245"/>
      <c r="CW108" s="245"/>
      <c r="CX108" s="245"/>
      <c r="CY108" s="246"/>
      <c r="CZ108" s="244"/>
      <c r="DA108" s="245"/>
      <c r="DB108" s="245"/>
      <c r="DC108" s="245"/>
      <c r="DD108" s="245"/>
      <c r="DE108" s="245"/>
      <c r="DF108" s="246"/>
      <c r="DG108" s="244"/>
      <c r="DH108" s="245"/>
      <c r="DI108" s="245"/>
      <c r="DJ108" s="245"/>
      <c r="DK108" s="245"/>
      <c r="DL108" s="245"/>
      <c r="DM108" s="246"/>
      <c r="DN108" s="244"/>
      <c r="DO108" s="245"/>
      <c r="DP108" s="245"/>
      <c r="DQ108" s="245"/>
      <c r="DR108" s="245"/>
      <c r="DS108" s="245"/>
      <c r="DT108" s="246"/>
      <c r="DU108" s="244"/>
      <c r="DV108" s="245"/>
      <c r="DW108" s="245"/>
      <c r="DX108" s="245"/>
      <c r="DY108" s="245"/>
      <c r="DZ108" s="245"/>
      <c r="EA108" s="246"/>
      <c r="EB108" s="244"/>
      <c r="EC108" s="245"/>
      <c r="ED108" s="245"/>
      <c r="EE108" s="245"/>
      <c r="EF108" s="245"/>
      <c r="EG108" s="245"/>
      <c r="EH108" s="246"/>
      <c r="EI108" s="244"/>
      <c r="EJ108" s="245"/>
      <c r="EK108" s="245"/>
      <c r="EL108" s="245"/>
      <c r="EM108" s="245"/>
      <c r="EN108" s="245"/>
      <c r="EO108" s="246"/>
      <c r="EP108" s="244"/>
      <c r="EQ108" s="245"/>
      <c r="ER108" s="245"/>
      <c r="ES108" s="245"/>
      <c r="ET108" s="245"/>
      <c r="EU108" s="245"/>
      <c r="EV108" s="246"/>
      <c r="EW108" s="244"/>
      <c r="EX108" s="245"/>
      <c r="EY108" s="245"/>
      <c r="EZ108" s="245"/>
      <c r="FA108" s="245"/>
      <c r="FB108" s="245"/>
      <c r="FC108" s="246"/>
      <c r="FD108" s="244"/>
      <c r="FE108" s="245"/>
      <c r="FF108" s="245"/>
      <c r="FG108" s="245"/>
      <c r="FH108" s="245"/>
      <c r="FI108" s="245"/>
      <c r="FJ108" s="246"/>
      <c r="FK108" s="244"/>
      <c r="FL108" s="245"/>
      <c r="FM108" s="245"/>
      <c r="FN108" s="245"/>
      <c r="FO108" s="245"/>
      <c r="FP108" s="245"/>
      <c r="FQ108" s="246"/>
      <c r="FR108" s="244"/>
      <c r="FS108" s="245"/>
      <c r="FT108" s="245"/>
      <c r="FU108" s="245"/>
      <c r="FV108" s="245"/>
      <c r="FW108" s="245"/>
      <c r="FX108" s="246"/>
      <c r="FY108" s="244"/>
      <c r="FZ108" s="245"/>
      <c r="GA108" s="245"/>
      <c r="GB108" s="245"/>
      <c r="GC108" s="245"/>
      <c r="GD108" s="245"/>
      <c r="GE108" s="246"/>
      <c r="GF108" s="244"/>
      <c r="GG108" s="245"/>
      <c r="GH108" s="245"/>
      <c r="GI108" s="245"/>
      <c r="GJ108" s="245"/>
      <c r="GK108" s="245"/>
      <c r="GL108" s="246"/>
      <c r="GM108" s="244"/>
      <c r="GN108" s="245"/>
      <c r="GO108" s="245"/>
      <c r="GP108" s="245"/>
      <c r="GQ108" s="245"/>
      <c r="GR108" s="245"/>
      <c r="GS108" s="246"/>
      <c r="GT108" s="244"/>
      <c r="GU108" s="245"/>
      <c r="GV108" s="245"/>
      <c r="GW108" s="245"/>
      <c r="GX108" s="245"/>
      <c r="GY108" s="245"/>
      <c r="GZ108" s="246"/>
      <c r="HA108" s="244"/>
      <c r="HB108" s="245"/>
      <c r="HC108" s="245"/>
      <c r="HD108" s="245"/>
      <c r="HE108" s="245"/>
      <c r="HF108" s="245"/>
      <c r="HG108" s="246"/>
      <c r="HH108" s="244"/>
      <c r="HI108" s="245"/>
      <c r="HJ108" s="245"/>
      <c r="HK108" s="245"/>
      <c r="HL108" s="245"/>
      <c r="HM108" s="245"/>
      <c r="HN108" s="246"/>
      <c r="HO108" s="244"/>
      <c r="HP108" s="245"/>
      <c r="HQ108" s="245"/>
      <c r="HR108" s="245"/>
      <c r="HS108" s="245"/>
      <c r="HT108" s="245"/>
      <c r="HU108" s="246"/>
      <c r="HV108" s="244"/>
      <c r="HW108" s="245"/>
      <c r="HX108" s="245"/>
      <c r="HY108" s="245"/>
      <c r="HZ108" s="245"/>
      <c r="IA108" s="245"/>
      <c r="IB108" s="246"/>
      <c r="IC108" s="244"/>
      <c r="ID108" s="245"/>
      <c r="IE108" s="245"/>
      <c r="IF108" s="245"/>
    </row>
    <row r="109" spans="1:240" ht="12" customHeight="1" x14ac:dyDescent="0.25">
      <c r="A109" s="244" t="s">
        <v>2</v>
      </c>
      <c r="B109" s="245"/>
      <c r="C109" s="245"/>
      <c r="D109" s="245"/>
      <c r="E109" s="245"/>
      <c r="F109" s="245"/>
      <c r="G109" s="246"/>
      <c r="H109" s="104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4"/>
      <c r="CM109" s="245"/>
      <c r="CN109" s="245"/>
      <c r="CO109" s="245"/>
      <c r="CP109" s="245"/>
      <c r="CQ109" s="245"/>
      <c r="CR109" s="246"/>
      <c r="CS109" s="244"/>
      <c r="CT109" s="245"/>
      <c r="CU109" s="245"/>
      <c r="CV109" s="245"/>
      <c r="CW109" s="245"/>
      <c r="CX109" s="245"/>
      <c r="CY109" s="246"/>
      <c r="CZ109" s="244"/>
      <c r="DA109" s="245"/>
      <c r="DB109" s="245"/>
      <c r="DC109" s="245"/>
      <c r="DD109" s="245"/>
      <c r="DE109" s="245"/>
      <c r="DF109" s="246"/>
      <c r="DG109" s="244"/>
      <c r="DH109" s="245"/>
      <c r="DI109" s="245"/>
      <c r="DJ109" s="245"/>
      <c r="DK109" s="245"/>
      <c r="DL109" s="245"/>
      <c r="DM109" s="246"/>
      <c r="DN109" s="244"/>
      <c r="DO109" s="245"/>
      <c r="DP109" s="245"/>
      <c r="DQ109" s="245"/>
      <c r="DR109" s="245"/>
      <c r="DS109" s="245"/>
      <c r="DT109" s="246"/>
      <c r="DU109" s="244"/>
      <c r="DV109" s="245"/>
      <c r="DW109" s="245"/>
      <c r="DX109" s="245"/>
      <c r="DY109" s="245"/>
      <c r="DZ109" s="245"/>
      <c r="EA109" s="246"/>
      <c r="EB109" s="244"/>
      <c r="EC109" s="245"/>
      <c r="ED109" s="245"/>
      <c r="EE109" s="245"/>
      <c r="EF109" s="245"/>
      <c r="EG109" s="245"/>
      <c r="EH109" s="246"/>
      <c r="EI109" s="244"/>
      <c r="EJ109" s="245"/>
      <c r="EK109" s="245"/>
      <c r="EL109" s="245"/>
      <c r="EM109" s="245"/>
      <c r="EN109" s="245"/>
      <c r="EO109" s="246"/>
      <c r="EP109" s="244"/>
      <c r="EQ109" s="245"/>
      <c r="ER109" s="245"/>
      <c r="ES109" s="245"/>
      <c r="ET109" s="245"/>
      <c r="EU109" s="245"/>
      <c r="EV109" s="246"/>
      <c r="EW109" s="244"/>
      <c r="EX109" s="245"/>
      <c r="EY109" s="245"/>
      <c r="EZ109" s="245"/>
      <c r="FA109" s="245"/>
      <c r="FB109" s="245"/>
      <c r="FC109" s="246"/>
      <c r="FD109" s="244"/>
      <c r="FE109" s="245"/>
      <c r="FF109" s="245"/>
      <c r="FG109" s="245"/>
      <c r="FH109" s="245"/>
      <c r="FI109" s="245"/>
      <c r="FJ109" s="246"/>
      <c r="FK109" s="244"/>
      <c r="FL109" s="245"/>
      <c r="FM109" s="245"/>
      <c r="FN109" s="245"/>
      <c r="FO109" s="245"/>
      <c r="FP109" s="245"/>
      <c r="FQ109" s="246"/>
      <c r="FR109" s="244"/>
      <c r="FS109" s="245"/>
      <c r="FT109" s="245"/>
      <c r="FU109" s="245"/>
      <c r="FV109" s="245"/>
      <c r="FW109" s="245"/>
      <c r="FX109" s="246"/>
      <c r="FY109" s="244"/>
      <c r="FZ109" s="245"/>
      <c r="GA109" s="245"/>
      <c r="GB109" s="245"/>
      <c r="GC109" s="245"/>
      <c r="GD109" s="245"/>
      <c r="GE109" s="246"/>
      <c r="GF109" s="244"/>
      <c r="GG109" s="245"/>
      <c r="GH109" s="245"/>
      <c r="GI109" s="245"/>
      <c r="GJ109" s="245"/>
      <c r="GK109" s="245"/>
      <c r="GL109" s="246"/>
      <c r="GM109" s="244"/>
      <c r="GN109" s="245"/>
      <c r="GO109" s="245"/>
      <c r="GP109" s="245"/>
      <c r="GQ109" s="245"/>
      <c r="GR109" s="245"/>
      <c r="GS109" s="246"/>
      <c r="GT109" s="244"/>
      <c r="GU109" s="245"/>
      <c r="GV109" s="245"/>
      <c r="GW109" s="245"/>
      <c r="GX109" s="245"/>
      <c r="GY109" s="245"/>
      <c r="GZ109" s="246"/>
      <c r="HA109" s="244"/>
      <c r="HB109" s="245"/>
      <c r="HC109" s="245"/>
      <c r="HD109" s="245"/>
      <c r="HE109" s="245"/>
      <c r="HF109" s="245"/>
      <c r="HG109" s="246"/>
      <c r="HH109" s="244"/>
      <c r="HI109" s="245"/>
      <c r="HJ109" s="245"/>
      <c r="HK109" s="245"/>
      <c r="HL109" s="245"/>
      <c r="HM109" s="245"/>
      <c r="HN109" s="246"/>
      <c r="HO109" s="244"/>
      <c r="HP109" s="245"/>
      <c r="HQ109" s="245"/>
      <c r="HR109" s="245"/>
      <c r="HS109" s="245"/>
      <c r="HT109" s="245"/>
      <c r="HU109" s="246"/>
      <c r="HV109" s="244"/>
      <c r="HW109" s="245"/>
      <c r="HX109" s="245"/>
      <c r="HY109" s="245"/>
      <c r="HZ109" s="245"/>
      <c r="IA109" s="245"/>
      <c r="IB109" s="246"/>
      <c r="IC109" s="244"/>
      <c r="ID109" s="245"/>
      <c r="IE109" s="245"/>
      <c r="IF109" s="245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2" t="s">
        <v>3</v>
      </c>
      <c r="C111" s="1" t="s">
        <v>4</v>
      </c>
      <c r="E111" s="3" t="s">
        <v>5</v>
      </c>
      <c r="F111" s="3" t="str">
        <f>F87</f>
        <v>ENERO</v>
      </c>
      <c r="G111" s="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</v>
      </c>
    </row>
    <row r="114" spans="1:7" ht="20.2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0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0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0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0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31181000000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</f>
        <v>31181000000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0</v>
      </c>
    </row>
    <row r="124" spans="1:7" ht="16.5" thickBot="1" x14ac:dyDescent="0.3">
      <c r="A124" s="247" t="s">
        <v>99</v>
      </c>
      <c r="B124" s="248"/>
      <c r="C124" s="249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302268380442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6" man="1"/>
    <brk id="81" max="6" man="1"/>
    <brk id="10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VIGENCIA ENERO 2017</vt:lpstr>
      <vt:lpstr>VIGENCIA FEBRERO 2017 </vt:lpstr>
      <vt:lpstr>VIGENCIA MARZO 2017</vt:lpstr>
      <vt:lpstr>VIGENCIA ABRIL 2017</vt:lpstr>
      <vt:lpstr>RESERVAS ENERO 2017</vt:lpstr>
      <vt:lpstr>RESERVAS FEB 2017</vt:lpstr>
      <vt:lpstr>RESERVAS MARZO 2017</vt:lpstr>
      <vt:lpstr>RESERVAS ABRIL 2017</vt:lpstr>
      <vt:lpstr>CxP ENERO 2017</vt:lpstr>
      <vt:lpstr>CxP FEBRERO 2017</vt:lpstr>
      <vt:lpstr>CxP MARZO 2017</vt:lpstr>
      <vt:lpstr>CxP ABRIL 2017</vt:lpstr>
      <vt:lpstr>'CxP ABRIL 2017'!Área_de_impresión</vt:lpstr>
      <vt:lpstr>'CxP ENERO 2017'!Área_de_impresión</vt:lpstr>
      <vt:lpstr>'CxP FEBRERO 2017'!Área_de_impresión</vt:lpstr>
      <vt:lpstr>'CxP MARZO 2017'!Área_de_impresión</vt:lpstr>
      <vt:lpstr>'RESERVAS ABRIL 2017'!Área_de_impresión</vt:lpstr>
      <vt:lpstr>'RESERVAS ENERO 2017'!Área_de_impresión</vt:lpstr>
      <vt:lpstr>'VIGENCIA ABRIL 2017'!Área_de_impresión</vt:lpstr>
      <vt:lpstr>'VIGENCIA ENERO 2017'!Área_de_impresión</vt:lpstr>
      <vt:lpstr>'VIGENCIA FEBRERO 2017 '!Área_de_impresión</vt:lpstr>
      <vt:lpstr>'VIGENCIA MARZO 2017'!Área_de_impresión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cp:lastPrinted>2017-05-08T20:45:01Z</cp:lastPrinted>
  <dcterms:created xsi:type="dcterms:W3CDTF">2017-03-23T17:41:19Z</dcterms:created>
  <dcterms:modified xsi:type="dcterms:W3CDTF">2017-05-08T21:33:43Z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