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MAYO/Firmas/"/>
    </mc:Choice>
  </mc:AlternateContent>
  <xr:revisionPtr revIDLastSave="110" documentId="8_{0AD33500-75DF-4A2B-A5F7-677261175641}" xr6:coauthVersionLast="47" xr6:coauthVersionMax="47" xr10:uidLastSave="{1C121871-4867-4525-AB40-BC9A112ACD0D}"/>
  <bookViews>
    <workbookView xWindow="-120" yWindow="-120" windowWidth="20730" windowHeight="11160" activeTab="4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</sheets>
  <definedNames>
    <definedName name="_xlnm._FilterDatabase" localSheetId="3" hidden="1">'ABR 2022'!$A$6:$M$35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2" hidden="1">'MAR 2022'!$A$6:$L$36</definedName>
    <definedName name="_xlnm._FilterDatabase" localSheetId="4" hidden="1">'MAYO 2022'!$A$6:$M$38</definedName>
    <definedName name="_xlnm.Print_Area" localSheetId="3">'ABR 2022'!$A$1:$M$36</definedName>
    <definedName name="_xlnm.Print_Area" localSheetId="0">'ENE 2022'!$A$1:$M$33</definedName>
    <definedName name="_xlnm.Print_Area" localSheetId="1">'FEB 2022'!$A$1:$M$33</definedName>
    <definedName name="_xlnm.Print_Area" localSheetId="2">'MAR 2022'!$A$1:$M$36</definedName>
    <definedName name="_xlnm.Print_Area" localSheetId="4">'MAYO 2022'!$A$1:$M$39</definedName>
    <definedName name="_xlnm.Print_Titles" localSheetId="3">'ABR 2022'!$1:$7</definedName>
    <definedName name="_xlnm.Print_Titles" localSheetId="0">'ENE 2022'!$1:$7</definedName>
    <definedName name="_xlnm.Print_Titles" localSheetId="1">'FEB 2022'!$1:$7</definedName>
    <definedName name="_xlnm.Print_Titles" localSheetId="2">'MAR 2022'!$1:$7</definedName>
    <definedName name="_xlnm.Print_Titles" localSheetId="4">'MAYO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7" l="1"/>
  <c r="K38" i="7"/>
  <c r="M34" i="7"/>
  <c r="M38" i="7"/>
  <c r="G38" i="7"/>
  <c r="H38" i="7"/>
  <c r="M37" i="7"/>
  <c r="M36" i="7"/>
  <c r="L35" i="6" l="1"/>
  <c r="M35" i="6"/>
  <c r="I14" i="7" l="1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K34" i="7" l="1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L31" i="7" l="1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F29" i="7" l="1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M12" i="7" l="1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G28" i="7" l="1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7" i="7" l="1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F25" i="7" l="1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F24" i="7" l="1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F23" i="7" l="1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H24" i="7" l="1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22" i="7" l="1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G21" i="7" l="1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20" i="7" l="1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G19" i="7" l="1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<sst xmlns="http://schemas.openxmlformats.org/spreadsheetml/2006/main" count="424" uniqueCount="86">
  <si>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</si>
  <si>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</si>
  <si>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</si>
  <si>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</si>
  <si>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</si>
  <si>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</si>
  <si>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</si>
  <si>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</si>
  <si>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</si>
  <si>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</si>
  <si>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</si>
  <si>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</si>
  <si>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</si>
  <si>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</si>
  <si>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</si>
  <si>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</si>
  <si>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</si>
  <si>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</si>
  <si>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</si>
  <si>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</si>
  <si>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</si>
  <si>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</si>
  <si>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</si>
  <si>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</si>
  <si>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</si>
  <si>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</si>
  <si>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</si>
  <si>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</si>
  <si>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</si>
  <si>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</si>
  <si>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</si>
  <si>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</si>
  <si>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</si>
  <si>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</si>
  <si>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</si>
  <si>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</si>
  <si>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</si>
  <si>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</si>
  <si>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</si>
  <si>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</si>
  <si>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</si>
  <si>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</si>
  <si>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</si>
  <si>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</si>
  <si>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</si>
  <si>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</si>
  <si>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</si>
  <si>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</si>
  <si>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</si>
  <si>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</si>
  <si>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</si>
  <si>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</si>
  <si>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</si>
  <si>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</si>
  <si>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</si>
  <si>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</si>
  <si>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</si>
  <si>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</si>
  <si>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</si>
  <si>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</si>
  <si>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</si>
  <si>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</si>
  <si>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</si>
  <si>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</si>
  <si>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</si>
  <si>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</si>
  <si>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</si>
  <si>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</si>
  <si>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</si>
  <si>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</si>
  <si>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</si>
  <si>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</si>
  <si>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</si>
  <si>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</si>
  <si>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</si>
  <si>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</si>
  <si>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</si>
  <si>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</si>
  <si>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</si>
  <si>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Gestión Corporativa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</si>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</sst>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E25" zoomScale="90" zoomScaleNormal="90" workbookViewId="0">
      <selection activeCell="H32" sqref="H32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  <c r="R1" s="1"/>
      <c r="S1" s="1"/>
    </row>
    <row r="2" spans="1:26" ht="24.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  <c r="R2" s="1"/>
      <c r="S2" s="1"/>
    </row>
    <row r="3" spans="1:26" ht="27" customHeight="1" x14ac:dyDescent="0.25">
      <c r="A3" s="92" t="s">
        <v>61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3" t="s">
        <v>3</v>
      </c>
      <c r="L4" s="93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94" t="s">
        <v>4</v>
      </c>
      <c r="B6" s="96" t="s">
        <v>5</v>
      </c>
      <c r="C6" s="96" t="s">
        <v>6</v>
      </c>
      <c r="D6" s="96" t="s">
        <v>7</v>
      </c>
      <c r="E6" s="96"/>
      <c r="F6" s="96"/>
      <c r="G6" s="96" t="s">
        <v>8</v>
      </c>
      <c r="H6" s="96" t="s">
        <v>9</v>
      </c>
      <c r="I6" s="96" t="s">
        <v>64</v>
      </c>
      <c r="J6" s="96" t="s">
        <v>63</v>
      </c>
      <c r="K6" s="96" t="s">
        <v>10</v>
      </c>
      <c r="L6" s="96" t="s">
        <v>11</v>
      </c>
      <c r="M6" s="98" t="s">
        <v>12</v>
      </c>
    </row>
    <row r="7" spans="1:26" ht="54.75" customHeight="1" thickBot="1" x14ac:dyDescent="0.3">
      <c r="A7" s="95"/>
      <c r="B7" s="97"/>
      <c r="C7" s="97"/>
      <c r="D7" s="69" t="s">
        <v>13</v>
      </c>
      <c r="E7" s="69" t="s">
        <v>14</v>
      </c>
      <c r="F7" s="69" t="s">
        <v>15</v>
      </c>
      <c r="G7" s="97"/>
      <c r="H7" s="97"/>
      <c r="I7" s="97"/>
      <c r="J7" s="97"/>
      <c r="K7" s="97"/>
      <c r="L7" s="97"/>
      <c r="M7" s="99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1">
        <f t="shared" si="3"/>
        <v>169762191631</v>
      </c>
      <c r="M13" s="35">
        <f t="shared" si="2"/>
        <v>8.0232792675658041E-2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6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1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1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1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6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1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1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1">
        <f>L27</f>
        <v>-229550242.38999999</v>
      </c>
      <c r="M26" s="48" t="s">
        <v>26</v>
      </c>
      <c r="N26" s="8"/>
      <c r="O26" s="8"/>
    </row>
    <row r="27" spans="1:15" s="2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88" t="s">
        <v>59</v>
      </c>
      <c r="B32" s="89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H25" zoomScale="95" zoomScaleNormal="95" workbookViewId="0">
      <selection activeCell="M32" sqref="M32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  <c r="R1" s="1"/>
      <c r="S1" s="1"/>
    </row>
    <row r="2" spans="1:26" ht="24.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  <c r="R2" s="1"/>
      <c r="S2" s="1"/>
    </row>
    <row r="3" spans="1:26" ht="27" customHeight="1" x14ac:dyDescent="0.25">
      <c r="A3" s="92" t="s">
        <v>65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3" t="s">
        <v>3</v>
      </c>
      <c r="L4" s="93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4" t="s">
        <v>4</v>
      </c>
      <c r="B6" s="96" t="s">
        <v>5</v>
      </c>
      <c r="C6" s="96" t="s">
        <v>6</v>
      </c>
      <c r="D6" s="96" t="s">
        <v>7</v>
      </c>
      <c r="E6" s="96"/>
      <c r="F6" s="96"/>
      <c r="G6" s="96" t="s">
        <v>8</v>
      </c>
      <c r="H6" s="96" t="s">
        <v>9</v>
      </c>
      <c r="I6" s="96" t="s">
        <v>64</v>
      </c>
      <c r="J6" s="96" t="s">
        <v>63</v>
      </c>
      <c r="K6" s="96" t="s">
        <v>10</v>
      </c>
      <c r="L6" s="96" t="s">
        <v>11</v>
      </c>
      <c r="M6" s="98" t="s">
        <v>12</v>
      </c>
    </row>
    <row r="7" spans="1:26" ht="54.75" customHeight="1" thickBot="1" x14ac:dyDescent="0.3">
      <c r="A7" s="95"/>
      <c r="B7" s="97"/>
      <c r="C7" s="97"/>
      <c r="D7" s="69" t="s">
        <v>13</v>
      </c>
      <c r="E7" s="69" t="s">
        <v>14</v>
      </c>
      <c r="F7" s="69" t="s">
        <v>15</v>
      </c>
      <c r="G7" s="97"/>
      <c r="H7" s="97"/>
      <c r="I7" s="97"/>
      <c r="J7" s="97"/>
      <c r="K7" s="97"/>
      <c r="L7" s="97"/>
      <c r="M7" s="99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88" t="s">
        <v>59</v>
      </c>
      <c r="B32" s="89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D26" zoomScale="90" zoomScaleNormal="90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  <c r="R1" s="1"/>
      <c r="S1" s="1"/>
    </row>
    <row r="2" spans="1:26" ht="24.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  <c r="R2" s="1"/>
      <c r="S2" s="1"/>
    </row>
    <row r="3" spans="1:26" ht="27" customHeight="1" x14ac:dyDescent="0.25">
      <c r="A3" s="92" t="s">
        <v>67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3" t="s">
        <v>3</v>
      </c>
      <c r="L4" s="93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94" t="s">
        <v>4</v>
      </c>
      <c r="B6" s="96" t="s">
        <v>5</v>
      </c>
      <c r="C6" s="96" t="s">
        <v>6</v>
      </c>
      <c r="D6" s="96" t="s">
        <v>7</v>
      </c>
      <c r="E6" s="96"/>
      <c r="F6" s="96"/>
      <c r="G6" s="96" t="s">
        <v>8</v>
      </c>
      <c r="H6" s="96" t="s">
        <v>9</v>
      </c>
      <c r="I6" s="96" t="s">
        <v>64</v>
      </c>
      <c r="J6" s="96" t="s">
        <v>63</v>
      </c>
      <c r="K6" s="96" t="s">
        <v>10</v>
      </c>
      <c r="L6" s="96" t="s">
        <v>11</v>
      </c>
      <c r="M6" s="98" t="s">
        <v>12</v>
      </c>
    </row>
    <row r="7" spans="1:26" ht="54.75" customHeight="1" thickBot="1" x14ac:dyDescent="0.3">
      <c r="A7" s="95"/>
      <c r="B7" s="97"/>
      <c r="C7" s="97"/>
      <c r="D7" s="78" t="s">
        <v>13</v>
      </c>
      <c r="E7" s="78" t="s">
        <v>14</v>
      </c>
      <c r="F7" s="78" t="s">
        <v>15</v>
      </c>
      <c r="G7" s="97"/>
      <c r="H7" s="97"/>
      <c r="I7" s="97"/>
      <c r="J7" s="97"/>
      <c r="K7" s="97"/>
      <c r="L7" s="97"/>
      <c r="M7" s="99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6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1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1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1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1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6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1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1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1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1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6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6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88" t="s">
        <v>59</v>
      </c>
      <c r="B35" s="89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E35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</row>
    <row r="2" spans="1:24" ht="24.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</row>
    <row r="3" spans="1:24" ht="27" customHeight="1" x14ac:dyDescent="0.25">
      <c r="A3" s="92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3" t="s">
        <v>3</v>
      </c>
      <c r="L4" s="93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94" t="s">
        <v>4</v>
      </c>
      <c r="B6" s="96" t="s">
        <v>5</v>
      </c>
      <c r="C6" s="96" t="s">
        <v>6</v>
      </c>
      <c r="D6" s="96" t="s">
        <v>7</v>
      </c>
      <c r="E6" s="96"/>
      <c r="F6" s="96"/>
      <c r="G6" s="96" t="s">
        <v>8</v>
      </c>
      <c r="H6" s="96" t="s">
        <v>9</v>
      </c>
      <c r="I6" s="96" t="s">
        <v>64</v>
      </c>
      <c r="J6" s="96" t="s">
        <v>63</v>
      </c>
      <c r="K6" s="96" t="s">
        <v>10</v>
      </c>
      <c r="L6" s="96" t="s">
        <v>11</v>
      </c>
      <c r="M6" s="98" t="s">
        <v>12</v>
      </c>
    </row>
    <row r="7" spans="1:24" ht="85.5" customHeight="1" x14ac:dyDescent="0.25">
      <c r="A7" s="100"/>
      <c r="B7" s="101"/>
      <c r="C7" s="101"/>
      <c r="D7" s="83" t="s">
        <v>13</v>
      </c>
      <c r="E7" s="83" t="s">
        <v>14</v>
      </c>
      <c r="F7" s="83" t="s">
        <v>15</v>
      </c>
      <c r="G7" s="101"/>
      <c r="H7" s="101"/>
      <c r="I7" s="101"/>
      <c r="J7" s="101"/>
      <c r="K7" s="101"/>
      <c r="L7" s="101"/>
      <c r="M7" s="102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6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1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1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1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1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6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6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6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88" t="s">
        <v>59</v>
      </c>
      <c r="B35" s="89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abSelected="1" zoomScale="84" zoomScaleNormal="84" workbookViewId="0">
      <selection activeCell="A6" sqref="A6:M38"/>
    </sheetView>
  </sheetViews>
  <sheetFormatPr baseColWidth="10" defaultRowHeight="12.75" x14ac:dyDescent="0.25"/>
  <cols>
    <col min="1" max="1" width="26.8554687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1"/>
      <c r="P1" s="1"/>
      <c r="Q1" s="1"/>
    </row>
    <row r="2" spans="1:24" ht="24.75" customHeight="1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  <c r="O2" s="1"/>
      <c r="P2" s="1"/>
      <c r="Q2" s="1"/>
    </row>
    <row r="3" spans="1:24" ht="27" customHeight="1" x14ac:dyDescent="0.25">
      <c r="A3" s="92" t="s">
        <v>77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93" t="s">
        <v>3</v>
      </c>
      <c r="L4" s="93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94" t="s">
        <v>4</v>
      </c>
      <c r="B6" s="96" t="s">
        <v>5</v>
      </c>
      <c r="C6" s="96" t="s">
        <v>6</v>
      </c>
      <c r="D6" s="96" t="s">
        <v>7</v>
      </c>
      <c r="E6" s="96"/>
      <c r="F6" s="96"/>
      <c r="G6" s="96" t="s">
        <v>8</v>
      </c>
      <c r="H6" s="96" t="s">
        <v>9</v>
      </c>
      <c r="I6" s="96" t="s">
        <v>64</v>
      </c>
      <c r="J6" s="96" t="s">
        <v>63</v>
      </c>
      <c r="K6" s="96" t="s">
        <v>10</v>
      </c>
      <c r="L6" s="96" t="s">
        <v>11</v>
      </c>
      <c r="M6" s="98" t="s">
        <v>12</v>
      </c>
    </row>
    <row r="7" spans="1:24" ht="85.5" customHeight="1" x14ac:dyDescent="0.25">
      <c r="A7" s="100"/>
      <c r="B7" s="101"/>
      <c r="C7" s="101"/>
      <c r="D7" s="87" t="s">
        <v>13</v>
      </c>
      <c r="E7" s="87" t="s">
        <v>14</v>
      </c>
      <c r="F7" s="87" t="s">
        <v>15</v>
      </c>
      <c r="G7" s="101"/>
      <c r="H7" s="101"/>
      <c r="I7" s="101"/>
      <c r="J7" s="101"/>
      <c r="K7" s="101"/>
      <c r="L7" s="101"/>
      <c r="M7" s="102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G8/$G$38</f>
        <v>3.1973756804997353E-2</v>
      </c>
      <c r="I8" s="66">
        <f>I9</f>
        <v>67010853932.309998</v>
      </c>
      <c r="J8" s="66">
        <f>J9</f>
        <v>0</v>
      </c>
      <c r="K8" s="66">
        <f>I8-J8</f>
        <v>67010853932.309998</v>
      </c>
      <c r="L8" s="67">
        <f>G8-K8</f>
        <v>117559970379.69</v>
      </c>
      <c r="M8" s="68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>I10</f>
        <v>67010853932.309998</v>
      </c>
      <c r="J9" s="34">
        <f>J10</f>
        <v>0</v>
      </c>
      <c r="K9" s="31">
        <f>I9-J9</f>
        <v>67010853932.309998</v>
      </c>
      <c r="L9" s="31">
        <f>G9-K9</f>
        <v>117559970379.69</v>
      </c>
      <c r="M9" s="35">
        <f t="shared" ref="M9:M14" si="2">+K9/G9</f>
        <v>0.36306309072464404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67010853932.309998</v>
      </c>
      <c r="J10" s="34">
        <f>J11+J23</f>
        <v>0</v>
      </c>
      <c r="K10" s="31">
        <f>I10-J10</f>
        <v>67010853932.309998</v>
      </c>
      <c r="L10" s="31">
        <f>+G10-K10</f>
        <v>117559970379.69</v>
      </c>
      <c r="M10" s="35">
        <f t="shared" si="2"/>
        <v>0.36306309072464404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66234097654</v>
      </c>
      <c r="J11" s="34">
        <f>J12</f>
        <v>0</v>
      </c>
      <c r="K11" s="31">
        <f t="shared" ref="K11:K37" si="3">I11-J11</f>
        <v>66234097654</v>
      </c>
      <c r="L11" s="31">
        <f>G11-K11</f>
        <v>118336726658</v>
      </c>
      <c r="M11" s="35">
        <f t="shared" si="2"/>
        <v>0.35885464509838971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66234097654</v>
      </c>
      <c r="J12" s="40">
        <f>J13+J18</f>
        <v>0</v>
      </c>
      <c r="K12" s="37">
        <f>I12-J12</f>
        <v>66234097654</v>
      </c>
      <c r="L12" s="31">
        <f t="shared" ref="L12:L28" si="4">G12-K12</f>
        <v>118336726658</v>
      </c>
      <c r="M12" s="35">
        <f t="shared" si="2"/>
        <v>0.35885464509838971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65880443762</v>
      </c>
      <c r="J13" s="40">
        <v>0</v>
      </c>
      <c r="K13" s="37">
        <f t="shared" si="3"/>
        <v>65880443762</v>
      </c>
      <c r="L13" s="31">
        <f t="shared" si="4"/>
        <v>118690380550</v>
      </c>
      <c r="M13" s="35">
        <f t="shared" si="2"/>
        <v>0.35693855736719887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14808632681+12924303005+13592888862+13965316297+10589302917</f>
        <v>65880443762</v>
      </c>
      <c r="J14" s="57">
        <v>0</v>
      </c>
      <c r="K14" s="43">
        <f t="shared" si="3"/>
        <v>65880443762</v>
      </c>
      <c r="L14" s="46">
        <f>G14-K14</f>
        <v>118690380550</v>
      </c>
      <c r="M14" s="85">
        <f t="shared" si="2"/>
        <v>0.35693855736719887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3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6">G17/$G$38</f>
        <v>0</v>
      </c>
      <c r="I17" s="57">
        <v>46756455</v>
      </c>
      <c r="J17" s="57">
        <v>0</v>
      </c>
      <c r="K17" s="43">
        <f>I17-J17</f>
        <v>46756455</v>
      </c>
      <c r="L17" s="46">
        <f>G17-I17</f>
        <v>-46756455</v>
      </c>
      <c r="M17" s="47" t="s">
        <v>26</v>
      </c>
    </row>
    <row r="18" spans="1:13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1">
        <f t="shared" si="4"/>
        <v>-306897437</v>
      </c>
      <c r="M18" s="48" t="s">
        <v>26</v>
      </c>
    </row>
    <row r="19" spans="1:13" s="9" customFormat="1" ht="39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3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1">
        <f t="shared" si="4"/>
        <v>-306897437</v>
      </c>
      <c r="M19" s="48" t="s">
        <v>26</v>
      </c>
    </row>
    <row r="20" spans="1:13" s="9" customFormat="1" ht="47.25" customHeight="1" x14ac:dyDescent="0.25">
      <c r="A20" s="41" t="s">
        <v>33</v>
      </c>
      <c r="B20" s="42" t="s">
        <v>34</v>
      </c>
      <c r="C20" s="43">
        <v>0</v>
      </c>
      <c r="D20" s="44">
        <f t="shared" si="0"/>
        <v>0</v>
      </c>
      <c r="E20" s="44">
        <f t="shared" si="0"/>
        <v>0</v>
      </c>
      <c r="F20" s="44">
        <f t="shared" si="0"/>
        <v>0</v>
      </c>
      <c r="G20" s="43">
        <f t="shared" si="7"/>
        <v>0</v>
      </c>
      <c r="H20" s="45">
        <f t="shared" si="6"/>
        <v>0</v>
      </c>
      <c r="I20" s="57">
        <f>I21</f>
        <v>306897437</v>
      </c>
      <c r="J20" s="57">
        <v>0</v>
      </c>
      <c r="K20" s="43">
        <f t="shared" si="3"/>
        <v>306897437</v>
      </c>
      <c r="L20" s="46">
        <f>L21</f>
        <v>-306897437</v>
      </c>
      <c r="M20" s="47" t="s">
        <v>26</v>
      </c>
    </row>
    <row r="21" spans="1:13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1">
        <f>L22</f>
        <v>-306897437</v>
      </c>
      <c r="M21" s="48" t="s">
        <v>26</v>
      </c>
    </row>
    <row r="22" spans="1:13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6">
        <f>G22-K22</f>
        <v>-306897437</v>
      </c>
      <c r="M22" s="48" t="s">
        <v>26</v>
      </c>
    </row>
    <row r="23" spans="1:13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I24+I31</f>
        <v>776756278.30999994</v>
      </c>
      <c r="J23" s="40">
        <f>J24</f>
        <v>0</v>
      </c>
      <c r="K23" s="37">
        <f>I23-J23</f>
        <v>776756278.30999994</v>
      </c>
      <c r="L23" s="31">
        <f t="shared" si="4"/>
        <v>-776756278.30999994</v>
      </c>
      <c r="M23" s="48" t="s">
        <v>26</v>
      </c>
    </row>
    <row r="24" spans="1:13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f t="shared" si="7"/>
        <v>0</v>
      </c>
      <c r="H24" s="39">
        <f t="shared" si="6"/>
        <v>0</v>
      </c>
      <c r="I24" s="40">
        <f>I25+I29</f>
        <v>774414906.30999994</v>
      </c>
      <c r="J24" s="40">
        <f>J29</f>
        <v>0</v>
      </c>
      <c r="K24" s="37">
        <f>I24-J24</f>
        <v>774414906.30999994</v>
      </c>
      <c r="L24" s="31">
        <f t="shared" si="4"/>
        <v>-774414906.30999994</v>
      </c>
      <c r="M24" s="48" t="s">
        <v>26</v>
      </c>
    </row>
    <row r="25" spans="1:13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73272802.310000002</v>
      </c>
      <c r="J25" s="40">
        <v>0</v>
      </c>
      <c r="K25" s="37">
        <f t="shared" si="3"/>
        <v>73272802.310000002</v>
      </c>
      <c r="L25" s="31">
        <f t="shared" si="4"/>
        <v>-73272802.310000002</v>
      </c>
      <c r="M25" s="48" t="s">
        <v>26</v>
      </c>
    </row>
    <row r="26" spans="1:13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f t="shared" si="7"/>
        <v>0</v>
      </c>
      <c r="H26" s="39">
        <f t="shared" si="6"/>
        <v>0</v>
      </c>
      <c r="I26" s="40">
        <f>I27+I28</f>
        <v>73272802.310000002</v>
      </c>
      <c r="J26" s="40">
        <v>0</v>
      </c>
      <c r="K26" s="37">
        <f t="shared" si="3"/>
        <v>73272802.310000002</v>
      </c>
      <c r="L26" s="31">
        <f t="shared" si="4"/>
        <v>-73272802.310000002</v>
      </c>
      <c r="M26" s="48" t="s">
        <v>26</v>
      </c>
    </row>
    <row r="27" spans="1:13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 t="shared" si="7"/>
        <v>0</v>
      </c>
      <c r="H27" s="45">
        <f t="shared" si="6"/>
        <v>0</v>
      </c>
      <c r="I27" s="57">
        <f>4216635.69+1493973.25+1356648.71+983534.51+1813072.46</f>
        <v>9863864.620000001</v>
      </c>
      <c r="J27" s="57">
        <v>0</v>
      </c>
      <c r="K27" s="43">
        <f>I27-J27</f>
        <v>9863864.620000001</v>
      </c>
      <c r="L27" s="46">
        <f t="shared" si="4"/>
        <v>-9863864.620000001</v>
      </c>
      <c r="M27" s="47" t="s">
        <v>26</v>
      </c>
    </row>
    <row r="28" spans="1:13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 t="shared" si="7"/>
        <v>0</v>
      </c>
      <c r="H28" s="45">
        <f t="shared" si="6"/>
        <v>0</v>
      </c>
      <c r="I28" s="57">
        <f>6295631.33+16115336.5+9618830.71+19296738.03+12082401.12</f>
        <v>63408937.689999998</v>
      </c>
      <c r="J28" s="57">
        <v>0</v>
      </c>
      <c r="K28" s="43">
        <f t="shared" si="3"/>
        <v>63408937.689999998</v>
      </c>
      <c r="L28" s="46">
        <f t="shared" si="4"/>
        <v>-63408937.689999998</v>
      </c>
      <c r="M28" s="47" t="s">
        <v>26</v>
      </c>
    </row>
    <row r="29" spans="1:13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 t="shared" si="7"/>
        <v>0</v>
      </c>
      <c r="H29" s="39">
        <f t="shared" si="6"/>
        <v>0</v>
      </c>
      <c r="I29" s="40">
        <f>I30</f>
        <v>701142104</v>
      </c>
      <c r="J29" s="40">
        <f>J30</f>
        <v>0</v>
      </c>
      <c r="K29" s="37">
        <f t="shared" si="3"/>
        <v>701142104</v>
      </c>
      <c r="L29" s="31">
        <f>L30</f>
        <v>-701142104</v>
      </c>
      <c r="M29" s="48" t="s">
        <v>26</v>
      </c>
    </row>
    <row r="30" spans="1:13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38">
        <f>F31</f>
        <v>0</v>
      </c>
      <c r="G30" s="43">
        <f t="shared" si="7"/>
        <v>0</v>
      </c>
      <c r="H30" s="45">
        <f t="shared" si="6"/>
        <v>0</v>
      </c>
      <c r="I30" s="57">
        <f>229550242.39+2865005+7679621.6+457316133.93+3731101.08</f>
        <v>701142104</v>
      </c>
      <c r="J30" s="57">
        <v>0</v>
      </c>
      <c r="K30" s="43">
        <f>I30-J30</f>
        <v>701142104</v>
      </c>
      <c r="L30" s="43">
        <f>G30-K30</f>
        <v>-701142104</v>
      </c>
      <c r="M30" s="47" t="s">
        <v>26</v>
      </c>
    </row>
    <row r="31" spans="1:13" s="9" customFormat="1" ht="50.25" customHeight="1" x14ac:dyDescent="0.25">
      <c r="A31" s="29" t="s">
        <v>84</v>
      </c>
      <c r="B31" s="36" t="s">
        <v>85</v>
      </c>
      <c r="C31" s="37">
        <f>C32</f>
        <v>0</v>
      </c>
      <c r="D31" s="38">
        <f>D32</f>
        <v>0</v>
      </c>
      <c r="E31" s="38">
        <f>E32</f>
        <v>0</v>
      </c>
      <c r="F31" s="38">
        <f t="shared" ref="F31:F33" si="9">F32</f>
        <v>0</v>
      </c>
      <c r="G31" s="37">
        <f t="shared" si="7"/>
        <v>0</v>
      </c>
      <c r="H31" s="39">
        <f t="shared" ref="H31" si="10">G31/$G$38</f>
        <v>0</v>
      </c>
      <c r="I31" s="40">
        <f>I32</f>
        <v>2341372</v>
      </c>
      <c r="J31" s="40">
        <f>J32</f>
        <v>0</v>
      </c>
      <c r="K31" s="37">
        <f t="shared" ref="K31:K33" si="11">I31-J31</f>
        <v>2341372</v>
      </c>
      <c r="L31" s="37">
        <f t="shared" ref="L31:L33" si="12">G31-K31</f>
        <v>-2341372</v>
      </c>
      <c r="M31" s="48" t="s">
        <v>26</v>
      </c>
    </row>
    <row r="32" spans="1:13" s="9" customFormat="1" ht="50.25" customHeight="1" x14ac:dyDescent="0.25">
      <c r="A32" s="29" t="s">
        <v>82</v>
      </c>
      <c r="B32" s="36" t="s">
        <v>83</v>
      </c>
      <c r="C32" s="37">
        <v>0</v>
      </c>
      <c r="D32" s="38">
        <v>0</v>
      </c>
      <c r="E32" s="38">
        <v>0</v>
      </c>
      <c r="F32" s="38">
        <f t="shared" si="9"/>
        <v>0</v>
      </c>
      <c r="G32" s="37">
        <f t="shared" si="7"/>
        <v>0</v>
      </c>
      <c r="H32" s="39">
        <f t="shared" ref="H32:H37" si="13">G32/$G$38</f>
        <v>0</v>
      </c>
      <c r="I32" s="40">
        <f>I33</f>
        <v>2341372</v>
      </c>
      <c r="J32" s="40">
        <f>J33</f>
        <v>0</v>
      </c>
      <c r="K32" s="37">
        <f t="shared" si="11"/>
        <v>2341372</v>
      </c>
      <c r="L32" s="37">
        <f t="shared" si="12"/>
        <v>-2341372</v>
      </c>
      <c r="M32" s="48" t="s">
        <v>26</v>
      </c>
    </row>
    <row r="33" spans="1:14" s="23" customFormat="1" ht="50.25" customHeight="1" x14ac:dyDescent="0.25">
      <c r="A33" s="41" t="s">
        <v>80</v>
      </c>
      <c r="B33" s="42" t="s">
        <v>81</v>
      </c>
      <c r="C33" s="43">
        <v>0</v>
      </c>
      <c r="D33" s="44">
        <v>0</v>
      </c>
      <c r="E33" s="44">
        <v>0</v>
      </c>
      <c r="F33" s="38">
        <f t="shared" si="9"/>
        <v>0</v>
      </c>
      <c r="G33" s="43">
        <f t="shared" si="7"/>
        <v>0</v>
      </c>
      <c r="H33" s="45">
        <f t="shared" si="13"/>
        <v>0</v>
      </c>
      <c r="I33" s="57">
        <v>2341372</v>
      </c>
      <c r="J33" s="57">
        <v>0</v>
      </c>
      <c r="K33" s="43">
        <f t="shared" si="11"/>
        <v>2341372</v>
      </c>
      <c r="L33" s="43">
        <f t="shared" si="12"/>
        <v>-2341372</v>
      </c>
      <c r="M33" s="47" t="s">
        <v>26</v>
      </c>
    </row>
    <row r="34" spans="1:14" s="9" customFormat="1" ht="24.95" customHeight="1" x14ac:dyDescent="0.25">
      <c r="A34" s="49">
        <v>4</v>
      </c>
      <c r="B34" s="50" t="s">
        <v>55</v>
      </c>
      <c r="C34" s="26">
        <f>C35+C36+C37</f>
        <v>5588001521117</v>
      </c>
      <c r="D34" s="26">
        <f>D35+D36+D37</f>
        <v>0</v>
      </c>
      <c r="E34" s="26">
        <v>0</v>
      </c>
      <c r="F34" s="26">
        <f>D34-E34</f>
        <v>0</v>
      </c>
      <c r="G34" s="26">
        <f>C34-F34</f>
        <v>5588001521117</v>
      </c>
      <c r="H34" s="27">
        <f t="shared" si="13"/>
        <v>0.96802624319500263</v>
      </c>
      <c r="I34" s="28">
        <f>I35+I36+I37</f>
        <v>487303943636.96997</v>
      </c>
      <c r="J34" s="28">
        <f>SUM(J35:J37)</f>
        <v>0</v>
      </c>
      <c r="K34" s="26">
        <f t="shared" si="3"/>
        <v>487303943636.96997</v>
      </c>
      <c r="L34" s="26">
        <f>L35+L36+L37</f>
        <v>5100697577480.0303</v>
      </c>
      <c r="M34" s="51">
        <f>+K34/G34</f>
        <v>8.7205406404320646E-2</v>
      </c>
      <c r="N34" s="80"/>
    </row>
    <row r="35" spans="1:14" s="13" customFormat="1" ht="24.95" customHeight="1" x14ac:dyDescent="0.25">
      <c r="A35" s="52">
        <v>41</v>
      </c>
      <c r="B35" s="53" t="s">
        <v>56</v>
      </c>
      <c r="C35" s="54">
        <v>1451042370</v>
      </c>
      <c r="D35" s="55">
        <v>0</v>
      </c>
      <c r="E35" s="55">
        <v>0</v>
      </c>
      <c r="F35" s="56">
        <v>0</v>
      </c>
      <c r="G35" s="54">
        <f>C35-F35</f>
        <v>1451042370</v>
      </c>
      <c r="H35" s="45">
        <f t="shared" si="13"/>
        <v>2.5136841656891578E-4</v>
      </c>
      <c r="I35" s="57">
        <v>0</v>
      </c>
      <c r="J35" s="57">
        <v>0</v>
      </c>
      <c r="K35" s="54">
        <f t="shared" si="3"/>
        <v>0</v>
      </c>
      <c r="L35" s="58">
        <f>G35-K35</f>
        <v>1451042370</v>
      </c>
      <c r="M35" s="85">
        <f>+K35/G35</f>
        <v>0</v>
      </c>
    </row>
    <row r="36" spans="1:14" s="13" customFormat="1" ht="24.95" customHeight="1" x14ac:dyDescent="0.25">
      <c r="A36" s="52">
        <v>42</v>
      </c>
      <c r="B36" s="53" t="s">
        <v>57</v>
      </c>
      <c r="C36" s="59">
        <v>1167604335047</v>
      </c>
      <c r="D36" s="60">
        <v>0</v>
      </c>
      <c r="E36" s="60">
        <v>0</v>
      </c>
      <c r="F36" s="61">
        <v>0</v>
      </c>
      <c r="G36" s="54">
        <f>C36-F36</f>
        <v>1167604335047</v>
      </c>
      <c r="H36" s="45">
        <f t="shared" si="13"/>
        <v>0.20226759669310429</v>
      </c>
      <c r="I36" s="57">
        <v>157603582277</v>
      </c>
      <c r="J36" s="57">
        <v>0</v>
      </c>
      <c r="K36" s="58">
        <f t="shared" si="3"/>
        <v>157603582277</v>
      </c>
      <c r="L36" s="58">
        <f>G36-K36</f>
        <v>1010000752770</v>
      </c>
      <c r="M36" s="85">
        <f>+K36/G36</f>
        <v>0.13498029901598124</v>
      </c>
    </row>
    <row r="37" spans="1:14" s="13" customFormat="1" ht="24.95" customHeight="1" thickBot="1" x14ac:dyDescent="0.3">
      <c r="A37" s="70">
        <v>43</v>
      </c>
      <c r="B37" s="71" t="s">
        <v>58</v>
      </c>
      <c r="C37" s="72">
        <v>4418946143700</v>
      </c>
      <c r="D37" s="73">
        <v>0</v>
      </c>
      <c r="E37" s="73">
        <v>0</v>
      </c>
      <c r="F37" s="73">
        <v>0</v>
      </c>
      <c r="G37" s="72">
        <f>C37-F37</f>
        <v>4418946143700</v>
      </c>
      <c r="H37" s="45">
        <f t="shared" si="13"/>
        <v>0.76550727808532948</v>
      </c>
      <c r="I37" s="74">
        <v>329700361359.96997</v>
      </c>
      <c r="J37" s="74">
        <v>0</v>
      </c>
      <c r="K37" s="72">
        <f t="shared" si="3"/>
        <v>329700361359.96997</v>
      </c>
      <c r="L37" s="75">
        <f>G37-K37</f>
        <v>4089245782340.0303</v>
      </c>
      <c r="M37" s="85">
        <f>+K37/G37</f>
        <v>7.4610631276875131E-2</v>
      </c>
    </row>
    <row r="38" spans="1:14" s="6" customFormat="1" ht="24.95" customHeight="1" thickTop="1" thickBot="1" x14ac:dyDescent="0.3">
      <c r="A38" s="88" t="s">
        <v>59</v>
      </c>
      <c r="B38" s="89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103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79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 2022</vt:lpstr>
      <vt:lpstr>FEB 2022</vt:lpstr>
      <vt:lpstr>MAR 2022</vt:lpstr>
      <vt:lpstr>ABR 2022</vt:lpstr>
      <vt:lpstr>MAYO 2022</vt:lpstr>
      <vt:lpstr>'ABR 2022'!Área_de_impresión</vt:lpstr>
      <vt:lpstr>'ENE 2022'!Área_de_impresión</vt:lpstr>
      <vt:lpstr>'FEB 2022'!Área_de_impresión</vt:lpstr>
      <vt:lpstr>'MAR 2022'!Área_de_impresión</vt:lpstr>
      <vt:lpstr>'MAYO 2022'!Área_de_impresión</vt:lpstr>
      <vt:lpstr>'ABR 2022'!Títulos_a_imprimir</vt:lpstr>
      <vt:lpstr>'ENE 2022'!Títulos_a_imprimir</vt:lpstr>
      <vt:lpstr>'FEB 2022'!Títulos_a_imprimir</vt:lpstr>
      <vt:lpstr>'MAR 2022'!Títulos_a_imprimir</vt:lpstr>
      <vt:lpstr>'MAYO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2022-06-16T16:12:51Z</cp:lastPrinted>
  <dcterms:created xsi:type="dcterms:W3CDTF">2022-02-16T16:47:33Z</dcterms:created>
  <dcterms:modified xsi:type="dcterms:W3CDTF">2022-06-16T16:13:19Z</dcterms:modified>
</cp:coreProperties>
</file>